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garet\Desktop\UEN\Formula Equity\"/>
    </mc:Choice>
  </mc:AlternateContent>
  <bookViews>
    <workbookView xWindow="0" yWindow="0" windowWidth="25600" windowHeight="9380" firstSheet="2" activeTab="2"/>
  </bookViews>
  <sheets>
    <sheet name="Sheet1" sheetId="1" state="hidden" r:id="rId1"/>
    <sheet name="Sheet2" sheetId="2" state="hidden" r:id="rId2"/>
    <sheet name="SF 455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344" i="1" l="1"/>
  <c r="B1" i="3"/>
  <c r="E1" i="3"/>
  <c r="C7" i="3"/>
  <c r="F1" i="3"/>
  <c r="D7" i="3"/>
  <c r="G1" i="3"/>
  <c r="E7" i="3"/>
  <c r="H1" i="3"/>
  <c r="F7" i="3"/>
  <c r="I1" i="3"/>
  <c r="G7" i="3"/>
  <c r="J1" i="3"/>
  <c r="H7" i="3"/>
  <c r="K1" i="3"/>
  <c r="I7" i="3"/>
  <c r="L1" i="3"/>
  <c r="J7" i="3"/>
  <c r="M1" i="3"/>
  <c r="K7" i="3"/>
  <c r="B7" i="3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4" i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" i="2"/>
  <c r="C7" i="1"/>
  <c r="D7" i="1"/>
  <c r="E7" i="1"/>
  <c r="F7" i="1"/>
  <c r="G7" i="1"/>
  <c r="H7" i="1"/>
  <c r="J7" i="1"/>
  <c r="O7" i="1"/>
  <c r="Q7" i="1"/>
  <c r="T7" i="1"/>
  <c r="C8" i="1"/>
  <c r="D8" i="1"/>
  <c r="E8" i="1"/>
  <c r="F8" i="1"/>
  <c r="G8" i="1"/>
  <c r="H8" i="1"/>
  <c r="J8" i="1"/>
  <c r="O8" i="1"/>
  <c r="Q8" i="1"/>
  <c r="T8" i="1"/>
  <c r="C9" i="1"/>
  <c r="D9" i="1"/>
  <c r="E9" i="1"/>
  <c r="F9" i="1"/>
  <c r="G9" i="1"/>
  <c r="H9" i="1"/>
  <c r="J9" i="1"/>
  <c r="O9" i="1"/>
  <c r="Q9" i="1"/>
  <c r="T9" i="1"/>
  <c r="C10" i="1"/>
  <c r="D10" i="1"/>
  <c r="E10" i="1"/>
  <c r="F10" i="1"/>
  <c r="G10" i="1"/>
  <c r="H10" i="1"/>
  <c r="J10" i="1"/>
  <c r="O10" i="1"/>
  <c r="Q10" i="1"/>
  <c r="T10" i="1"/>
  <c r="C11" i="1"/>
  <c r="D11" i="1"/>
  <c r="E11" i="1"/>
  <c r="F11" i="1"/>
  <c r="G11" i="1"/>
  <c r="H11" i="1"/>
  <c r="J11" i="1"/>
  <c r="O11" i="1"/>
  <c r="Q11" i="1"/>
  <c r="T11" i="1"/>
  <c r="C12" i="1"/>
  <c r="D12" i="1"/>
  <c r="E12" i="1"/>
  <c r="F12" i="1"/>
  <c r="G12" i="1"/>
  <c r="H12" i="1"/>
  <c r="J12" i="1"/>
  <c r="O12" i="1"/>
  <c r="Q12" i="1"/>
  <c r="T12" i="1"/>
  <c r="C13" i="1"/>
  <c r="D13" i="1"/>
  <c r="E13" i="1"/>
  <c r="F13" i="1"/>
  <c r="G13" i="1"/>
  <c r="H13" i="1"/>
  <c r="J13" i="1"/>
  <c r="O13" i="1"/>
  <c r="Q13" i="1"/>
  <c r="T13" i="1"/>
  <c r="C14" i="1"/>
  <c r="D14" i="1"/>
  <c r="E14" i="1"/>
  <c r="F14" i="1"/>
  <c r="G14" i="1"/>
  <c r="H14" i="1"/>
  <c r="J14" i="1"/>
  <c r="O14" i="1"/>
  <c r="Q14" i="1"/>
  <c r="T14" i="1"/>
  <c r="C15" i="1"/>
  <c r="D15" i="1"/>
  <c r="E15" i="1"/>
  <c r="F15" i="1"/>
  <c r="G15" i="1"/>
  <c r="H15" i="1"/>
  <c r="J15" i="1"/>
  <c r="O15" i="1"/>
  <c r="Q15" i="1"/>
  <c r="T15" i="1"/>
  <c r="C16" i="1"/>
  <c r="D16" i="1"/>
  <c r="E16" i="1"/>
  <c r="F16" i="1"/>
  <c r="G16" i="1"/>
  <c r="H16" i="1"/>
  <c r="J16" i="1"/>
  <c r="O16" i="1"/>
  <c r="Q16" i="1"/>
  <c r="T16" i="1"/>
  <c r="C17" i="1"/>
  <c r="D17" i="1"/>
  <c r="E17" i="1"/>
  <c r="F17" i="1"/>
  <c r="G17" i="1"/>
  <c r="H17" i="1"/>
  <c r="J17" i="1"/>
  <c r="O17" i="1"/>
  <c r="Q17" i="1"/>
  <c r="T17" i="1"/>
  <c r="C18" i="1"/>
  <c r="D18" i="1"/>
  <c r="E18" i="1"/>
  <c r="F18" i="1"/>
  <c r="G18" i="1"/>
  <c r="H18" i="1"/>
  <c r="J18" i="1"/>
  <c r="O18" i="1"/>
  <c r="Q18" i="1"/>
  <c r="T18" i="1"/>
  <c r="C19" i="1"/>
  <c r="D19" i="1"/>
  <c r="E19" i="1"/>
  <c r="F19" i="1"/>
  <c r="G19" i="1"/>
  <c r="H19" i="1"/>
  <c r="J19" i="1"/>
  <c r="O19" i="1"/>
  <c r="Q19" i="1"/>
  <c r="T19" i="1"/>
  <c r="C20" i="1"/>
  <c r="D20" i="1"/>
  <c r="E20" i="1"/>
  <c r="F20" i="1"/>
  <c r="G20" i="1"/>
  <c r="H20" i="1"/>
  <c r="J20" i="1"/>
  <c r="O20" i="1"/>
  <c r="Q20" i="1"/>
  <c r="T20" i="1"/>
  <c r="C21" i="1"/>
  <c r="D21" i="1"/>
  <c r="E21" i="1"/>
  <c r="F21" i="1"/>
  <c r="G21" i="1"/>
  <c r="H21" i="1"/>
  <c r="J21" i="1"/>
  <c r="O21" i="1"/>
  <c r="Q21" i="1"/>
  <c r="T21" i="1"/>
  <c r="C22" i="1"/>
  <c r="D22" i="1"/>
  <c r="E22" i="1"/>
  <c r="F22" i="1"/>
  <c r="G22" i="1"/>
  <c r="H22" i="1"/>
  <c r="J22" i="1"/>
  <c r="O22" i="1"/>
  <c r="Q22" i="1"/>
  <c r="T22" i="1"/>
  <c r="C23" i="1"/>
  <c r="D23" i="1"/>
  <c r="E23" i="1"/>
  <c r="F23" i="1"/>
  <c r="G23" i="1"/>
  <c r="H23" i="1"/>
  <c r="J23" i="1"/>
  <c r="O23" i="1"/>
  <c r="Q23" i="1"/>
  <c r="T23" i="1"/>
  <c r="C24" i="1"/>
  <c r="D24" i="1"/>
  <c r="E24" i="1"/>
  <c r="F24" i="1"/>
  <c r="G24" i="1"/>
  <c r="H24" i="1"/>
  <c r="J24" i="1"/>
  <c r="O24" i="1"/>
  <c r="Q24" i="1"/>
  <c r="T24" i="1"/>
  <c r="C25" i="1"/>
  <c r="D25" i="1"/>
  <c r="E25" i="1"/>
  <c r="F25" i="1"/>
  <c r="G25" i="1"/>
  <c r="H25" i="1"/>
  <c r="J25" i="1"/>
  <c r="O25" i="1"/>
  <c r="Q25" i="1"/>
  <c r="T25" i="1"/>
  <c r="C26" i="1"/>
  <c r="D26" i="1"/>
  <c r="E26" i="1"/>
  <c r="F26" i="1"/>
  <c r="G26" i="1"/>
  <c r="H26" i="1"/>
  <c r="J26" i="1"/>
  <c r="O26" i="1"/>
  <c r="Q26" i="1"/>
  <c r="T26" i="1"/>
  <c r="C27" i="1"/>
  <c r="D27" i="1"/>
  <c r="E27" i="1"/>
  <c r="F27" i="1"/>
  <c r="G27" i="1"/>
  <c r="H27" i="1"/>
  <c r="J27" i="1"/>
  <c r="O27" i="1"/>
  <c r="Q27" i="1"/>
  <c r="T27" i="1"/>
  <c r="C28" i="1"/>
  <c r="D28" i="1"/>
  <c r="E28" i="1"/>
  <c r="F28" i="1"/>
  <c r="G28" i="1"/>
  <c r="H28" i="1"/>
  <c r="J28" i="1"/>
  <c r="O28" i="1"/>
  <c r="Q28" i="1"/>
  <c r="T28" i="1"/>
  <c r="C29" i="1"/>
  <c r="D29" i="1"/>
  <c r="E29" i="1"/>
  <c r="F29" i="1"/>
  <c r="G29" i="1"/>
  <c r="H29" i="1"/>
  <c r="J29" i="1"/>
  <c r="O29" i="1"/>
  <c r="Q29" i="1"/>
  <c r="T29" i="1"/>
  <c r="C30" i="1"/>
  <c r="D30" i="1"/>
  <c r="E30" i="1"/>
  <c r="F30" i="1"/>
  <c r="G30" i="1"/>
  <c r="H30" i="1"/>
  <c r="J30" i="1"/>
  <c r="O30" i="1"/>
  <c r="Q30" i="1"/>
  <c r="T30" i="1"/>
  <c r="C31" i="1"/>
  <c r="D31" i="1"/>
  <c r="E31" i="1"/>
  <c r="F31" i="1"/>
  <c r="G31" i="1"/>
  <c r="H31" i="1"/>
  <c r="J31" i="1"/>
  <c r="O31" i="1"/>
  <c r="Q31" i="1"/>
  <c r="T31" i="1"/>
  <c r="C32" i="1"/>
  <c r="D32" i="1"/>
  <c r="E32" i="1"/>
  <c r="F32" i="1"/>
  <c r="G32" i="1"/>
  <c r="H32" i="1"/>
  <c r="J32" i="1"/>
  <c r="O32" i="1"/>
  <c r="Q32" i="1"/>
  <c r="T32" i="1"/>
  <c r="C33" i="1"/>
  <c r="D33" i="1"/>
  <c r="E33" i="1"/>
  <c r="F33" i="1"/>
  <c r="G33" i="1"/>
  <c r="H33" i="1"/>
  <c r="J33" i="1"/>
  <c r="O33" i="1"/>
  <c r="Q33" i="1"/>
  <c r="T33" i="1"/>
  <c r="C34" i="1"/>
  <c r="D34" i="1"/>
  <c r="E34" i="1"/>
  <c r="F34" i="1"/>
  <c r="G34" i="1"/>
  <c r="H34" i="1"/>
  <c r="J34" i="1"/>
  <c r="O34" i="1"/>
  <c r="Q34" i="1"/>
  <c r="T34" i="1"/>
  <c r="C35" i="1"/>
  <c r="D35" i="1"/>
  <c r="E35" i="1"/>
  <c r="F35" i="1"/>
  <c r="G35" i="1"/>
  <c r="H35" i="1"/>
  <c r="J35" i="1"/>
  <c r="O35" i="1"/>
  <c r="Q35" i="1"/>
  <c r="T35" i="1"/>
  <c r="C36" i="1"/>
  <c r="D36" i="1"/>
  <c r="E36" i="1"/>
  <c r="F36" i="1"/>
  <c r="G36" i="1"/>
  <c r="H36" i="1"/>
  <c r="J36" i="1"/>
  <c r="O36" i="1"/>
  <c r="Q36" i="1"/>
  <c r="T36" i="1"/>
  <c r="C37" i="1"/>
  <c r="D37" i="1"/>
  <c r="E37" i="1"/>
  <c r="F37" i="1"/>
  <c r="G37" i="1"/>
  <c r="H37" i="1"/>
  <c r="J37" i="1"/>
  <c r="O37" i="1"/>
  <c r="Q37" i="1"/>
  <c r="T37" i="1"/>
  <c r="C38" i="1"/>
  <c r="D38" i="1"/>
  <c r="E38" i="1"/>
  <c r="F38" i="1"/>
  <c r="G38" i="1"/>
  <c r="H38" i="1"/>
  <c r="J38" i="1"/>
  <c r="O38" i="1"/>
  <c r="Q38" i="1"/>
  <c r="T38" i="1"/>
  <c r="C39" i="1"/>
  <c r="D39" i="1"/>
  <c r="E39" i="1"/>
  <c r="F39" i="1"/>
  <c r="G39" i="1"/>
  <c r="H39" i="1"/>
  <c r="J39" i="1"/>
  <c r="O39" i="1"/>
  <c r="Q39" i="1"/>
  <c r="T39" i="1"/>
  <c r="C40" i="1"/>
  <c r="D40" i="1"/>
  <c r="E40" i="1"/>
  <c r="F40" i="1"/>
  <c r="G40" i="1"/>
  <c r="H40" i="1"/>
  <c r="J40" i="1"/>
  <c r="O40" i="1"/>
  <c r="Q40" i="1"/>
  <c r="T40" i="1"/>
  <c r="C41" i="1"/>
  <c r="D41" i="1"/>
  <c r="E41" i="1"/>
  <c r="F41" i="1"/>
  <c r="G41" i="1"/>
  <c r="H41" i="1"/>
  <c r="J41" i="1"/>
  <c r="O41" i="1"/>
  <c r="Q41" i="1"/>
  <c r="T41" i="1"/>
  <c r="C42" i="1"/>
  <c r="D42" i="1"/>
  <c r="E42" i="1"/>
  <c r="F42" i="1"/>
  <c r="G42" i="1"/>
  <c r="H42" i="1"/>
  <c r="J42" i="1"/>
  <c r="O42" i="1"/>
  <c r="Q42" i="1"/>
  <c r="T42" i="1"/>
  <c r="C43" i="1"/>
  <c r="D43" i="1"/>
  <c r="E43" i="1"/>
  <c r="F43" i="1"/>
  <c r="G43" i="1"/>
  <c r="H43" i="1"/>
  <c r="J43" i="1"/>
  <c r="O43" i="1"/>
  <c r="Q43" i="1"/>
  <c r="T43" i="1"/>
  <c r="C44" i="1"/>
  <c r="D44" i="1"/>
  <c r="E44" i="1"/>
  <c r="F44" i="1"/>
  <c r="G44" i="1"/>
  <c r="H44" i="1"/>
  <c r="J44" i="1"/>
  <c r="O44" i="1"/>
  <c r="Q44" i="1"/>
  <c r="T44" i="1"/>
  <c r="C45" i="1"/>
  <c r="D45" i="1"/>
  <c r="E45" i="1"/>
  <c r="F45" i="1"/>
  <c r="G45" i="1"/>
  <c r="H45" i="1"/>
  <c r="J45" i="1"/>
  <c r="O45" i="1"/>
  <c r="Q45" i="1"/>
  <c r="T45" i="1"/>
  <c r="C46" i="1"/>
  <c r="D46" i="1"/>
  <c r="E46" i="1"/>
  <c r="F46" i="1"/>
  <c r="G46" i="1"/>
  <c r="H46" i="1"/>
  <c r="J46" i="1"/>
  <c r="O46" i="1"/>
  <c r="Q46" i="1"/>
  <c r="T46" i="1"/>
  <c r="C47" i="1"/>
  <c r="D47" i="1"/>
  <c r="E47" i="1"/>
  <c r="F47" i="1"/>
  <c r="G47" i="1"/>
  <c r="H47" i="1"/>
  <c r="J47" i="1"/>
  <c r="O47" i="1"/>
  <c r="Q47" i="1"/>
  <c r="T47" i="1"/>
  <c r="C48" i="1"/>
  <c r="D48" i="1"/>
  <c r="E48" i="1"/>
  <c r="F48" i="1"/>
  <c r="G48" i="1"/>
  <c r="H48" i="1"/>
  <c r="J48" i="1"/>
  <c r="O48" i="1"/>
  <c r="Q48" i="1"/>
  <c r="T48" i="1"/>
  <c r="C49" i="1"/>
  <c r="D49" i="1"/>
  <c r="E49" i="1"/>
  <c r="F49" i="1"/>
  <c r="G49" i="1"/>
  <c r="H49" i="1"/>
  <c r="J49" i="1"/>
  <c r="O49" i="1"/>
  <c r="Q49" i="1"/>
  <c r="T49" i="1"/>
  <c r="C50" i="1"/>
  <c r="D50" i="1"/>
  <c r="E50" i="1"/>
  <c r="F50" i="1"/>
  <c r="G50" i="1"/>
  <c r="H50" i="1"/>
  <c r="J50" i="1"/>
  <c r="O50" i="1"/>
  <c r="Q50" i="1"/>
  <c r="T50" i="1"/>
  <c r="C51" i="1"/>
  <c r="D51" i="1"/>
  <c r="E51" i="1"/>
  <c r="F51" i="1"/>
  <c r="G51" i="1"/>
  <c r="H51" i="1"/>
  <c r="J51" i="1"/>
  <c r="O51" i="1"/>
  <c r="Q51" i="1"/>
  <c r="T51" i="1"/>
  <c r="C52" i="1"/>
  <c r="D52" i="1"/>
  <c r="E52" i="1"/>
  <c r="F52" i="1"/>
  <c r="G52" i="1"/>
  <c r="H52" i="1"/>
  <c r="J52" i="1"/>
  <c r="O52" i="1"/>
  <c r="Q52" i="1"/>
  <c r="T52" i="1"/>
  <c r="C53" i="1"/>
  <c r="D53" i="1"/>
  <c r="E53" i="1"/>
  <c r="F53" i="1"/>
  <c r="G53" i="1"/>
  <c r="H53" i="1"/>
  <c r="J53" i="1"/>
  <c r="O53" i="1"/>
  <c r="Q53" i="1"/>
  <c r="T53" i="1"/>
  <c r="C54" i="1"/>
  <c r="D54" i="1"/>
  <c r="E54" i="1"/>
  <c r="F54" i="1"/>
  <c r="G54" i="1"/>
  <c r="H54" i="1"/>
  <c r="J54" i="1"/>
  <c r="O54" i="1"/>
  <c r="Q54" i="1"/>
  <c r="T54" i="1"/>
  <c r="C55" i="1"/>
  <c r="D55" i="1"/>
  <c r="E55" i="1"/>
  <c r="F55" i="1"/>
  <c r="G55" i="1"/>
  <c r="H55" i="1"/>
  <c r="J55" i="1"/>
  <c r="O55" i="1"/>
  <c r="Q55" i="1"/>
  <c r="T55" i="1"/>
  <c r="C56" i="1"/>
  <c r="D56" i="1"/>
  <c r="E56" i="1"/>
  <c r="F56" i="1"/>
  <c r="G56" i="1"/>
  <c r="H56" i="1"/>
  <c r="J56" i="1"/>
  <c r="O56" i="1"/>
  <c r="Q56" i="1"/>
  <c r="T56" i="1"/>
  <c r="C57" i="1"/>
  <c r="D57" i="1"/>
  <c r="E57" i="1"/>
  <c r="F57" i="1"/>
  <c r="G57" i="1"/>
  <c r="H57" i="1"/>
  <c r="J57" i="1"/>
  <c r="O57" i="1"/>
  <c r="Q57" i="1"/>
  <c r="T57" i="1"/>
  <c r="C58" i="1"/>
  <c r="D58" i="1"/>
  <c r="E58" i="1"/>
  <c r="F58" i="1"/>
  <c r="G58" i="1"/>
  <c r="H58" i="1"/>
  <c r="J58" i="1"/>
  <c r="O58" i="1"/>
  <c r="Q58" i="1"/>
  <c r="T58" i="1"/>
  <c r="C59" i="1"/>
  <c r="D59" i="1"/>
  <c r="E59" i="1"/>
  <c r="F59" i="1"/>
  <c r="G59" i="1"/>
  <c r="H59" i="1"/>
  <c r="J59" i="1"/>
  <c r="O59" i="1"/>
  <c r="Q59" i="1"/>
  <c r="T59" i="1"/>
  <c r="C60" i="1"/>
  <c r="D60" i="1"/>
  <c r="E60" i="1"/>
  <c r="F60" i="1"/>
  <c r="G60" i="1"/>
  <c r="H60" i="1"/>
  <c r="J60" i="1"/>
  <c r="O60" i="1"/>
  <c r="Q60" i="1"/>
  <c r="T60" i="1"/>
  <c r="C61" i="1"/>
  <c r="D61" i="1"/>
  <c r="E61" i="1"/>
  <c r="F61" i="1"/>
  <c r="G61" i="1"/>
  <c r="H61" i="1"/>
  <c r="J61" i="1"/>
  <c r="O61" i="1"/>
  <c r="Q61" i="1"/>
  <c r="T61" i="1"/>
  <c r="C62" i="1"/>
  <c r="D62" i="1"/>
  <c r="E62" i="1"/>
  <c r="F62" i="1"/>
  <c r="G62" i="1"/>
  <c r="H62" i="1"/>
  <c r="J62" i="1"/>
  <c r="O62" i="1"/>
  <c r="Q62" i="1"/>
  <c r="T62" i="1"/>
  <c r="C63" i="1"/>
  <c r="D63" i="1"/>
  <c r="E63" i="1"/>
  <c r="F63" i="1"/>
  <c r="G63" i="1"/>
  <c r="H63" i="1"/>
  <c r="J63" i="1"/>
  <c r="O63" i="1"/>
  <c r="Q63" i="1"/>
  <c r="T63" i="1"/>
  <c r="C64" i="1"/>
  <c r="D64" i="1"/>
  <c r="E64" i="1"/>
  <c r="F64" i="1"/>
  <c r="G64" i="1"/>
  <c r="H64" i="1"/>
  <c r="J64" i="1"/>
  <c r="O64" i="1"/>
  <c r="Q64" i="1"/>
  <c r="T64" i="1"/>
  <c r="C65" i="1"/>
  <c r="D65" i="1"/>
  <c r="E65" i="1"/>
  <c r="F65" i="1"/>
  <c r="G65" i="1"/>
  <c r="H65" i="1"/>
  <c r="J65" i="1"/>
  <c r="O65" i="1"/>
  <c r="Q65" i="1"/>
  <c r="T65" i="1"/>
  <c r="C66" i="1"/>
  <c r="D66" i="1"/>
  <c r="E66" i="1"/>
  <c r="F66" i="1"/>
  <c r="G66" i="1"/>
  <c r="H66" i="1"/>
  <c r="J66" i="1"/>
  <c r="O66" i="1"/>
  <c r="Q66" i="1"/>
  <c r="T66" i="1"/>
  <c r="C67" i="1"/>
  <c r="D67" i="1"/>
  <c r="E67" i="1"/>
  <c r="F67" i="1"/>
  <c r="G67" i="1"/>
  <c r="H67" i="1"/>
  <c r="J67" i="1"/>
  <c r="O67" i="1"/>
  <c r="Q67" i="1"/>
  <c r="T67" i="1"/>
  <c r="C68" i="1"/>
  <c r="D68" i="1"/>
  <c r="E68" i="1"/>
  <c r="F68" i="1"/>
  <c r="G68" i="1"/>
  <c r="H68" i="1"/>
  <c r="J68" i="1"/>
  <c r="O68" i="1"/>
  <c r="Q68" i="1"/>
  <c r="T68" i="1"/>
  <c r="C69" i="1"/>
  <c r="D69" i="1"/>
  <c r="E69" i="1"/>
  <c r="F69" i="1"/>
  <c r="G69" i="1"/>
  <c r="H69" i="1"/>
  <c r="J69" i="1"/>
  <c r="O69" i="1"/>
  <c r="Q69" i="1"/>
  <c r="T69" i="1"/>
  <c r="C70" i="1"/>
  <c r="D70" i="1"/>
  <c r="E70" i="1"/>
  <c r="F70" i="1"/>
  <c r="G70" i="1"/>
  <c r="H70" i="1"/>
  <c r="J70" i="1"/>
  <c r="O70" i="1"/>
  <c r="Q70" i="1"/>
  <c r="T70" i="1"/>
  <c r="C71" i="1"/>
  <c r="D71" i="1"/>
  <c r="E71" i="1"/>
  <c r="F71" i="1"/>
  <c r="G71" i="1"/>
  <c r="H71" i="1"/>
  <c r="J71" i="1"/>
  <c r="O71" i="1"/>
  <c r="Q71" i="1"/>
  <c r="T71" i="1"/>
  <c r="C72" i="1"/>
  <c r="D72" i="1"/>
  <c r="E72" i="1"/>
  <c r="F72" i="1"/>
  <c r="G72" i="1"/>
  <c r="H72" i="1"/>
  <c r="J72" i="1"/>
  <c r="O72" i="1"/>
  <c r="Q72" i="1"/>
  <c r="T72" i="1"/>
  <c r="C73" i="1"/>
  <c r="D73" i="1"/>
  <c r="E73" i="1"/>
  <c r="F73" i="1"/>
  <c r="G73" i="1"/>
  <c r="H73" i="1"/>
  <c r="J73" i="1"/>
  <c r="O73" i="1"/>
  <c r="Q73" i="1"/>
  <c r="T73" i="1"/>
  <c r="C74" i="1"/>
  <c r="D74" i="1"/>
  <c r="E74" i="1"/>
  <c r="F74" i="1"/>
  <c r="G74" i="1"/>
  <c r="H74" i="1"/>
  <c r="J74" i="1"/>
  <c r="O74" i="1"/>
  <c r="Q74" i="1"/>
  <c r="T74" i="1"/>
  <c r="C75" i="1"/>
  <c r="D75" i="1"/>
  <c r="E75" i="1"/>
  <c r="F75" i="1"/>
  <c r="G75" i="1"/>
  <c r="H75" i="1"/>
  <c r="J75" i="1"/>
  <c r="O75" i="1"/>
  <c r="Q75" i="1"/>
  <c r="T75" i="1"/>
  <c r="C76" i="1"/>
  <c r="D76" i="1"/>
  <c r="E76" i="1"/>
  <c r="F76" i="1"/>
  <c r="G76" i="1"/>
  <c r="H76" i="1"/>
  <c r="J76" i="1"/>
  <c r="O76" i="1"/>
  <c r="Q76" i="1"/>
  <c r="T76" i="1"/>
  <c r="C77" i="1"/>
  <c r="D77" i="1"/>
  <c r="E77" i="1"/>
  <c r="F77" i="1"/>
  <c r="G77" i="1"/>
  <c r="H77" i="1"/>
  <c r="J77" i="1"/>
  <c r="O77" i="1"/>
  <c r="Q77" i="1"/>
  <c r="T77" i="1"/>
  <c r="C78" i="1"/>
  <c r="D78" i="1"/>
  <c r="E78" i="1"/>
  <c r="F78" i="1"/>
  <c r="G78" i="1"/>
  <c r="H78" i="1"/>
  <c r="J78" i="1"/>
  <c r="O78" i="1"/>
  <c r="Q78" i="1"/>
  <c r="T78" i="1"/>
  <c r="C79" i="1"/>
  <c r="D79" i="1"/>
  <c r="E79" i="1"/>
  <c r="F79" i="1"/>
  <c r="G79" i="1"/>
  <c r="H79" i="1"/>
  <c r="J79" i="1"/>
  <c r="O79" i="1"/>
  <c r="Q79" i="1"/>
  <c r="T79" i="1"/>
  <c r="C80" i="1"/>
  <c r="D80" i="1"/>
  <c r="E80" i="1"/>
  <c r="F80" i="1"/>
  <c r="G80" i="1"/>
  <c r="H80" i="1"/>
  <c r="J80" i="1"/>
  <c r="O80" i="1"/>
  <c r="Q80" i="1"/>
  <c r="T80" i="1"/>
  <c r="C81" i="1"/>
  <c r="D81" i="1"/>
  <c r="E81" i="1"/>
  <c r="F81" i="1"/>
  <c r="G81" i="1"/>
  <c r="H81" i="1"/>
  <c r="J81" i="1"/>
  <c r="O81" i="1"/>
  <c r="Q81" i="1"/>
  <c r="T81" i="1"/>
  <c r="C82" i="1"/>
  <c r="D82" i="1"/>
  <c r="E82" i="1"/>
  <c r="F82" i="1"/>
  <c r="G82" i="1"/>
  <c r="H82" i="1"/>
  <c r="J82" i="1"/>
  <c r="O82" i="1"/>
  <c r="Q82" i="1"/>
  <c r="T82" i="1"/>
  <c r="C83" i="1"/>
  <c r="D83" i="1"/>
  <c r="E83" i="1"/>
  <c r="F83" i="1"/>
  <c r="G83" i="1"/>
  <c r="H83" i="1"/>
  <c r="J83" i="1"/>
  <c r="O83" i="1"/>
  <c r="Q83" i="1"/>
  <c r="T83" i="1"/>
  <c r="C84" i="1"/>
  <c r="D84" i="1"/>
  <c r="E84" i="1"/>
  <c r="F84" i="1"/>
  <c r="G84" i="1"/>
  <c r="H84" i="1"/>
  <c r="J84" i="1"/>
  <c r="O84" i="1"/>
  <c r="Q84" i="1"/>
  <c r="T84" i="1"/>
  <c r="C85" i="1"/>
  <c r="D85" i="1"/>
  <c r="E85" i="1"/>
  <c r="F85" i="1"/>
  <c r="G85" i="1"/>
  <c r="H85" i="1"/>
  <c r="J85" i="1"/>
  <c r="O85" i="1"/>
  <c r="Q85" i="1"/>
  <c r="T85" i="1"/>
  <c r="C86" i="1"/>
  <c r="D86" i="1"/>
  <c r="E86" i="1"/>
  <c r="F86" i="1"/>
  <c r="G86" i="1"/>
  <c r="H86" i="1"/>
  <c r="J86" i="1"/>
  <c r="O86" i="1"/>
  <c r="Q86" i="1"/>
  <c r="T86" i="1"/>
  <c r="C87" i="1"/>
  <c r="D87" i="1"/>
  <c r="E87" i="1"/>
  <c r="F87" i="1"/>
  <c r="G87" i="1"/>
  <c r="H87" i="1"/>
  <c r="J87" i="1"/>
  <c r="O87" i="1"/>
  <c r="Q87" i="1"/>
  <c r="T87" i="1"/>
  <c r="C88" i="1"/>
  <c r="D88" i="1"/>
  <c r="E88" i="1"/>
  <c r="F88" i="1"/>
  <c r="G88" i="1"/>
  <c r="H88" i="1"/>
  <c r="J88" i="1"/>
  <c r="O88" i="1"/>
  <c r="Q88" i="1"/>
  <c r="T88" i="1"/>
  <c r="C89" i="1"/>
  <c r="D89" i="1"/>
  <c r="E89" i="1"/>
  <c r="F89" i="1"/>
  <c r="G89" i="1"/>
  <c r="H89" i="1"/>
  <c r="J89" i="1"/>
  <c r="O89" i="1"/>
  <c r="Q89" i="1"/>
  <c r="T89" i="1"/>
  <c r="C90" i="1"/>
  <c r="D90" i="1"/>
  <c r="E90" i="1"/>
  <c r="F90" i="1"/>
  <c r="G90" i="1"/>
  <c r="H90" i="1"/>
  <c r="J90" i="1"/>
  <c r="O90" i="1"/>
  <c r="Q90" i="1"/>
  <c r="T90" i="1"/>
  <c r="C91" i="1"/>
  <c r="D91" i="1"/>
  <c r="E91" i="1"/>
  <c r="F91" i="1"/>
  <c r="G91" i="1"/>
  <c r="H91" i="1"/>
  <c r="J91" i="1"/>
  <c r="O91" i="1"/>
  <c r="Q91" i="1"/>
  <c r="T91" i="1"/>
  <c r="C92" i="1"/>
  <c r="D92" i="1"/>
  <c r="E92" i="1"/>
  <c r="F92" i="1"/>
  <c r="G92" i="1"/>
  <c r="H92" i="1"/>
  <c r="J92" i="1"/>
  <c r="O92" i="1"/>
  <c r="Q92" i="1"/>
  <c r="T92" i="1"/>
  <c r="C93" i="1"/>
  <c r="D93" i="1"/>
  <c r="E93" i="1"/>
  <c r="F93" i="1"/>
  <c r="G93" i="1"/>
  <c r="H93" i="1"/>
  <c r="J93" i="1"/>
  <c r="O93" i="1"/>
  <c r="Q93" i="1"/>
  <c r="T93" i="1"/>
  <c r="C94" i="1"/>
  <c r="D94" i="1"/>
  <c r="E94" i="1"/>
  <c r="F94" i="1"/>
  <c r="G94" i="1"/>
  <c r="H94" i="1"/>
  <c r="J94" i="1"/>
  <c r="O94" i="1"/>
  <c r="Q94" i="1"/>
  <c r="T94" i="1"/>
  <c r="C95" i="1"/>
  <c r="D95" i="1"/>
  <c r="E95" i="1"/>
  <c r="F95" i="1"/>
  <c r="G95" i="1"/>
  <c r="H95" i="1"/>
  <c r="J95" i="1"/>
  <c r="O95" i="1"/>
  <c r="Q95" i="1"/>
  <c r="T95" i="1"/>
  <c r="C96" i="1"/>
  <c r="D96" i="1"/>
  <c r="E96" i="1"/>
  <c r="F96" i="1"/>
  <c r="G96" i="1"/>
  <c r="H96" i="1"/>
  <c r="J96" i="1"/>
  <c r="O96" i="1"/>
  <c r="Q96" i="1"/>
  <c r="T96" i="1"/>
  <c r="C97" i="1"/>
  <c r="D97" i="1"/>
  <c r="E97" i="1"/>
  <c r="F97" i="1"/>
  <c r="G97" i="1"/>
  <c r="H97" i="1"/>
  <c r="J97" i="1"/>
  <c r="O97" i="1"/>
  <c r="Q97" i="1"/>
  <c r="T97" i="1"/>
  <c r="C98" i="1"/>
  <c r="D98" i="1"/>
  <c r="E98" i="1"/>
  <c r="F98" i="1"/>
  <c r="G98" i="1"/>
  <c r="H98" i="1"/>
  <c r="J98" i="1"/>
  <c r="O98" i="1"/>
  <c r="Q98" i="1"/>
  <c r="T98" i="1"/>
  <c r="C99" i="1"/>
  <c r="D99" i="1"/>
  <c r="E99" i="1"/>
  <c r="F99" i="1"/>
  <c r="G99" i="1"/>
  <c r="H99" i="1"/>
  <c r="J99" i="1"/>
  <c r="O99" i="1"/>
  <c r="Q99" i="1"/>
  <c r="T99" i="1"/>
  <c r="C100" i="1"/>
  <c r="D100" i="1"/>
  <c r="E100" i="1"/>
  <c r="F100" i="1"/>
  <c r="G100" i="1"/>
  <c r="H100" i="1"/>
  <c r="J100" i="1"/>
  <c r="O100" i="1"/>
  <c r="Q100" i="1"/>
  <c r="T100" i="1"/>
  <c r="C101" i="1"/>
  <c r="D101" i="1"/>
  <c r="E101" i="1"/>
  <c r="F101" i="1"/>
  <c r="G101" i="1"/>
  <c r="H101" i="1"/>
  <c r="J101" i="1"/>
  <c r="O101" i="1"/>
  <c r="Q101" i="1"/>
  <c r="T101" i="1"/>
  <c r="C102" i="1"/>
  <c r="D102" i="1"/>
  <c r="E102" i="1"/>
  <c r="F102" i="1"/>
  <c r="G102" i="1"/>
  <c r="H102" i="1"/>
  <c r="J102" i="1"/>
  <c r="O102" i="1"/>
  <c r="Q102" i="1"/>
  <c r="T102" i="1"/>
  <c r="C103" i="1"/>
  <c r="D103" i="1"/>
  <c r="E103" i="1"/>
  <c r="F103" i="1"/>
  <c r="G103" i="1"/>
  <c r="H103" i="1"/>
  <c r="J103" i="1"/>
  <c r="O103" i="1"/>
  <c r="Q103" i="1"/>
  <c r="T103" i="1"/>
  <c r="C104" i="1"/>
  <c r="D104" i="1"/>
  <c r="E104" i="1"/>
  <c r="F104" i="1"/>
  <c r="G104" i="1"/>
  <c r="H104" i="1"/>
  <c r="J104" i="1"/>
  <c r="O104" i="1"/>
  <c r="Q104" i="1"/>
  <c r="T104" i="1"/>
  <c r="C105" i="1"/>
  <c r="D105" i="1"/>
  <c r="E105" i="1"/>
  <c r="F105" i="1"/>
  <c r="G105" i="1"/>
  <c r="H105" i="1"/>
  <c r="J105" i="1"/>
  <c r="O105" i="1"/>
  <c r="Q105" i="1"/>
  <c r="T105" i="1"/>
  <c r="C106" i="1"/>
  <c r="D106" i="1"/>
  <c r="E106" i="1"/>
  <c r="F106" i="1"/>
  <c r="G106" i="1"/>
  <c r="H106" i="1"/>
  <c r="J106" i="1"/>
  <c r="O106" i="1"/>
  <c r="Q106" i="1"/>
  <c r="T106" i="1"/>
  <c r="C107" i="1"/>
  <c r="D107" i="1"/>
  <c r="E107" i="1"/>
  <c r="F107" i="1"/>
  <c r="G107" i="1"/>
  <c r="H107" i="1"/>
  <c r="J107" i="1"/>
  <c r="O107" i="1"/>
  <c r="Q107" i="1"/>
  <c r="T107" i="1"/>
  <c r="C108" i="1"/>
  <c r="D108" i="1"/>
  <c r="E108" i="1"/>
  <c r="F108" i="1"/>
  <c r="G108" i="1"/>
  <c r="H108" i="1"/>
  <c r="J108" i="1"/>
  <c r="O108" i="1"/>
  <c r="Q108" i="1"/>
  <c r="T108" i="1"/>
  <c r="C109" i="1"/>
  <c r="D109" i="1"/>
  <c r="E109" i="1"/>
  <c r="F109" i="1"/>
  <c r="G109" i="1"/>
  <c r="H109" i="1"/>
  <c r="J109" i="1"/>
  <c r="O109" i="1"/>
  <c r="Q109" i="1"/>
  <c r="T109" i="1"/>
  <c r="C110" i="1"/>
  <c r="D110" i="1"/>
  <c r="E110" i="1"/>
  <c r="F110" i="1"/>
  <c r="G110" i="1"/>
  <c r="H110" i="1"/>
  <c r="J110" i="1"/>
  <c r="O110" i="1"/>
  <c r="Q110" i="1"/>
  <c r="T110" i="1"/>
  <c r="C111" i="1"/>
  <c r="D111" i="1"/>
  <c r="E111" i="1"/>
  <c r="F111" i="1"/>
  <c r="G111" i="1"/>
  <c r="H111" i="1"/>
  <c r="J111" i="1"/>
  <c r="O111" i="1"/>
  <c r="Q111" i="1"/>
  <c r="T111" i="1"/>
  <c r="C112" i="1"/>
  <c r="D112" i="1"/>
  <c r="E112" i="1"/>
  <c r="F112" i="1"/>
  <c r="G112" i="1"/>
  <c r="H112" i="1"/>
  <c r="J112" i="1"/>
  <c r="O112" i="1"/>
  <c r="Q112" i="1"/>
  <c r="T112" i="1"/>
  <c r="C113" i="1"/>
  <c r="D113" i="1"/>
  <c r="E113" i="1"/>
  <c r="F113" i="1"/>
  <c r="G113" i="1"/>
  <c r="H113" i="1"/>
  <c r="J113" i="1"/>
  <c r="O113" i="1"/>
  <c r="Q113" i="1"/>
  <c r="T113" i="1"/>
  <c r="C114" i="1"/>
  <c r="D114" i="1"/>
  <c r="E114" i="1"/>
  <c r="F114" i="1"/>
  <c r="G114" i="1"/>
  <c r="H114" i="1"/>
  <c r="J114" i="1"/>
  <c r="O114" i="1"/>
  <c r="Q114" i="1"/>
  <c r="T114" i="1"/>
  <c r="C115" i="1"/>
  <c r="D115" i="1"/>
  <c r="E115" i="1"/>
  <c r="F115" i="1"/>
  <c r="G115" i="1"/>
  <c r="H115" i="1"/>
  <c r="J115" i="1"/>
  <c r="O115" i="1"/>
  <c r="Q115" i="1"/>
  <c r="T115" i="1"/>
  <c r="C116" i="1"/>
  <c r="D116" i="1"/>
  <c r="E116" i="1"/>
  <c r="F116" i="1"/>
  <c r="G116" i="1"/>
  <c r="H116" i="1"/>
  <c r="J116" i="1"/>
  <c r="O116" i="1"/>
  <c r="Q116" i="1"/>
  <c r="T116" i="1"/>
  <c r="C117" i="1"/>
  <c r="D117" i="1"/>
  <c r="E117" i="1"/>
  <c r="F117" i="1"/>
  <c r="G117" i="1"/>
  <c r="H117" i="1"/>
  <c r="J117" i="1"/>
  <c r="O117" i="1"/>
  <c r="Q117" i="1"/>
  <c r="T117" i="1"/>
  <c r="C118" i="1"/>
  <c r="D118" i="1"/>
  <c r="E118" i="1"/>
  <c r="F118" i="1"/>
  <c r="G118" i="1"/>
  <c r="H118" i="1"/>
  <c r="J118" i="1"/>
  <c r="O118" i="1"/>
  <c r="Q118" i="1"/>
  <c r="T118" i="1"/>
  <c r="C119" i="1"/>
  <c r="D119" i="1"/>
  <c r="E119" i="1"/>
  <c r="F119" i="1"/>
  <c r="G119" i="1"/>
  <c r="H119" i="1"/>
  <c r="J119" i="1"/>
  <c r="O119" i="1"/>
  <c r="Q119" i="1"/>
  <c r="T119" i="1"/>
  <c r="C120" i="1"/>
  <c r="D120" i="1"/>
  <c r="E120" i="1"/>
  <c r="F120" i="1"/>
  <c r="G120" i="1"/>
  <c r="H120" i="1"/>
  <c r="J120" i="1"/>
  <c r="O120" i="1"/>
  <c r="Q120" i="1"/>
  <c r="T120" i="1"/>
  <c r="C121" i="1"/>
  <c r="D121" i="1"/>
  <c r="E121" i="1"/>
  <c r="F121" i="1"/>
  <c r="G121" i="1"/>
  <c r="H121" i="1"/>
  <c r="J121" i="1"/>
  <c r="O121" i="1"/>
  <c r="Q121" i="1"/>
  <c r="T121" i="1"/>
  <c r="C122" i="1"/>
  <c r="D122" i="1"/>
  <c r="E122" i="1"/>
  <c r="F122" i="1"/>
  <c r="G122" i="1"/>
  <c r="H122" i="1"/>
  <c r="J122" i="1"/>
  <c r="O122" i="1"/>
  <c r="Q122" i="1"/>
  <c r="T122" i="1"/>
  <c r="C123" i="1"/>
  <c r="D123" i="1"/>
  <c r="E123" i="1"/>
  <c r="F123" i="1"/>
  <c r="G123" i="1"/>
  <c r="H123" i="1"/>
  <c r="J123" i="1"/>
  <c r="O123" i="1"/>
  <c r="Q123" i="1"/>
  <c r="T123" i="1"/>
  <c r="C124" i="1"/>
  <c r="D124" i="1"/>
  <c r="E124" i="1"/>
  <c r="F124" i="1"/>
  <c r="G124" i="1"/>
  <c r="H124" i="1"/>
  <c r="J124" i="1"/>
  <c r="O124" i="1"/>
  <c r="Q124" i="1"/>
  <c r="T124" i="1"/>
  <c r="C125" i="1"/>
  <c r="D125" i="1"/>
  <c r="E125" i="1"/>
  <c r="F125" i="1"/>
  <c r="G125" i="1"/>
  <c r="H125" i="1"/>
  <c r="J125" i="1"/>
  <c r="O125" i="1"/>
  <c r="Q125" i="1"/>
  <c r="T125" i="1"/>
  <c r="C126" i="1"/>
  <c r="D126" i="1"/>
  <c r="E126" i="1"/>
  <c r="F126" i="1"/>
  <c r="G126" i="1"/>
  <c r="H126" i="1"/>
  <c r="J126" i="1"/>
  <c r="O126" i="1"/>
  <c r="Q126" i="1"/>
  <c r="T126" i="1"/>
  <c r="C127" i="1"/>
  <c r="D127" i="1"/>
  <c r="E127" i="1"/>
  <c r="F127" i="1"/>
  <c r="G127" i="1"/>
  <c r="H127" i="1"/>
  <c r="J127" i="1"/>
  <c r="O127" i="1"/>
  <c r="Q127" i="1"/>
  <c r="T127" i="1"/>
  <c r="C128" i="1"/>
  <c r="D128" i="1"/>
  <c r="E128" i="1"/>
  <c r="F128" i="1"/>
  <c r="G128" i="1"/>
  <c r="H128" i="1"/>
  <c r="J128" i="1"/>
  <c r="O128" i="1"/>
  <c r="Q128" i="1"/>
  <c r="T128" i="1"/>
  <c r="C129" i="1"/>
  <c r="D129" i="1"/>
  <c r="E129" i="1"/>
  <c r="F129" i="1"/>
  <c r="G129" i="1"/>
  <c r="H129" i="1"/>
  <c r="J129" i="1"/>
  <c r="O129" i="1"/>
  <c r="Q129" i="1"/>
  <c r="T129" i="1"/>
  <c r="C130" i="1"/>
  <c r="D130" i="1"/>
  <c r="E130" i="1"/>
  <c r="F130" i="1"/>
  <c r="G130" i="1"/>
  <c r="H130" i="1"/>
  <c r="J130" i="1"/>
  <c r="O130" i="1"/>
  <c r="Q130" i="1"/>
  <c r="T130" i="1"/>
  <c r="C131" i="1"/>
  <c r="D131" i="1"/>
  <c r="E131" i="1"/>
  <c r="F131" i="1"/>
  <c r="G131" i="1"/>
  <c r="H131" i="1"/>
  <c r="J131" i="1"/>
  <c r="O131" i="1"/>
  <c r="Q131" i="1"/>
  <c r="T131" i="1"/>
  <c r="C132" i="1"/>
  <c r="D132" i="1"/>
  <c r="E132" i="1"/>
  <c r="F132" i="1"/>
  <c r="G132" i="1"/>
  <c r="H132" i="1"/>
  <c r="J132" i="1"/>
  <c r="O132" i="1"/>
  <c r="Q132" i="1"/>
  <c r="T132" i="1"/>
  <c r="C133" i="1"/>
  <c r="D133" i="1"/>
  <c r="E133" i="1"/>
  <c r="F133" i="1"/>
  <c r="G133" i="1"/>
  <c r="H133" i="1"/>
  <c r="J133" i="1"/>
  <c r="O133" i="1"/>
  <c r="Q133" i="1"/>
  <c r="T133" i="1"/>
  <c r="C134" i="1"/>
  <c r="D134" i="1"/>
  <c r="E134" i="1"/>
  <c r="F134" i="1"/>
  <c r="G134" i="1"/>
  <c r="H134" i="1"/>
  <c r="J134" i="1"/>
  <c r="O134" i="1"/>
  <c r="Q134" i="1"/>
  <c r="T134" i="1"/>
  <c r="C135" i="1"/>
  <c r="D135" i="1"/>
  <c r="E135" i="1"/>
  <c r="F135" i="1"/>
  <c r="G135" i="1"/>
  <c r="H135" i="1"/>
  <c r="J135" i="1"/>
  <c r="O135" i="1"/>
  <c r="Q135" i="1"/>
  <c r="T135" i="1"/>
  <c r="C136" i="1"/>
  <c r="D136" i="1"/>
  <c r="E136" i="1"/>
  <c r="F136" i="1"/>
  <c r="G136" i="1"/>
  <c r="H136" i="1"/>
  <c r="J136" i="1"/>
  <c r="O136" i="1"/>
  <c r="Q136" i="1"/>
  <c r="T136" i="1"/>
  <c r="C137" i="1"/>
  <c r="D137" i="1"/>
  <c r="E137" i="1"/>
  <c r="F137" i="1"/>
  <c r="G137" i="1"/>
  <c r="H137" i="1"/>
  <c r="J137" i="1"/>
  <c r="O137" i="1"/>
  <c r="Q137" i="1"/>
  <c r="T137" i="1"/>
  <c r="C138" i="1"/>
  <c r="D138" i="1"/>
  <c r="E138" i="1"/>
  <c r="F138" i="1"/>
  <c r="G138" i="1"/>
  <c r="H138" i="1"/>
  <c r="J138" i="1"/>
  <c r="O138" i="1"/>
  <c r="Q138" i="1"/>
  <c r="T138" i="1"/>
  <c r="C139" i="1"/>
  <c r="D139" i="1"/>
  <c r="E139" i="1"/>
  <c r="F139" i="1"/>
  <c r="G139" i="1"/>
  <c r="H139" i="1"/>
  <c r="J139" i="1"/>
  <c r="O139" i="1"/>
  <c r="Q139" i="1"/>
  <c r="T139" i="1"/>
  <c r="C140" i="1"/>
  <c r="D140" i="1"/>
  <c r="E140" i="1"/>
  <c r="F140" i="1"/>
  <c r="G140" i="1"/>
  <c r="H140" i="1"/>
  <c r="J140" i="1"/>
  <c r="O140" i="1"/>
  <c r="Q140" i="1"/>
  <c r="T140" i="1"/>
  <c r="C141" i="1"/>
  <c r="D141" i="1"/>
  <c r="E141" i="1"/>
  <c r="F141" i="1"/>
  <c r="G141" i="1"/>
  <c r="H141" i="1"/>
  <c r="J141" i="1"/>
  <c r="O141" i="1"/>
  <c r="Q141" i="1"/>
  <c r="T141" i="1"/>
  <c r="C142" i="1"/>
  <c r="D142" i="1"/>
  <c r="E142" i="1"/>
  <c r="F142" i="1"/>
  <c r="G142" i="1"/>
  <c r="H142" i="1"/>
  <c r="J142" i="1"/>
  <c r="O142" i="1"/>
  <c r="Q142" i="1"/>
  <c r="T142" i="1"/>
  <c r="C143" i="1"/>
  <c r="D143" i="1"/>
  <c r="E143" i="1"/>
  <c r="F143" i="1"/>
  <c r="G143" i="1"/>
  <c r="H143" i="1"/>
  <c r="J143" i="1"/>
  <c r="O143" i="1"/>
  <c r="Q143" i="1"/>
  <c r="T143" i="1"/>
  <c r="C144" i="1"/>
  <c r="D144" i="1"/>
  <c r="E144" i="1"/>
  <c r="F144" i="1"/>
  <c r="G144" i="1"/>
  <c r="H144" i="1"/>
  <c r="J144" i="1"/>
  <c r="O144" i="1"/>
  <c r="Q144" i="1"/>
  <c r="T144" i="1"/>
  <c r="C145" i="1"/>
  <c r="D145" i="1"/>
  <c r="E145" i="1"/>
  <c r="F145" i="1"/>
  <c r="G145" i="1"/>
  <c r="H145" i="1"/>
  <c r="J145" i="1"/>
  <c r="O145" i="1"/>
  <c r="Q145" i="1"/>
  <c r="T145" i="1"/>
  <c r="C146" i="1"/>
  <c r="D146" i="1"/>
  <c r="E146" i="1"/>
  <c r="F146" i="1"/>
  <c r="G146" i="1"/>
  <c r="H146" i="1"/>
  <c r="J146" i="1"/>
  <c r="O146" i="1"/>
  <c r="Q146" i="1"/>
  <c r="T146" i="1"/>
  <c r="C147" i="1"/>
  <c r="D147" i="1"/>
  <c r="E147" i="1"/>
  <c r="F147" i="1"/>
  <c r="G147" i="1"/>
  <c r="H147" i="1"/>
  <c r="J147" i="1"/>
  <c r="O147" i="1"/>
  <c r="Q147" i="1"/>
  <c r="T147" i="1"/>
  <c r="C148" i="1"/>
  <c r="D148" i="1"/>
  <c r="E148" i="1"/>
  <c r="F148" i="1"/>
  <c r="G148" i="1"/>
  <c r="H148" i="1"/>
  <c r="J148" i="1"/>
  <c r="O148" i="1"/>
  <c r="Q148" i="1"/>
  <c r="T148" i="1"/>
  <c r="C149" i="1"/>
  <c r="D149" i="1"/>
  <c r="E149" i="1"/>
  <c r="F149" i="1"/>
  <c r="G149" i="1"/>
  <c r="H149" i="1"/>
  <c r="J149" i="1"/>
  <c r="O149" i="1"/>
  <c r="Q149" i="1"/>
  <c r="T149" i="1"/>
  <c r="C150" i="1"/>
  <c r="D150" i="1"/>
  <c r="E150" i="1"/>
  <c r="F150" i="1"/>
  <c r="G150" i="1"/>
  <c r="H150" i="1"/>
  <c r="J150" i="1"/>
  <c r="O150" i="1"/>
  <c r="Q150" i="1"/>
  <c r="T150" i="1"/>
  <c r="C151" i="1"/>
  <c r="D151" i="1"/>
  <c r="E151" i="1"/>
  <c r="F151" i="1"/>
  <c r="G151" i="1"/>
  <c r="H151" i="1"/>
  <c r="J151" i="1"/>
  <c r="O151" i="1"/>
  <c r="Q151" i="1"/>
  <c r="T151" i="1"/>
  <c r="C152" i="1"/>
  <c r="D152" i="1"/>
  <c r="E152" i="1"/>
  <c r="F152" i="1"/>
  <c r="G152" i="1"/>
  <c r="H152" i="1"/>
  <c r="J152" i="1"/>
  <c r="O152" i="1"/>
  <c r="Q152" i="1"/>
  <c r="T152" i="1"/>
  <c r="C153" i="1"/>
  <c r="D153" i="1"/>
  <c r="E153" i="1"/>
  <c r="F153" i="1"/>
  <c r="G153" i="1"/>
  <c r="H153" i="1"/>
  <c r="J153" i="1"/>
  <c r="O153" i="1"/>
  <c r="Q153" i="1"/>
  <c r="T153" i="1"/>
  <c r="C154" i="1"/>
  <c r="D154" i="1"/>
  <c r="E154" i="1"/>
  <c r="F154" i="1"/>
  <c r="G154" i="1"/>
  <c r="H154" i="1"/>
  <c r="J154" i="1"/>
  <c r="O154" i="1"/>
  <c r="Q154" i="1"/>
  <c r="T154" i="1"/>
  <c r="C155" i="1"/>
  <c r="D155" i="1"/>
  <c r="E155" i="1"/>
  <c r="F155" i="1"/>
  <c r="G155" i="1"/>
  <c r="H155" i="1"/>
  <c r="J155" i="1"/>
  <c r="O155" i="1"/>
  <c r="Q155" i="1"/>
  <c r="T155" i="1"/>
  <c r="C156" i="1"/>
  <c r="D156" i="1"/>
  <c r="E156" i="1"/>
  <c r="F156" i="1"/>
  <c r="G156" i="1"/>
  <c r="H156" i="1"/>
  <c r="J156" i="1"/>
  <c r="O156" i="1"/>
  <c r="Q156" i="1"/>
  <c r="T156" i="1"/>
  <c r="C157" i="1"/>
  <c r="D157" i="1"/>
  <c r="E157" i="1"/>
  <c r="F157" i="1"/>
  <c r="G157" i="1"/>
  <c r="H157" i="1"/>
  <c r="J157" i="1"/>
  <c r="O157" i="1"/>
  <c r="Q157" i="1"/>
  <c r="T157" i="1"/>
  <c r="C158" i="1"/>
  <c r="D158" i="1"/>
  <c r="E158" i="1"/>
  <c r="F158" i="1"/>
  <c r="G158" i="1"/>
  <c r="H158" i="1"/>
  <c r="J158" i="1"/>
  <c r="O158" i="1"/>
  <c r="Q158" i="1"/>
  <c r="T158" i="1"/>
  <c r="C159" i="1"/>
  <c r="D159" i="1"/>
  <c r="E159" i="1"/>
  <c r="F159" i="1"/>
  <c r="G159" i="1"/>
  <c r="H159" i="1"/>
  <c r="J159" i="1"/>
  <c r="O159" i="1"/>
  <c r="Q159" i="1"/>
  <c r="T159" i="1"/>
  <c r="C160" i="1"/>
  <c r="D160" i="1"/>
  <c r="E160" i="1"/>
  <c r="F160" i="1"/>
  <c r="G160" i="1"/>
  <c r="H160" i="1"/>
  <c r="J160" i="1"/>
  <c r="O160" i="1"/>
  <c r="Q160" i="1"/>
  <c r="T160" i="1"/>
  <c r="C161" i="1"/>
  <c r="D161" i="1"/>
  <c r="E161" i="1"/>
  <c r="F161" i="1"/>
  <c r="G161" i="1"/>
  <c r="H161" i="1"/>
  <c r="J161" i="1"/>
  <c r="O161" i="1"/>
  <c r="Q161" i="1"/>
  <c r="T161" i="1"/>
  <c r="C162" i="1"/>
  <c r="D162" i="1"/>
  <c r="E162" i="1"/>
  <c r="F162" i="1"/>
  <c r="G162" i="1"/>
  <c r="H162" i="1"/>
  <c r="J162" i="1"/>
  <c r="O162" i="1"/>
  <c r="Q162" i="1"/>
  <c r="T162" i="1"/>
  <c r="C163" i="1"/>
  <c r="D163" i="1"/>
  <c r="E163" i="1"/>
  <c r="F163" i="1"/>
  <c r="G163" i="1"/>
  <c r="H163" i="1"/>
  <c r="J163" i="1"/>
  <c r="O163" i="1"/>
  <c r="Q163" i="1"/>
  <c r="T163" i="1"/>
  <c r="C164" i="1"/>
  <c r="D164" i="1"/>
  <c r="E164" i="1"/>
  <c r="F164" i="1"/>
  <c r="G164" i="1"/>
  <c r="H164" i="1"/>
  <c r="J164" i="1"/>
  <c r="O164" i="1"/>
  <c r="Q164" i="1"/>
  <c r="T164" i="1"/>
  <c r="C165" i="1"/>
  <c r="D165" i="1"/>
  <c r="E165" i="1"/>
  <c r="F165" i="1"/>
  <c r="G165" i="1"/>
  <c r="H165" i="1"/>
  <c r="J165" i="1"/>
  <c r="O165" i="1"/>
  <c r="Q165" i="1"/>
  <c r="T165" i="1"/>
  <c r="C166" i="1"/>
  <c r="D166" i="1"/>
  <c r="E166" i="1"/>
  <c r="F166" i="1"/>
  <c r="G166" i="1"/>
  <c r="H166" i="1"/>
  <c r="J166" i="1"/>
  <c r="O166" i="1"/>
  <c r="Q166" i="1"/>
  <c r="T166" i="1"/>
  <c r="C167" i="1"/>
  <c r="D167" i="1"/>
  <c r="E167" i="1"/>
  <c r="F167" i="1"/>
  <c r="G167" i="1"/>
  <c r="H167" i="1"/>
  <c r="J167" i="1"/>
  <c r="O167" i="1"/>
  <c r="Q167" i="1"/>
  <c r="T167" i="1"/>
  <c r="C168" i="1"/>
  <c r="D168" i="1"/>
  <c r="E168" i="1"/>
  <c r="F168" i="1"/>
  <c r="G168" i="1"/>
  <c r="H168" i="1"/>
  <c r="J168" i="1"/>
  <c r="O168" i="1"/>
  <c r="Q168" i="1"/>
  <c r="T168" i="1"/>
  <c r="C169" i="1"/>
  <c r="D169" i="1"/>
  <c r="E169" i="1"/>
  <c r="F169" i="1"/>
  <c r="G169" i="1"/>
  <c r="H169" i="1"/>
  <c r="J169" i="1"/>
  <c r="O169" i="1"/>
  <c r="Q169" i="1"/>
  <c r="T169" i="1"/>
  <c r="C170" i="1"/>
  <c r="D170" i="1"/>
  <c r="E170" i="1"/>
  <c r="F170" i="1"/>
  <c r="G170" i="1"/>
  <c r="H170" i="1"/>
  <c r="J170" i="1"/>
  <c r="O170" i="1"/>
  <c r="Q170" i="1"/>
  <c r="T170" i="1"/>
  <c r="C171" i="1"/>
  <c r="D171" i="1"/>
  <c r="E171" i="1"/>
  <c r="F171" i="1"/>
  <c r="G171" i="1"/>
  <c r="H171" i="1"/>
  <c r="J171" i="1"/>
  <c r="O171" i="1"/>
  <c r="Q171" i="1"/>
  <c r="T171" i="1"/>
  <c r="C172" i="1"/>
  <c r="D172" i="1"/>
  <c r="E172" i="1"/>
  <c r="F172" i="1"/>
  <c r="G172" i="1"/>
  <c r="H172" i="1"/>
  <c r="J172" i="1"/>
  <c r="O172" i="1"/>
  <c r="Q172" i="1"/>
  <c r="T172" i="1"/>
  <c r="C173" i="1"/>
  <c r="D173" i="1"/>
  <c r="E173" i="1"/>
  <c r="F173" i="1"/>
  <c r="G173" i="1"/>
  <c r="H173" i="1"/>
  <c r="J173" i="1"/>
  <c r="O173" i="1"/>
  <c r="Q173" i="1"/>
  <c r="T173" i="1"/>
  <c r="C174" i="1"/>
  <c r="D174" i="1"/>
  <c r="E174" i="1"/>
  <c r="F174" i="1"/>
  <c r="G174" i="1"/>
  <c r="H174" i="1"/>
  <c r="J174" i="1"/>
  <c r="O174" i="1"/>
  <c r="Q174" i="1"/>
  <c r="T174" i="1"/>
  <c r="C175" i="1"/>
  <c r="D175" i="1"/>
  <c r="E175" i="1"/>
  <c r="F175" i="1"/>
  <c r="G175" i="1"/>
  <c r="H175" i="1"/>
  <c r="J175" i="1"/>
  <c r="O175" i="1"/>
  <c r="Q175" i="1"/>
  <c r="T175" i="1"/>
  <c r="C176" i="1"/>
  <c r="D176" i="1"/>
  <c r="E176" i="1"/>
  <c r="F176" i="1"/>
  <c r="G176" i="1"/>
  <c r="H176" i="1"/>
  <c r="J176" i="1"/>
  <c r="O176" i="1"/>
  <c r="Q176" i="1"/>
  <c r="T176" i="1"/>
  <c r="C177" i="1"/>
  <c r="D177" i="1"/>
  <c r="E177" i="1"/>
  <c r="F177" i="1"/>
  <c r="G177" i="1"/>
  <c r="H177" i="1"/>
  <c r="J177" i="1"/>
  <c r="O177" i="1"/>
  <c r="Q177" i="1"/>
  <c r="T177" i="1"/>
  <c r="C178" i="1"/>
  <c r="D178" i="1"/>
  <c r="E178" i="1"/>
  <c r="F178" i="1"/>
  <c r="G178" i="1"/>
  <c r="H178" i="1"/>
  <c r="J178" i="1"/>
  <c r="O178" i="1"/>
  <c r="Q178" i="1"/>
  <c r="T178" i="1"/>
  <c r="C179" i="1"/>
  <c r="D179" i="1"/>
  <c r="E179" i="1"/>
  <c r="F179" i="1"/>
  <c r="G179" i="1"/>
  <c r="H179" i="1"/>
  <c r="J179" i="1"/>
  <c r="O179" i="1"/>
  <c r="Q179" i="1"/>
  <c r="T179" i="1"/>
  <c r="C180" i="1"/>
  <c r="D180" i="1"/>
  <c r="E180" i="1"/>
  <c r="F180" i="1"/>
  <c r="G180" i="1"/>
  <c r="H180" i="1"/>
  <c r="J180" i="1"/>
  <c r="O180" i="1"/>
  <c r="Q180" i="1"/>
  <c r="T180" i="1"/>
  <c r="C181" i="1"/>
  <c r="D181" i="1"/>
  <c r="E181" i="1"/>
  <c r="F181" i="1"/>
  <c r="G181" i="1"/>
  <c r="H181" i="1"/>
  <c r="J181" i="1"/>
  <c r="O181" i="1"/>
  <c r="Q181" i="1"/>
  <c r="T181" i="1"/>
  <c r="C182" i="1"/>
  <c r="D182" i="1"/>
  <c r="E182" i="1"/>
  <c r="F182" i="1"/>
  <c r="G182" i="1"/>
  <c r="H182" i="1"/>
  <c r="J182" i="1"/>
  <c r="O182" i="1"/>
  <c r="Q182" i="1"/>
  <c r="T182" i="1"/>
  <c r="C183" i="1"/>
  <c r="D183" i="1"/>
  <c r="E183" i="1"/>
  <c r="F183" i="1"/>
  <c r="G183" i="1"/>
  <c r="H183" i="1"/>
  <c r="J183" i="1"/>
  <c r="O183" i="1"/>
  <c r="Q183" i="1"/>
  <c r="T183" i="1"/>
  <c r="C184" i="1"/>
  <c r="D184" i="1"/>
  <c r="E184" i="1"/>
  <c r="F184" i="1"/>
  <c r="G184" i="1"/>
  <c r="H184" i="1"/>
  <c r="J184" i="1"/>
  <c r="O184" i="1"/>
  <c r="Q184" i="1"/>
  <c r="T184" i="1"/>
  <c r="C185" i="1"/>
  <c r="D185" i="1"/>
  <c r="E185" i="1"/>
  <c r="F185" i="1"/>
  <c r="G185" i="1"/>
  <c r="H185" i="1"/>
  <c r="J185" i="1"/>
  <c r="O185" i="1"/>
  <c r="Q185" i="1"/>
  <c r="T185" i="1"/>
  <c r="C186" i="1"/>
  <c r="D186" i="1"/>
  <c r="E186" i="1"/>
  <c r="F186" i="1"/>
  <c r="G186" i="1"/>
  <c r="H186" i="1"/>
  <c r="J186" i="1"/>
  <c r="O186" i="1"/>
  <c r="Q186" i="1"/>
  <c r="T186" i="1"/>
  <c r="C187" i="1"/>
  <c r="D187" i="1"/>
  <c r="E187" i="1"/>
  <c r="F187" i="1"/>
  <c r="G187" i="1"/>
  <c r="H187" i="1"/>
  <c r="J187" i="1"/>
  <c r="O187" i="1"/>
  <c r="Q187" i="1"/>
  <c r="T187" i="1"/>
  <c r="C188" i="1"/>
  <c r="D188" i="1"/>
  <c r="E188" i="1"/>
  <c r="F188" i="1"/>
  <c r="G188" i="1"/>
  <c r="H188" i="1"/>
  <c r="J188" i="1"/>
  <c r="O188" i="1"/>
  <c r="Q188" i="1"/>
  <c r="T188" i="1"/>
  <c r="C189" i="1"/>
  <c r="D189" i="1"/>
  <c r="E189" i="1"/>
  <c r="F189" i="1"/>
  <c r="G189" i="1"/>
  <c r="H189" i="1"/>
  <c r="J189" i="1"/>
  <c r="O189" i="1"/>
  <c r="Q189" i="1"/>
  <c r="T189" i="1"/>
  <c r="C190" i="1"/>
  <c r="D190" i="1"/>
  <c r="E190" i="1"/>
  <c r="F190" i="1"/>
  <c r="G190" i="1"/>
  <c r="H190" i="1"/>
  <c r="J190" i="1"/>
  <c r="O190" i="1"/>
  <c r="Q190" i="1"/>
  <c r="T190" i="1"/>
  <c r="C191" i="1"/>
  <c r="D191" i="1"/>
  <c r="E191" i="1"/>
  <c r="F191" i="1"/>
  <c r="G191" i="1"/>
  <c r="H191" i="1"/>
  <c r="J191" i="1"/>
  <c r="O191" i="1"/>
  <c r="Q191" i="1"/>
  <c r="T191" i="1"/>
  <c r="C192" i="1"/>
  <c r="D192" i="1"/>
  <c r="E192" i="1"/>
  <c r="F192" i="1"/>
  <c r="G192" i="1"/>
  <c r="H192" i="1"/>
  <c r="J192" i="1"/>
  <c r="O192" i="1"/>
  <c r="Q192" i="1"/>
  <c r="T192" i="1"/>
  <c r="C193" i="1"/>
  <c r="D193" i="1"/>
  <c r="E193" i="1"/>
  <c r="F193" i="1"/>
  <c r="G193" i="1"/>
  <c r="H193" i="1"/>
  <c r="J193" i="1"/>
  <c r="O193" i="1"/>
  <c r="Q193" i="1"/>
  <c r="T193" i="1"/>
  <c r="C194" i="1"/>
  <c r="D194" i="1"/>
  <c r="E194" i="1"/>
  <c r="F194" i="1"/>
  <c r="G194" i="1"/>
  <c r="H194" i="1"/>
  <c r="J194" i="1"/>
  <c r="O194" i="1"/>
  <c r="Q194" i="1"/>
  <c r="T194" i="1"/>
  <c r="C195" i="1"/>
  <c r="D195" i="1"/>
  <c r="E195" i="1"/>
  <c r="F195" i="1"/>
  <c r="G195" i="1"/>
  <c r="H195" i="1"/>
  <c r="J195" i="1"/>
  <c r="O195" i="1"/>
  <c r="Q195" i="1"/>
  <c r="T195" i="1"/>
  <c r="C196" i="1"/>
  <c r="D196" i="1"/>
  <c r="E196" i="1"/>
  <c r="F196" i="1"/>
  <c r="G196" i="1"/>
  <c r="H196" i="1"/>
  <c r="J196" i="1"/>
  <c r="O196" i="1"/>
  <c r="Q196" i="1"/>
  <c r="T196" i="1"/>
  <c r="C197" i="1"/>
  <c r="D197" i="1"/>
  <c r="E197" i="1"/>
  <c r="F197" i="1"/>
  <c r="G197" i="1"/>
  <c r="H197" i="1"/>
  <c r="J197" i="1"/>
  <c r="O197" i="1"/>
  <c r="Q197" i="1"/>
  <c r="T197" i="1"/>
  <c r="C198" i="1"/>
  <c r="D198" i="1"/>
  <c r="E198" i="1"/>
  <c r="F198" i="1"/>
  <c r="G198" i="1"/>
  <c r="H198" i="1"/>
  <c r="J198" i="1"/>
  <c r="O198" i="1"/>
  <c r="Q198" i="1"/>
  <c r="T198" i="1"/>
  <c r="C199" i="1"/>
  <c r="D199" i="1"/>
  <c r="E199" i="1"/>
  <c r="F199" i="1"/>
  <c r="G199" i="1"/>
  <c r="H199" i="1"/>
  <c r="J199" i="1"/>
  <c r="O199" i="1"/>
  <c r="Q199" i="1"/>
  <c r="T199" i="1"/>
  <c r="C200" i="1"/>
  <c r="D200" i="1"/>
  <c r="E200" i="1"/>
  <c r="F200" i="1"/>
  <c r="G200" i="1"/>
  <c r="H200" i="1"/>
  <c r="J200" i="1"/>
  <c r="O200" i="1"/>
  <c r="Q200" i="1"/>
  <c r="T200" i="1"/>
  <c r="C201" i="1"/>
  <c r="D201" i="1"/>
  <c r="E201" i="1"/>
  <c r="F201" i="1"/>
  <c r="G201" i="1"/>
  <c r="H201" i="1"/>
  <c r="J201" i="1"/>
  <c r="O201" i="1"/>
  <c r="Q201" i="1"/>
  <c r="T201" i="1"/>
  <c r="C202" i="1"/>
  <c r="D202" i="1"/>
  <c r="E202" i="1"/>
  <c r="F202" i="1"/>
  <c r="G202" i="1"/>
  <c r="H202" i="1"/>
  <c r="J202" i="1"/>
  <c r="O202" i="1"/>
  <c r="Q202" i="1"/>
  <c r="T202" i="1"/>
  <c r="C203" i="1"/>
  <c r="D203" i="1"/>
  <c r="E203" i="1"/>
  <c r="F203" i="1"/>
  <c r="G203" i="1"/>
  <c r="H203" i="1"/>
  <c r="J203" i="1"/>
  <c r="O203" i="1"/>
  <c r="Q203" i="1"/>
  <c r="T203" i="1"/>
  <c r="C204" i="1"/>
  <c r="D204" i="1"/>
  <c r="E204" i="1"/>
  <c r="F204" i="1"/>
  <c r="G204" i="1"/>
  <c r="H204" i="1"/>
  <c r="J204" i="1"/>
  <c r="O204" i="1"/>
  <c r="Q204" i="1"/>
  <c r="T204" i="1"/>
  <c r="C205" i="1"/>
  <c r="D205" i="1"/>
  <c r="E205" i="1"/>
  <c r="F205" i="1"/>
  <c r="G205" i="1"/>
  <c r="H205" i="1"/>
  <c r="J205" i="1"/>
  <c r="O205" i="1"/>
  <c r="Q205" i="1"/>
  <c r="T205" i="1"/>
  <c r="C206" i="1"/>
  <c r="D206" i="1"/>
  <c r="E206" i="1"/>
  <c r="F206" i="1"/>
  <c r="G206" i="1"/>
  <c r="H206" i="1"/>
  <c r="J206" i="1"/>
  <c r="O206" i="1"/>
  <c r="Q206" i="1"/>
  <c r="T206" i="1"/>
  <c r="C207" i="1"/>
  <c r="D207" i="1"/>
  <c r="E207" i="1"/>
  <c r="F207" i="1"/>
  <c r="G207" i="1"/>
  <c r="H207" i="1"/>
  <c r="J207" i="1"/>
  <c r="O207" i="1"/>
  <c r="Q207" i="1"/>
  <c r="T207" i="1"/>
  <c r="C208" i="1"/>
  <c r="D208" i="1"/>
  <c r="E208" i="1"/>
  <c r="F208" i="1"/>
  <c r="G208" i="1"/>
  <c r="H208" i="1"/>
  <c r="J208" i="1"/>
  <c r="O208" i="1"/>
  <c r="Q208" i="1"/>
  <c r="T208" i="1"/>
  <c r="C209" i="1"/>
  <c r="D209" i="1"/>
  <c r="E209" i="1"/>
  <c r="F209" i="1"/>
  <c r="G209" i="1"/>
  <c r="H209" i="1"/>
  <c r="J209" i="1"/>
  <c r="O209" i="1"/>
  <c r="Q209" i="1"/>
  <c r="T209" i="1"/>
  <c r="C210" i="1"/>
  <c r="D210" i="1"/>
  <c r="E210" i="1"/>
  <c r="F210" i="1"/>
  <c r="G210" i="1"/>
  <c r="H210" i="1"/>
  <c r="J210" i="1"/>
  <c r="O210" i="1"/>
  <c r="Q210" i="1"/>
  <c r="T210" i="1"/>
  <c r="C211" i="1"/>
  <c r="D211" i="1"/>
  <c r="E211" i="1"/>
  <c r="F211" i="1"/>
  <c r="G211" i="1"/>
  <c r="H211" i="1"/>
  <c r="J211" i="1"/>
  <c r="O211" i="1"/>
  <c r="Q211" i="1"/>
  <c r="T211" i="1"/>
  <c r="C212" i="1"/>
  <c r="D212" i="1"/>
  <c r="E212" i="1"/>
  <c r="F212" i="1"/>
  <c r="G212" i="1"/>
  <c r="H212" i="1"/>
  <c r="J212" i="1"/>
  <c r="O212" i="1"/>
  <c r="Q212" i="1"/>
  <c r="T212" i="1"/>
  <c r="C213" i="1"/>
  <c r="D213" i="1"/>
  <c r="E213" i="1"/>
  <c r="F213" i="1"/>
  <c r="G213" i="1"/>
  <c r="H213" i="1"/>
  <c r="J213" i="1"/>
  <c r="O213" i="1"/>
  <c r="Q213" i="1"/>
  <c r="T213" i="1"/>
  <c r="C214" i="1"/>
  <c r="D214" i="1"/>
  <c r="E214" i="1"/>
  <c r="F214" i="1"/>
  <c r="G214" i="1"/>
  <c r="H214" i="1"/>
  <c r="J214" i="1"/>
  <c r="O214" i="1"/>
  <c r="Q214" i="1"/>
  <c r="T214" i="1"/>
  <c r="C215" i="1"/>
  <c r="D215" i="1"/>
  <c r="E215" i="1"/>
  <c r="F215" i="1"/>
  <c r="G215" i="1"/>
  <c r="H215" i="1"/>
  <c r="J215" i="1"/>
  <c r="O215" i="1"/>
  <c r="Q215" i="1"/>
  <c r="T215" i="1"/>
  <c r="C216" i="1"/>
  <c r="D216" i="1"/>
  <c r="E216" i="1"/>
  <c r="F216" i="1"/>
  <c r="G216" i="1"/>
  <c r="H216" i="1"/>
  <c r="J216" i="1"/>
  <c r="O216" i="1"/>
  <c r="Q216" i="1"/>
  <c r="T216" i="1"/>
  <c r="C217" i="1"/>
  <c r="D217" i="1"/>
  <c r="E217" i="1"/>
  <c r="F217" i="1"/>
  <c r="G217" i="1"/>
  <c r="H217" i="1"/>
  <c r="J217" i="1"/>
  <c r="O217" i="1"/>
  <c r="Q217" i="1"/>
  <c r="T217" i="1"/>
  <c r="C218" i="1"/>
  <c r="D218" i="1"/>
  <c r="E218" i="1"/>
  <c r="F218" i="1"/>
  <c r="G218" i="1"/>
  <c r="H218" i="1"/>
  <c r="J218" i="1"/>
  <c r="O218" i="1"/>
  <c r="Q218" i="1"/>
  <c r="T218" i="1"/>
  <c r="C219" i="1"/>
  <c r="D219" i="1"/>
  <c r="E219" i="1"/>
  <c r="F219" i="1"/>
  <c r="G219" i="1"/>
  <c r="H219" i="1"/>
  <c r="J219" i="1"/>
  <c r="O219" i="1"/>
  <c r="Q219" i="1"/>
  <c r="T219" i="1"/>
  <c r="C220" i="1"/>
  <c r="D220" i="1"/>
  <c r="E220" i="1"/>
  <c r="F220" i="1"/>
  <c r="G220" i="1"/>
  <c r="H220" i="1"/>
  <c r="J220" i="1"/>
  <c r="O220" i="1"/>
  <c r="Q220" i="1"/>
  <c r="T220" i="1"/>
  <c r="C221" i="1"/>
  <c r="D221" i="1"/>
  <c r="E221" i="1"/>
  <c r="F221" i="1"/>
  <c r="G221" i="1"/>
  <c r="H221" i="1"/>
  <c r="J221" i="1"/>
  <c r="O221" i="1"/>
  <c r="Q221" i="1"/>
  <c r="T221" i="1"/>
  <c r="C222" i="1"/>
  <c r="D222" i="1"/>
  <c r="E222" i="1"/>
  <c r="F222" i="1"/>
  <c r="G222" i="1"/>
  <c r="H222" i="1"/>
  <c r="J222" i="1"/>
  <c r="O222" i="1"/>
  <c r="Q222" i="1"/>
  <c r="T222" i="1"/>
  <c r="C223" i="1"/>
  <c r="D223" i="1"/>
  <c r="E223" i="1"/>
  <c r="F223" i="1"/>
  <c r="G223" i="1"/>
  <c r="H223" i="1"/>
  <c r="J223" i="1"/>
  <c r="O223" i="1"/>
  <c r="Q223" i="1"/>
  <c r="T223" i="1"/>
  <c r="C224" i="1"/>
  <c r="D224" i="1"/>
  <c r="E224" i="1"/>
  <c r="F224" i="1"/>
  <c r="G224" i="1"/>
  <c r="H224" i="1"/>
  <c r="J224" i="1"/>
  <c r="O224" i="1"/>
  <c r="Q224" i="1"/>
  <c r="T224" i="1"/>
  <c r="C225" i="1"/>
  <c r="D225" i="1"/>
  <c r="E225" i="1"/>
  <c r="F225" i="1"/>
  <c r="G225" i="1"/>
  <c r="H225" i="1"/>
  <c r="J225" i="1"/>
  <c r="O225" i="1"/>
  <c r="Q225" i="1"/>
  <c r="T225" i="1"/>
  <c r="C226" i="1"/>
  <c r="D226" i="1"/>
  <c r="E226" i="1"/>
  <c r="F226" i="1"/>
  <c r="G226" i="1"/>
  <c r="H226" i="1"/>
  <c r="J226" i="1"/>
  <c r="O226" i="1"/>
  <c r="Q226" i="1"/>
  <c r="T226" i="1"/>
  <c r="C227" i="1"/>
  <c r="D227" i="1"/>
  <c r="E227" i="1"/>
  <c r="F227" i="1"/>
  <c r="G227" i="1"/>
  <c r="H227" i="1"/>
  <c r="J227" i="1"/>
  <c r="O227" i="1"/>
  <c r="Q227" i="1"/>
  <c r="T227" i="1"/>
  <c r="C228" i="1"/>
  <c r="D228" i="1"/>
  <c r="E228" i="1"/>
  <c r="F228" i="1"/>
  <c r="G228" i="1"/>
  <c r="H228" i="1"/>
  <c r="J228" i="1"/>
  <c r="O228" i="1"/>
  <c r="Q228" i="1"/>
  <c r="T228" i="1"/>
  <c r="C229" i="1"/>
  <c r="D229" i="1"/>
  <c r="E229" i="1"/>
  <c r="F229" i="1"/>
  <c r="G229" i="1"/>
  <c r="H229" i="1"/>
  <c r="J229" i="1"/>
  <c r="O229" i="1"/>
  <c r="Q229" i="1"/>
  <c r="T229" i="1"/>
  <c r="C230" i="1"/>
  <c r="D230" i="1"/>
  <c r="E230" i="1"/>
  <c r="F230" i="1"/>
  <c r="G230" i="1"/>
  <c r="H230" i="1"/>
  <c r="J230" i="1"/>
  <c r="O230" i="1"/>
  <c r="Q230" i="1"/>
  <c r="T230" i="1"/>
  <c r="C231" i="1"/>
  <c r="D231" i="1"/>
  <c r="E231" i="1"/>
  <c r="F231" i="1"/>
  <c r="G231" i="1"/>
  <c r="H231" i="1"/>
  <c r="J231" i="1"/>
  <c r="O231" i="1"/>
  <c r="Q231" i="1"/>
  <c r="T231" i="1"/>
  <c r="C232" i="1"/>
  <c r="D232" i="1"/>
  <c r="E232" i="1"/>
  <c r="F232" i="1"/>
  <c r="G232" i="1"/>
  <c r="H232" i="1"/>
  <c r="J232" i="1"/>
  <c r="O232" i="1"/>
  <c r="Q232" i="1"/>
  <c r="T232" i="1"/>
  <c r="C233" i="1"/>
  <c r="D233" i="1"/>
  <c r="E233" i="1"/>
  <c r="F233" i="1"/>
  <c r="G233" i="1"/>
  <c r="H233" i="1"/>
  <c r="J233" i="1"/>
  <c r="O233" i="1"/>
  <c r="Q233" i="1"/>
  <c r="T233" i="1"/>
  <c r="C234" i="1"/>
  <c r="D234" i="1"/>
  <c r="E234" i="1"/>
  <c r="F234" i="1"/>
  <c r="G234" i="1"/>
  <c r="H234" i="1"/>
  <c r="J234" i="1"/>
  <c r="O234" i="1"/>
  <c r="Q234" i="1"/>
  <c r="T234" i="1"/>
  <c r="C235" i="1"/>
  <c r="D235" i="1"/>
  <c r="E235" i="1"/>
  <c r="F235" i="1"/>
  <c r="G235" i="1"/>
  <c r="H235" i="1"/>
  <c r="J235" i="1"/>
  <c r="O235" i="1"/>
  <c r="Q235" i="1"/>
  <c r="T235" i="1"/>
  <c r="C236" i="1"/>
  <c r="D236" i="1"/>
  <c r="E236" i="1"/>
  <c r="F236" i="1"/>
  <c r="G236" i="1"/>
  <c r="H236" i="1"/>
  <c r="J236" i="1"/>
  <c r="O236" i="1"/>
  <c r="Q236" i="1"/>
  <c r="T236" i="1"/>
  <c r="C237" i="1"/>
  <c r="D237" i="1"/>
  <c r="E237" i="1"/>
  <c r="F237" i="1"/>
  <c r="G237" i="1"/>
  <c r="H237" i="1"/>
  <c r="J237" i="1"/>
  <c r="O237" i="1"/>
  <c r="Q237" i="1"/>
  <c r="T237" i="1"/>
  <c r="C238" i="1"/>
  <c r="D238" i="1"/>
  <c r="E238" i="1"/>
  <c r="F238" i="1"/>
  <c r="G238" i="1"/>
  <c r="H238" i="1"/>
  <c r="J238" i="1"/>
  <c r="O238" i="1"/>
  <c r="Q238" i="1"/>
  <c r="T238" i="1"/>
  <c r="C239" i="1"/>
  <c r="D239" i="1"/>
  <c r="E239" i="1"/>
  <c r="F239" i="1"/>
  <c r="G239" i="1"/>
  <c r="H239" i="1"/>
  <c r="J239" i="1"/>
  <c r="O239" i="1"/>
  <c r="Q239" i="1"/>
  <c r="T239" i="1"/>
  <c r="C240" i="1"/>
  <c r="D240" i="1"/>
  <c r="E240" i="1"/>
  <c r="F240" i="1"/>
  <c r="G240" i="1"/>
  <c r="H240" i="1"/>
  <c r="J240" i="1"/>
  <c r="O240" i="1"/>
  <c r="Q240" i="1"/>
  <c r="T240" i="1"/>
  <c r="C241" i="1"/>
  <c r="D241" i="1"/>
  <c r="E241" i="1"/>
  <c r="F241" i="1"/>
  <c r="G241" i="1"/>
  <c r="H241" i="1"/>
  <c r="J241" i="1"/>
  <c r="O241" i="1"/>
  <c r="Q241" i="1"/>
  <c r="T241" i="1"/>
  <c r="C242" i="1"/>
  <c r="D242" i="1"/>
  <c r="E242" i="1"/>
  <c r="F242" i="1"/>
  <c r="G242" i="1"/>
  <c r="H242" i="1"/>
  <c r="J242" i="1"/>
  <c r="O242" i="1"/>
  <c r="Q242" i="1"/>
  <c r="T242" i="1"/>
  <c r="C243" i="1"/>
  <c r="D243" i="1"/>
  <c r="E243" i="1"/>
  <c r="F243" i="1"/>
  <c r="G243" i="1"/>
  <c r="H243" i="1"/>
  <c r="J243" i="1"/>
  <c r="O243" i="1"/>
  <c r="Q243" i="1"/>
  <c r="T243" i="1"/>
  <c r="C244" i="1"/>
  <c r="D244" i="1"/>
  <c r="E244" i="1"/>
  <c r="F244" i="1"/>
  <c r="G244" i="1"/>
  <c r="H244" i="1"/>
  <c r="J244" i="1"/>
  <c r="O244" i="1"/>
  <c r="Q244" i="1"/>
  <c r="T244" i="1"/>
  <c r="C245" i="1"/>
  <c r="D245" i="1"/>
  <c r="E245" i="1"/>
  <c r="F245" i="1"/>
  <c r="G245" i="1"/>
  <c r="H245" i="1"/>
  <c r="J245" i="1"/>
  <c r="O245" i="1"/>
  <c r="Q245" i="1"/>
  <c r="T245" i="1"/>
  <c r="C246" i="1"/>
  <c r="D246" i="1"/>
  <c r="E246" i="1"/>
  <c r="F246" i="1"/>
  <c r="G246" i="1"/>
  <c r="H246" i="1"/>
  <c r="J246" i="1"/>
  <c r="O246" i="1"/>
  <c r="Q246" i="1"/>
  <c r="T246" i="1"/>
  <c r="C247" i="1"/>
  <c r="D247" i="1"/>
  <c r="E247" i="1"/>
  <c r="F247" i="1"/>
  <c r="G247" i="1"/>
  <c r="H247" i="1"/>
  <c r="J247" i="1"/>
  <c r="O247" i="1"/>
  <c r="Q247" i="1"/>
  <c r="T247" i="1"/>
  <c r="C248" i="1"/>
  <c r="D248" i="1"/>
  <c r="E248" i="1"/>
  <c r="F248" i="1"/>
  <c r="G248" i="1"/>
  <c r="H248" i="1"/>
  <c r="J248" i="1"/>
  <c r="O248" i="1"/>
  <c r="Q248" i="1"/>
  <c r="T248" i="1"/>
  <c r="C249" i="1"/>
  <c r="D249" i="1"/>
  <c r="E249" i="1"/>
  <c r="F249" i="1"/>
  <c r="G249" i="1"/>
  <c r="H249" i="1"/>
  <c r="J249" i="1"/>
  <c r="O249" i="1"/>
  <c r="Q249" i="1"/>
  <c r="T249" i="1"/>
  <c r="C250" i="1"/>
  <c r="D250" i="1"/>
  <c r="E250" i="1"/>
  <c r="F250" i="1"/>
  <c r="G250" i="1"/>
  <c r="H250" i="1"/>
  <c r="J250" i="1"/>
  <c r="O250" i="1"/>
  <c r="Q250" i="1"/>
  <c r="T250" i="1"/>
  <c r="C251" i="1"/>
  <c r="D251" i="1"/>
  <c r="E251" i="1"/>
  <c r="F251" i="1"/>
  <c r="G251" i="1"/>
  <c r="H251" i="1"/>
  <c r="J251" i="1"/>
  <c r="O251" i="1"/>
  <c r="Q251" i="1"/>
  <c r="T251" i="1"/>
  <c r="C252" i="1"/>
  <c r="D252" i="1"/>
  <c r="E252" i="1"/>
  <c r="F252" i="1"/>
  <c r="G252" i="1"/>
  <c r="H252" i="1"/>
  <c r="J252" i="1"/>
  <c r="O252" i="1"/>
  <c r="Q252" i="1"/>
  <c r="T252" i="1"/>
  <c r="C253" i="1"/>
  <c r="D253" i="1"/>
  <c r="E253" i="1"/>
  <c r="F253" i="1"/>
  <c r="G253" i="1"/>
  <c r="H253" i="1"/>
  <c r="J253" i="1"/>
  <c r="O253" i="1"/>
  <c r="Q253" i="1"/>
  <c r="T253" i="1"/>
  <c r="C254" i="1"/>
  <c r="D254" i="1"/>
  <c r="E254" i="1"/>
  <c r="F254" i="1"/>
  <c r="G254" i="1"/>
  <c r="H254" i="1"/>
  <c r="J254" i="1"/>
  <c r="O254" i="1"/>
  <c r="Q254" i="1"/>
  <c r="T254" i="1"/>
  <c r="C255" i="1"/>
  <c r="D255" i="1"/>
  <c r="E255" i="1"/>
  <c r="F255" i="1"/>
  <c r="G255" i="1"/>
  <c r="H255" i="1"/>
  <c r="J255" i="1"/>
  <c r="O255" i="1"/>
  <c r="Q255" i="1"/>
  <c r="T255" i="1"/>
  <c r="C256" i="1"/>
  <c r="D256" i="1"/>
  <c r="E256" i="1"/>
  <c r="F256" i="1"/>
  <c r="G256" i="1"/>
  <c r="H256" i="1"/>
  <c r="J256" i="1"/>
  <c r="O256" i="1"/>
  <c r="Q256" i="1"/>
  <c r="T256" i="1"/>
  <c r="C257" i="1"/>
  <c r="D257" i="1"/>
  <c r="E257" i="1"/>
  <c r="F257" i="1"/>
  <c r="G257" i="1"/>
  <c r="H257" i="1"/>
  <c r="J257" i="1"/>
  <c r="O257" i="1"/>
  <c r="Q257" i="1"/>
  <c r="T257" i="1"/>
  <c r="C258" i="1"/>
  <c r="D258" i="1"/>
  <c r="E258" i="1"/>
  <c r="F258" i="1"/>
  <c r="G258" i="1"/>
  <c r="H258" i="1"/>
  <c r="J258" i="1"/>
  <c r="O258" i="1"/>
  <c r="Q258" i="1"/>
  <c r="T258" i="1"/>
  <c r="C259" i="1"/>
  <c r="D259" i="1"/>
  <c r="E259" i="1"/>
  <c r="F259" i="1"/>
  <c r="G259" i="1"/>
  <c r="H259" i="1"/>
  <c r="J259" i="1"/>
  <c r="O259" i="1"/>
  <c r="Q259" i="1"/>
  <c r="T259" i="1"/>
  <c r="C260" i="1"/>
  <c r="D260" i="1"/>
  <c r="E260" i="1"/>
  <c r="F260" i="1"/>
  <c r="G260" i="1"/>
  <c r="H260" i="1"/>
  <c r="J260" i="1"/>
  <c r="O260" i="1"/>
  <c r="Q260" i="1"/>
  <c r="T260" i="1"/>
  <c r="C261" i="1"/>
  <c r="D261" i="1"/>
  <c r="E261" i="1"/>
  <c r="F261" i="1"/>
  <c r="G261" i="1"/>
  <c r="H261" i="1"/>
  <c r="J261" i="1"/>
  <c r="O261" i="1"/>
  <c r="Q261" i="1"/>
  <c r="T261" i="1"/>
  <c r="C262" i="1"/>
  <c r="D262" i="1"/>
  <c r="E262" i="1"/>
  <c r="F262" i="1"/>
  <c r="G262" i="1"/>
  <c r="H262" i="1"/>
  <c r="J262" i="1"/>
  <c r="O262" i="1"/>
  <c r="Q262" i="1"/>
  <c r="T262" i="1"/>
  <c r="C263" i="1"/>
  <c r="D263" i="1"/>
  <c r="E263" i="1"/>
  <c r="F263" i="1"/>
  <c r="G263" i="1"/>
  <c r="H263" i="1"/>
  <c r="J263" i="1"/>
  <c r="O263" i="1"/>
  <c r="Q263" i="1"/>
  <c r="T263" i="1"/>
  <c r="C264" i="1"/>
  <c r="D264" i="1"/>
  <c r="E264" i="1"/>
  <c r="F264" i="1"/>
  <c r="G264" i="1"/>
  <c r="H264" i="1"/>
  <c r="J264" i="1"/>
  <c r="O264" i="1"/>
  <c r="Q264" i="1"/>
  <c r="T264" i="1"/>
  <c r="C265" i="1"/>
  <c r="D265" i="1"/>
  <c r="E265" i="1"/>
  <c r="F265" i="1"/>
  <c r="G265" i="1"/>
  <c r="H265" i="1"/>
  <c r="J265" i="1"/>
  <c r="O265" i="1"/>
  <c r="Q265" i="1"/>
  <c r="T265" i="1"/>
  <c r="C266" i="1"/>
  <c r="D266" i="1"/>
  <c r="E266" i="1"/>
  <c r="F266" i="1"/>
  <c r="G266" i="1"/>
  <c r="H266" i="1"/>
  <c r="J266" i="1"/>
  <c r="O266" i="1"/>
  <c r="Q266" i="1"/>
  <c r="T266" i="1"/>
  <c r="C267" i="1"/>
  <c r="D267" i="1"/>
  <c r="E267" i="1"/>
  <c r="F267" i="1"/>
  <c r="G267" i="1"/>
  <c r="H267" i="1"/>
  <c r="J267" i="1"/>
  <c r="O267" i="1"/>
  <c r="Q267" i="1"/>
  <c r="T267" i="1"/>
  <c r="C268" i="1"/>
  <c r="D268" i="1"/>
  <c r="E268" i="1"/>
  <c r="F268" i="1"/>
  <c r="G268" i="1"/>
  <c r="H268" i="1"/>
  <c r="J268" i="1"/>
  <c r="O268" i="1"/>
  <c r="Q268" i="1"/>
  <c r="T268" i="1"/>
  <c r="C269" i="1"/>
  <c r="D269" i="1"/>
  <c r="E269" i="1"/>
  <c r="F269" i="1"/>
  <c r="G269" i="1"/>
  <c r="H269" i="1"/>
  <c r="J269" i="1"/>
  <c r="O269" i="1"/>
  <c r="Q269" i="1"/>
  <c r="T269" i="1"/>
  <c r="C270" i="1"/>
  <c r="D270" i="1"/>
  <c r="E270" i="1"/>
  <c r="F270" i="1"/>
  <c r="G270" i="1"/>
  <c r="H270" i="1"/>
  <c r="J270" i="1"/>
  <c r="O270" i="1"/>
  <c r="Q270" i="1"/>
  <c r="T270" i="1"/>
  <c r="C271" i="1"/>
  <c r="D271" i="1"/>
  <c r="E271" i="1"/>
  <c r="F271" i="1"/>
  <c r="G271" i="1"/>
  <c r="H271" i="1"/>
  <c r="J271" i="1"/>
  <c r="O271" i="1"/>
  <c r="Q271" i="1"/>
  <c r="T271" i="1"/>
  <c r="C272" i="1"/>
  <c r="D272" i="1"/>
  <c r="E272" i="1"/>
  <c r="F272" i="1"/>
  <c r="G272" i="1"/>
  <c r="H272" i="1"/>
  <c r="J272" i="1"/>
  <c r="O272" i="1"/>
  <c r="Q272" i="1"/>
  <c r="T272" i="1"/>
  <c r="C273" i="1"/>
  <c r="D273" i="1"/>
  <c r="E273" i="1"/>
  <c r="F273" i="1"/>
  <c r="G273" i="1"/>
  <c r="H273" i="1"/>
  <c r="J273" i="1"/>
  <c r="O273" i="1"/>
  <c r="Q273" i="1"/>
  <c r="T273" i="1"/>
  <c r="C274" i="1"/>
  <c r="D274" i="1"/>
  <c r="E274" i="1"/>
  <c r="F274" i="1"/>
  <c r="G274" i="1"/>
  <c r="H274" i="1"/>
  <c r="J274" i="1"/>
  <c r="O274" i="1"/>
  <c r="Q274" i="1"/>
  <c r="T274" i="1"/>
  <c r="C275" i="1"/>
  <c r="D275" i="1"/>
  <c r="E275" i="1"/>
  <c r="F275" i="1"/>
  <c r="G275" i="1"/>
  <c r="H275" i="1"/>
  <c r="J275" i="1"/>
  <c r="O275" i="1"/>
  <c r="Q275" i="1"/>
  <c r="T275" i="1"/>
  <c r="C276" i="1"/>
  <c r="D276" i="1"/>
  <c r="E276" i="1"/>
  <c r="F276" i="1"/>
  <c r="G276" i="1"/>
  <c r="H276" i="1"/>
  <c r="J276" i="1"/>
  <c r="O276" i="1"/>
  <c r="Q276" i="1"/>
  <c r="T276" i="1"/>
  <c r="C277" i="1"/>
  <c r="D277" i="1"/>
  <c r="E277" i="1"/>
  <c r="F277" i="1"/>
  <c r="G277" i="1"/>
  <c r="H277" i="1"/>
  <c r="J277" i="1"/>
  <c r="O277" i="1"/>
  <c r="Q277" i="1"/>
  <c r="T277" i="1"/>
  <c r="C278" i="1"/>
  <c r="D278" i="1"/>
  <c r="E278" i="1"/>
  <c r="F278" i="1"/>
  <c r="G278" i="1"/>
  <c r="H278" i="1"/>
  <c r="J278" i="1"/>
  <c r="O278" i="1"/>
  <c r="Q278" i="1"/>
  <c r="T278" i="1"/>
  <c r="C279" i="1"/>
  <c r="D279" i="1"/>
  <c r="E279" i="1"/>
  <c r="F279" i="1"/>
  <c r="G279" i="1"/>
  <c r="H279" i="1"/>
  <c r="J279" i="1"/>
  <c r="O279" i="1"/>
  <c r="Q279" i="1"/>
  <c r="T279" i="1"/>
  <c r="C280" i="1"/>
  <c r="D280" i="1"/>
  <c r="E280" i="1"/>
  <c r="F280" i="1"/>
  <c r="G280" i="1"/>
  <c r="H280" i="1"/>
  <c r="J280" i="1"/>
  <c r="O280" i="1"/>
  <c r="Q280" i="1"/>
  <c r="T280" i="1"/>
  <c r="C281" i="1"/>
  <c r="D281" i="1"/>
  <c r="E281" i="1"/>
  <c r="F281" i="1"/>
  <c r="G281" i="1"/>
  <c r="H281" i="1"/>
  <c r="J281" i="1"/>
  <c r="O281" i="1"/>
  <c r="Q281" i="1"/>
  <c r="T281" i="1"/>
  <c r="C282" i="1"/>
  <c r="D282" i="1"/>
  <c r="E282" i="1"/>
  <c r="F282" i="1"/>
  <c r="G282" i="1"/>
  <c r="H282" i="1"/>
  <c r="J282" i="1"/>
  <c r="O282" i="1"/>
  <c r="Q282" i="1"/>
  <c r="T282" i="1"/>
  <c r="C283" i="1"/>
  <c r="D283" i="1"/>
  <c r="E283" i="1"/>
  <c r="F283" i="1"/>
  <c r="G283" i="1"/>
  <c r="H283" i="1"/>
  <c r="J283" i="1"/>
  <c r="O283" i="1"/>
  <c r="Q283" i="1"/>
  <c r="T283" i="1"/>
  <c r="C284" i="1"/>
  <c r="D284" i="1"/>
  <c r="E284" i="1"/>
  <c r="F284" i="1"/>
  <c r="G284" i="1"/>
  <c r="H284" i="1"/>
  <c r="J284" i="1"/>
  <c r="O284" i="1"/>
  <c r="Q284" i="1"/>
  <c r="T284" i="1"/>
  <c r="C285" i="1"/>
  <c r="D285" i="1"/>
  <c r="E285" i="1"/>
  <c r="F285" i="1"/>
  <c r="G285" i="1"/>
  <c r="H285" i="1"/>
  <c r="J285" i="1"/>
  <c r="O285" i="1"/>
  <c r="Q285" i="1"/>
  <c r="T285" i="1"/>
  <c r="C286" i="1"/>
  <c r="D286" i="1"/>
  <c r="E286" i="1"/>
  <c r="F286" i="1"/>
  <c r="G286" i="1"/>
  <c r="H286" i="1"/>
  <c r="J286" i="1"/>
  <c r="O286" i="1"/>
  <c r="Q286" i="1"/>
  <c r="T286" i="1"/>
  <c r="C287" i="1"/>
  <c r="D287" i="1"/>
  <c r="E287" i="1"/>
  <c r="F287" i="1"/>
  <c r="G287" i="1"/>
  <c r="H287" i="1"/>
  <c r="J287" i="1"/>
  <c r="O287" i="1"/>
  <c r="Q287" i="1"/>
  <c r="T287" i="1"/>
  <c r="C288" i="1"/>
  <c r="D288" i="1"/>
  <c r="E288" i="1"/>
  <c r="F288" i="1"/>
  <c r="G288" i="1"/>
  <c r="H288" i="1"/>
  <c r="J288" i="1"/>
  <c r="O288" i="1"/>
  <c r="Q288" i="1"/>
  <c r="T288" i="1"/>
  <c r="C289" i="1"/>
  <c r="D289" i="1"/>
  <c r="E289" i="1"/>
  <c r="F289" i="1"/>
  <c r="G289" i="1"/>
  <c r="H289" i="1"/>
  <c r="J289" i="1"/>
  <c r="O289" i="1"/>
  <c r="Q289" i="1"/>
  <c r="T289" i="1"/>
  <c r="C290" i="1"/>
  <c r="D290" i="1"/>
  <c r="E290" i="1"/>
  <c r="F290" i="1"/>
  <c r="G290" i="1"/>
  <c r="H290" i="1"/>
  <c r="J290" i="1"/>
  <c r="O290" i="1"/>
  <c r="Q290" i="1"/>
  <c r="T290" i="1"/>
  <c r="C291" i="1"/>
  <c r="D291" i="1"/>
  <c r="E291" i="1"/>
  <c r="F291" i="1"/>
  <c r="G291" i="1"/>
  <c r="H291" i="1"/>
  <c r="J291" i="1"/>
  <c r="O291" i="1"/>
  <c r="Q291" i="1"/>
  <c r="T291" i="1"/>
  <c r="C292" i="1"/>
  <c r="D292" i="1"/>
  <c r="E292" i="1"/>
  <c r="F292" i="1"/>
  <c r="G292" i="1"/>
  <c r="H292" i="1"/>
  <c r="J292" i="1"/>
  <c r="O292" i="1"/>
  <c r="Q292" i="1"/>
  <c r="T292" i="1"/>
  <c r="C293" i="1"/>
  <c r="D293" i="1"/>
  <c r="E293" i="1"/>
  <c r="F293" i="1"/>
  <c r="G293" i="1"/>
  <c r="H293" i="1"/>
  <c r="J293" i="1"/>
  <c r="O293" i="1"/>
  <c r="Q293" i="1"/>
  <c r="T293" i="1"/>
  <c r="C294" i="1"/>
  <c r="D294" i="1"/>
  <c r="E294" i="1"/>
  <c r="F294" i="1"/>
  <c r="G294" i="1"/>
  <c r="H294" i="1"/>
  <c r="J294" i="1"/>
  <c r="O294" i="1"/>
  <c r="Q294" i="1"/>
  <c r="T294" i="1"/>
  <c r="C295" i="1"/>
  <c r="D295" i="1"/>
  <c r="E295" i="1"/>
  <c r="F295" i="1"/>
  <c r="G295" i="1"/>
  <c r="H295" i="1"/>
  <c r="J295" i="1"/>
  <c r="O295" i="1"/>
  <c r="Q295" i="1"/>
  <c r="T295" i="1"/>
  <c r="C296" i="1"/>
  <c r="D296" i="1"/>
  <c r="E296" i="1"/>
  <c r="F296" i="1"/>
  <c r="G296" i="1"/>
  <c r="H296" i="1"/>
  <c r="J296" i="1"/>
  <c r="O296" i="1"/>
  <c r="Q296" i="1"/>
  <c r="T296" i="1"/>
  <c r="C297" i="1"/>
  <c r="D297" i="1"/>
  <c r="E297" i="1"/>
  <c r="F297" i="1"/>
  <c r="G297" i="1"/>
  <c r="H297" i="1"/>
  <c r="J297" i="1"/>
  <c r="O297" i="1"/>
  <c r="Q297" i="1"/>
  <c r="T297" i="1"/>
  <c r="C298" i="1"/>
  <c r="D298" i="1"/>
  <c r="E298" i="1"/>
  <c r="F298" i="1"/>
  <c r="G298" i="1"/>
  <c r="H298" i="1"/>
  <c r="J298" i="1"/>
  <c r="O298" i="1"/>
  <c r="Q298" i="1"/>
  <c r="T298" i="1"/>
  <c r="C299" i="1"/>
  <c r="D299" i="1"/>
  <c r="E299" i="1"/>
  <c r="F299" i="1"/>
  <c r="G299" i="1"/>
  <c r="H299" i="1"/>
  <c r="J299" i="1"/>
  <c r="O299" i="1"/>
  <c r="Q299" i="1"/>
  <c r="T299" i="1"/>
  <c r="C300" i="1"/>
  <c r="D300" i="1"/>
  <c r="E300" i="1"/>
  <c r="F300" i="1"/>
  <c r="G300" i="1"/>
  <c r="H300" i="1"/>
  <c r="J300" i="1"/>
  <c r="O300" i="1"/>
  <c r="Q300" i="1"/>
  <c r="T300" i="1"/>
  <c r="C301" i="1"/>
  <c r="D301" i="1"/>
  <c r="E301" i="1"/>
  <c r="F301" i="1"/>
  <c r="G301" i="1"/>
  <c r="H301" i="1"/>
  <c r="J301" i="1"/>
  <c r="O301" i="1"/>
  <c r="Q301" i="1"/>
  <c r="T301" i="1"/>
  <c r="C302" i="1"/>
  <c r="D302" i="1"/>
  <c r="E302" i="1"/>
  <c r="F302" i="1"/>
  <c r="G302" i="1"/>
  <c r="H302" i="1"/>
  <c r="J302" i="1"/>
  <c r="O302" i="1"/>
  <c r="Q302" i="1"/>
  <c r="T302" i="1"/>
  <c r="C303" i="1"/>
  <c r="D303" i="1"/>
  <c r="E303" i="1"/>
  <c r="F303" i="1"/>
  <c r="G303" i="1"/>
  <c r="H303" i="1"/>
  <c r="J303" i="1"/>
  <c r="O303" i="1"/>
  <c r="Q303" i="1"/>
  <c r="T303" i="1"/>
  <c r="C304" i="1"/>
  <c r="D304" i="1"/>
  <c r="E304" i="1"/>
  <c r="F304" i="1"/>
  <c r="G304" i="1"/>
  <c r="H304" i="1"/>
  <c r="J304" i="1"/>
  <c r="O304" i="1"/>
  <c r="Q304" i="1"/>
  <c r="T304" i="1"/>
  <c r="C305" i="1"/>
  <c r="D305" i="1"/>
  <c r="E305" i="1"/>
  <c r="F305" i="1"/>
  <c r="G305" i="1"/>
  <c r="H305" i="1"/>
  <c r="J305" i="1"/>
  <c r="O305" i="1"/>
  <c r="Q305" i="1"/>
  <c r="T305" i="1"/>
  <c r="C306" i="1"/>
  <c r="D306" i="1"/>
  <c r="E306" i="1"/>
  <c r="F306" i="1"/>
  <c r="G306" i="1"/>
  <c r="H306" i="1"/>
  <c r="J306" i="1"/>
  <c r="O306" i="1"/>
  <c r="Q306" i="1"/>
  <c r="T306" i="1"/>
  <c r="C307" i="1"/>
  <c r="D307" i="1"/>
  <c r="E307" i="1"/>
  <c r="F307" i="1"/>
  <c r="G307" i="1"/>
  <c r="H307" i="1"/>
  <c r="J307" i="1"/>
  <c r="O307" i="1"/>
  <c r="Q307" i="1"/>
  <c r="T307" i="1"/>
  <c r="C308" i="1"/>
  <c r="D308" i="1"/>
  <c r="E308" i="1"/>
  <c r="F308" i="1"/>
  <c r="G308" i="1"/>
  <c r="H308" i="1"/>
  <c r="J308" i="1"/>
  <c r="O308" i="1"/>
  <c r="Q308" i="1"/>
  <c r="T308" i="1"/>
  <c r="C309" i="1"/>
  <c r="D309" i="1"/>
  <c r="E309" i="1"/>
  <c r="F309" i="1"/>
  <c r="G309" i="1"/>
  <c r="H309" i="1"/>
  <c r="J309" i="1"/>
  <c r="O309" i="1"/>
  <c r="Q309" i="1"/>
  <c r="T309" i="1"/>
  <c r="C310" i="1"/>
  <c r="D310" i="1"/>
  <c r="E310" i="1"/>
  <c r="F310" i="1"/>
  <c r="G310" i="1"/>
  <c r="H310" i="1"/>
  <c r="J310" i="1"/>
  <c r="O310" i="1"/>
  <c r="Q310" i="1"/>
  <c r="T310" i="1"/>
  <c r="C311" i="1"/>
  <c r="D311" i="1"/>
  <c r="E311" i="1"/>
  <c r="F311" i="1"/>
  <c r="G311" i="1"/>
  <c r="H311" i="1"/>
  <c r="J311" i="1"/>
  <c r="O311" i="1"/>
  <c r="Q311" i="1"/>
  <c r="T311" i="1"/>
  <c r="C312" i="1"/>
  <c r="D312" i="1"/>
  <c r="E312" i="1"/>
  <c r="F312" i="1"/>
  <c r="G312" i="1"/>
  <c r="H312" i="1"/>
  <c r="J312" i="1"/>
  <c r="O312" i="1"/>
  <c r="Q312" i="1"/>
  <c r="T312" i="1"/>
  <c r="C313" i="1"/>
  <c r="D313" i="1"/>
  <c r="E313" i="1"/>
  <c r="F313" i="1"/>
  <c r="G313" i="1"/>
  <c r="H313" i="1"/>
  <c r="J313" i="1"/>
  <c r="O313" i="1"/>
  <c r="Q313" i="1"/>
  <c r="T313" i="1"/>
  <c r="C314" i="1"/>
  <c r="D314" i="1"/>
  <c r="E314" i="1"/>
  <c r="F314" i="1"/>
  <c r="G314" i="1"/>
  <c r="H314" i="1"/>
  <c r="J314" i="1"/>
  <c r="O314" i="1"/>
  <c r="Q314" i="1"/>
  <c r="T314" i="1"/>
  <c r="C315" i="1"/>
  <c r="D315" i="1"/>
  <c r="E315" i="1"/>
  <c r="F315" i="1"/>
  <c r="G315" i="1"/>
  <c r="H315" i="1"/>
  <c r="J315" i="1"/>
  <c r="O315" i="1"/>
  <c r="Q315" i="1"/>
  <c r="T315" i="1"/>
  <c r="C316" i="1"/>
  <c r="D316" i="1"/>
  <c r="E316" i="1"/>
  <c r="F316" i="1"/>
  <c r="G316" i="1"/>
  <c r="H316" i="1"/>
  <c r="J316" i="1"/>
  <c r="O316" i="1"/>
  <c r="Q316" i="1"/>
  <c r="T316" i="1"/>
  <c r="C317" i="1"/>
  <c r="D317" i="1"/>
  <c r="E317" i="1"/>
  <c r="F317" i="1"/>
  <c r="G317" i="1"/>
  <c r="H317" i="1"/>
  <c r="J317" i="1"/>
  <c r="O317" i="1"/>
  <c r="Q317" i="1"/>
  <c r="T317" i="1"/>
  <c r="C318" i="1"/>
  <c r="D318" i="1"/>
  <c r="E318" i="1"/>
  <c r="F318" i="1"/>
  <c r="G318" i="1"/>
  <c r="H318" i="1"/>
  <c r="J318" i="1"/>
  <c r="O318" i="1"/>
  <c r="Q318" i="1"/>
  <c r="T318" i="1"/>
  <c r="C319" i="1"/>
  <c r="D319" i="1"/>
  <c r="E319" i="1"/>
  <c r="F319" i="1"/>
  <c r="G319" i="1"/>
  <c r="H319" i="1"/>
  <c r="J319" i="1"/>
  <c r="O319" i="1"/>
  <c r="Q319" i="1"/>
  <c r="T319" i="1"/>
  <c r="C320" i="1"/>
  <c r="D320" i="1"/>
  <c r="E320" i="1"/>
  <c r="F320" i="1"/>
  <c r="G320" i="1"/>
  <c r="H320" i="1"/>
  <c r="J320" i="1"/>
  <c r="O320" i="1"/>
  <c r="Q320" i="1"/>
  <c r="T320" i="1"/>
  <c r="C321" i="1"/>
  <c r="D321" i="1"/>
  <c r="E321" i="1"/>
  <c r="F321" i="1"/>
  <c r="G321" i="1"/>
  <c r="H321" i="1"/>
  <c r="J321" i="1"/>
  <c r="O321" i="1"/>
  <c r="Q321" i="1"/>
  <c r="T321" i="1"/>
  <c r="C322" i="1"/>
  <c r="D322" i="1"/>
  <c r="E322" i="1"/>
  <c r="F322" i="1"/>
  <c r="G322" i="1"/>
  <c r="H322" i="1"/>
  <c r="J322" i="1"/>
  <c r="O322" i="1"/>
  <c r="Q322" i="1"/>
  <c r="T322" i="1"/>
  <c r="C323" i="1"/>
  <c r="D323" i="1"/>
  <c r="E323" i="1"/>
  <c r="F323" i="1"/>
  <c r="G323" i="1"/>
  <c r="H323" i="1"/>
  <c r="J323" i="1"/>
  <c r="O323" i="1"/>
  <c r="Q323" i="1"/>
  <c r="T323" i="1"/>
  <c r="C324" i="1"/>
  <c r="D324" i="1"/>
  <c r="E324" i="1"/>
  <c r="F324" i="1"/>
  <c r="G324" i="1"/>
  <c r="H324" i="1"/>
  <c r="J324" i="1"/>
  <c r="O324" i="1"/>
  <c r="Q324" i="1"/>
  <c r="T324" i="1"/>
  <c r="C325" i="1"/>
  <c r="D325" i="1"/>
  <c r="E325" i="1"/>
  <c r="F325" i="1"/>
  <c r="G325" i="1"/>
  <c r="H325" i="1"/>
  <c r="J325" i="1"/>
  <c r="O325" i="1"/>
  <c r="Q325" i="1"/>
  <c r="T325" i="1"/>
  <c r="C326" i="1"/>
  <c r="D326" i="1"/>
  <c r="E326" i="1"/>
  <c r="F326" i="1"/>
  <c r="G326" i="1"/>
  <c r="H326" i="1"/>
  <c r="J326" i="1"/>
  <c r="O326" i="1"/>
  <c r="Q326" i="1"/>
  <c r="T326" i="1"/>
  <c r="C327" i="1"/>
  <c r="D327" i="1"/>
  <c r="E327" i="1"/>
  <c r="F327" i="1"/>
  <c r="G327" i="1"/>
  <c r="H327" i="1"/>
  <c r="J327" i="1"/>
  <c r="O327" i="1"/>
  <c r="Q327" i="1"/>
  <c r="T327" i="1"/>
  <c r="C328" i="1"/>
  <c r="D328" i="1"/>
  <c r="E328" i="1"/>
  <c r="F328" i="1"/>
  <c r="G328" i="1"/>
  <c r="H328" i="1"/>
  <c r="J328" i="1"/>
  <c r="O328" i="1"/>
  <c r="Q328" i="1"/>
  <c r="T328" i="1"/>
  <c r="C329" i="1"/>
  <c r="D329" i="1"/>
  <c r="E329" i="1"/>
  <c r="F329" i="1"/>
  <c r="G329" i="1"/>
  <c r="H329" i="1"/>
  <c r="J329" i="1"/>
  <c r="O329" i="1"/>
  <c r="Q329" i="1"/>
  <c r="T329" i="1"/>
  <c r="C330" i="1"/>
  <c r="D330" i="1"/>
  <c r="E330" i="1"/>
  <c r="F330" i="1"/>
  <c r="G330" i="1"/>
  <c r="H330" i="1"/>
  <c r="J330" i="1"/>
  <c r="O330" i="1"/>
  <c r="Q330" i="1"/>
  <c r="T330" i="1"/>
  <c r="C331" i="1"/>
  <c r="D331" i="1"/>
  <c r="E331" i="1"/>
  <c r="F331" i="1"/>
  <c r="G331" i="1"/>
  <c r="H331" i="1"/>
  <c r="J331" i="1"/>
  <c r="O331" i="1"/>
  <c r="Q331" i="1"/>
  <c r="T331" i="1"/>
  <c r="C332" i="1"/>
  <c r="D332" i="1"/>
  <c r="E332" i="1"/>
  <c r="F332" i="1"/>
  <c r="G332" i="1"/>
  <c r="H332" i="1"/>
  <c r="J332" i="1"/>
  <c r="O332" i="1"/>
  <c r="Q332" i="1"/>
  <c r="T332" i="1"/>
  <c r="C333" i="1"/>
  <c r="D333" i="1"/>
  <c r="E333" i="1"/>
  <c r="F333" i="1"/>
  <c r="G333" i="1"/>
  <c r="H333" i="1"/>
  <c r="J333" i="1"/>
  <c r="O333" i="1"/>
  <c r="Q333" i="1"/>
  <c r="T333" i="1"/>
  <c r="C334" i="1"/>
  <c r="D334" i="1"/>
  <c r="E334" i="1"/>
  <c r="F334" i="1"/>
  <c r="G334" i="1"/>
  <c r="H334" i="1"/>
  <c r="J334" i="1"/>
  <c r="O334" i="1"/>
  <c r="Q334" i="1"/>
  <c r="T334" i="1"/>
  <c r="C335" i="1"/>
  <c r="D335" i="1"/>
  <c r="E335" i="1"/>
  <c r="F335" i="1"/>
  <c r="G335" i="1"/>
  <c r="H335" i="1"/>
  <c r="J335" i="1"/>
  <c r="O335" i="1"/>
  <c r="Q335" i="1"/>
  <c r="T335" i="1"/>
  <c r="C336" i="1"/>
  <c r="D336" i="1"/>
  <c r="E336" i="1"/>
  <c r="F336" i="1"/>
  <c r="G336" i="1"/>
  <c r="H336" i="1"/>
  <c r="J336" i="1"/>
  <c r="O336" i="1"/>
  <c r="Q336" i="1"/>
  <c r="T336" i="1"/>
  <c r="C337" i="1"/>
  <c r="D337" i="1"/>
  <c r="E337" i="1"/>
  <c r="F337" i="1"/>
  <c r="G337" i="1"/>
  <c r="H337" i="1"/>
  <c r="J337" i="1"/>
  <c r="O337" i="1"/>
  <c r="Q337" i="1"/>
  <c r="T337" i="1"/>
  <c r="C338" i="1"/>
  <c r="D338" i="1"/>
  <c r="E338" i="1"/>
  <c r="F338" i="1"/>
  <c r="G338" i="1"/>
  <c r="H338" i="1"/>
  <c r="J338" i="1"/>
  <c r="O338" i="1"/>
  <c r="Q338" i="1"/>
  <c r="T338" i="1"/>
  <c r="C339" i="1"/>
  <c r="D339" i="1"/>
  <c r="E339" i="1"/>
  <c r="F339" i="1"/>
  <c r="G339" i="1"/>
  <c r="H339" i="1"/>
  <c r="J339" i="1"/>
  <c r="O339" i="1"/>
  <c r="Q339" i="1"/>
  <c r="T339" i="1"/>
  <c r="T345" i="1"/>
  <c r="U7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5" i="1"/>
  <c r="V7" i="1"/>
  <c r="X7" i="1"/>
  <c r="U8" i="1"/>
  <c r="V8" i="1"/>
  <c r="X8" i="1"/>
  <c r="U9" i="1"/>
  <c r="V9" i="1"/>
  <c r="X9" i="1"/>
  <c r="U10" i="1"/>
  <c r="V10" i="1"/>
  <c r="X10" i="1"/>
  <c r="U11" i="1"/>
  <c r="V11" i="1"/>
  <c r="X11" i="1"/>
  <c r="U12" i="1"/>
  <c r="V12" i="1"/>
  <c r="X12" i="1"/>
  <c r="U13" i="1"/>
  <c r="V13" i="1"/>
  <c r="X13" i="1"/>
  <c r="U14" i="1"/>
  <c r="V14" i="1"/>
  <c r="X14" i="1"/>
  <c r="U15" i="1"/>
  <c r="V15" i="1"/>
  <c r="X15" i="1"/>
  <c r="U16" i="1"/>
  <c r="V16" i="1"/>
  <c r="X16" i="1"/>
  <c r="U17" i="1"/>
  <c r="V17" i="1"/>
  <c r="X17" i="1"/>
  <c r="U18" i="1"/>
  <c r="V18" i="1"/>
  <c r="X18" i="1"/>
  <c r="U19" i="1"/>
  <c r="V19" i="1"/>
  <c r="X19" i="1"/>
  <c r="U20" i="1"/>
  <c r="V20" i="1"/>
  <c r="X20" i="1"/>
  <c r="U21" i="1"/>
  <c r="V21" i="1"/>
  <c r="X21" i="1"/>
  <c r="U22" i="1"/>
  <c r="V22" i="1"/>
  <c r="X22" i="1"/>
  <c r="U23" i="1"/>
  <c r="V23" i="1"/>
  <c r="X23" i="1"/>
  <c r="U24" i="1"/>
  <c r="V24" i="1"/>
  <c r="X24" i="1"/>
  <c r="U25" i="1"/>
  <c r="V25" i="1"/>
  <c r="X25" i="1"/>
  <c r="U26" i="1"/>
  <c r="V26" i="1"/>
  <c r="X26" i="1"/>
  <c r="U27" i="1"/>
  <c r="V27" i="1"/>
  <c r="X27" i="1"/>
  <c r="U28" i="1"/>
  <c r="V28" i="1"/>
  <c r="X28" i="1"/>
  <c r="U29" i="1"/>
  <c r="V29" i="1"/>
  <c r="X29" i="1"/>
  <c r="U30" i="1"/>
  <c r="V30" i="1"/>
  <c r="X30" i="1"/>
  <c r="U31" i="1"/>
  <c r="V31" i="1"/>
  <c r="X31" i="1"/>
  <c r="U32" i="1"/>
  <c r="V32" i="1"/>
  <c r="X32" i="1"/>
  <c r="U33" i="1"/>
  <c r="V33" i="1"/>
  <c r="X33" i="1"/>
  <c r="U34" i="1"/>
  <c r="V34" i="1"/>
  <c r="X34" i="1"/>
  <c r="U35" i="1"/>
  <c r="V35" i="1"/>
  <c r="X35" i="1"/>
  <c r="U36" i="1"/>
  <c r="V36" i="1"/>
  <c r="X36" i="1"/>
  <c r="U37" i="1"/>
  <c r="V37" i="1"/>
  <c r="X37" i="1"/>
  <c r="U38" i="1"/>
  <c r="V38" i="1"/>
  <c r="X38" i="1"/>
  <c r="U39" i="1"/>
  <c r="V39" i="1"/>
  <c r="X39" i="1"/>
  <c r="U40" i="1"/>
  <c r="V40" i="1"/>
  <c r="X40" i="1"/>
  <c r="U41" i="1"/>
  <c r="V41" i="1"/>
  <c r="X41" i="1"/>
  <c r="U42" i="1"/>
  <c r="V42" i="1"/>
  <c r="X42" i="1"/>
  <c r="U43" i="1"/>
  <c r="V43" i="1"/>
  <c r="X43" i="1"/>
  <c r="U44" i="1"/>
  <c r="V44" i="1"/>
  <c r="X44" i="1"/>
  <c r="U45" i="1"/>
  <c r="V45" i="1"/>
  <c r="X45" i="1"/>
  <c r="U46" i="1"/>
  <c r="V46" i="1"/>
  <c r="X46" i="1"/>
  <c r="U47" i="1"/>
  <c r="V47" i="1"/>
  <c r="X47" i="1"/>
  <c r="U48" i="1"/>
  <c r="V48" i="1"/>
  <c r="X48" i="1"/>
  <c r="U49" i="1"/>
  <c r="V49" i="1"/>
  <c r="X49" i="1"/>
  <c r="U50" i="1"/>
  <c r="V50" i="1"/>
  <c r="X50" i="1"/>
  <c r="U51" i="1"/>
  <c r="V51" i="1"/>
  <c r="X51" i="1"/>
  <c r="U52" i="1"/>
  <c r="V52" i="1"/>
  <c r="X52" i="1"/>
  <c r="U53" i="1"/>
  <c r="V53" i="1"/>
  <c r="X53" i="1"/>
  <c r="U54" i="1"/>
  <c r="V54" i="1"/>
  <c r="X54" i="1"/>
  <c r="U55" i="1"/>
  <c r="V55" i="1"/>
  <c r="X55" i="1"/>
  <c r="U56" i="1"/>
  <c r="V56" i="1"/>
  <c r="X56" i="1"/>
  <c r="U57" i="1"/>
  <c r="V57" i="1"/>
  <c r="X57" i="1"/>
  <c r="U58" i="1"/>
  <c r="V58" i="1"/>
  <c r="X58" i="1"/>
  <c r="U59" i="1"/>
  <c r="V59" i="1"/>
  <c r="X59" i="1"/>
  <c r="U60" i="1"/>
  <c r="V60" i="1"/>
  <c r="X60" i="1"/>
  <c r="U61" i="1"/>
  <c r="V61" i="1"/>
  <c r="X61" i="1"/>
  <c r="U62" i="1"/>
  <c r="V62" i="1"/>
  <c r="X62" i="1"/>
  <c r="U63" i="1"/>
  <c r="V63" i="1"/>
  <c r="X63" i="1"/>
  <c r="U64" i="1"/>
  <c r="V64" i="1"/>
  <c r="X64" i="1"/>
  <c r="U65" i="1"/>
  <c r="V65" i="1"/>
  <c r="X65" i="1"/>
  <c r="U66" i="1"/>
  <c r="V66" i="1"/>
  <c r="X66" i="1"/>
  <c r="U67" i="1"/>
  <c r="V67" i="1"/>
  <c r="X67" i="1"/>
  <c r="U68" i="1"/>
  <c r="V68" i="1"/>
  <c r="X68" i="1"/>
  <c r="U69" i="1"/>
  <c r="V69" i="1"/>
  <c r="X69" i="1"/>
  <c r="U70" i="1"/>
  <c r="V70" i="1"/>
  <c r="X70" i="1"/>
  <c r="U71" i="1"/>
  <c r="V71" i="1"/>
  <c r="X71" i="1"/>
  <c r="U72" i="1"/>
  <c r="V72" i="1"/>
  <c r="X72" i="1"/>
  <c r="U73" i="1"/>
  <c r="V73" i="1"/>
  <c r="X73" i="1"/>
  <c r="U74" i="1"/>
  <c r="V74" i="1"/>
  <c r="X74" i="1"/>
  <c r="U75" i="1"/>
  <c r="V75" i="1"/>
  <c r="X75" i="1"/>
  <c r="U76" i="1"/>
  <c r="V76" i="1"/>
  <c r="X76" i="1"/>
  <c r="U77" i="1"/>
  <c r="V77" i="1"/>
  <c r="X77" i="1"/>
  <c r="U78" i="1"/>
  <c r="V78" i="1"/>
  <c r="X78" i="1"/>
  <c r="U79" i="1"/>
  <c r="V79" i="1"/>
  <c r="X79" i="1"/>
  <c r="U80" i="1"/>
  <c r="V80" i="1"/>
  <c r="X80" i="1"/>
  <c r="U81" i="1"/>
  <c r="V81" i="1"/>
  <c r="X81" i="1"/>
  <c r="U82" i="1"/>
  <c r="V82" i="1"/>
  <c r="X82" i="1"/>
  <c r="U83" i="1"/>
  <c r="V83" i="1"/>
  <c r="X83" i="1"/>
  <c r="U84" i="1"/>
  <c r="V84" i="1"/>
  <c r="X84" i="1"/>
  <c r="U85" i="1"/>
  <c r="V85" i="1"/>
  <c r="X85" i="1"/>
  <c r="U86" i="1"/>
  <c r="V86" i="1"/>
  <c r="X86" i="1"/>
  <c r="U87" i="1"/>
  <c r="V87" i="1"/>
  <c r="X87" i="1"/>
  <c r="U88" i="1"/>
  <c r="V88" i="1"/>
  <c r="X88" i="1"/>
  <c r="U89" i="1"/>
  <c r="V89" i="1"/>
  <c r="X89" i="1"/>
  <c r="U90" i="1"/>
  <c r="V90" i="1"/>
  <c r="X90" i="1"/>
  <c r="U91" i="1"/>
  <c r="V91" i="1"/>
  <c r="X91" i="1"/>
  <c r="U92" i="1"/>
  <c r="V92" i="1"/>
  <c r="X92" i="1"/>
  <c r="U93" i="1"/>
  <c r="V93" i="1"/>
  <c r="X93" i="1"/>
  <c r="U94" i="1"/>
  <c r="V94" i="1"/>
  <c r="X94" i="1"/>
  <c r="U95" i="1"/>
  <c r="V95" i="1"/>
  <c r="X95" i="1"/>
  <c r="U96" i="1"/>
  <c r="V96" i="1"/>
  <c r="X96" i="1"/>
  <c r="U97" i="1"/>
  <c r="V97" i="1"/>
  <c r="X97" i="1"/>
  <c r="U98" i="1"/>
  <c r="V98" i="1"/>
  <c r="X98" i="1"/>
  <c r="U99" i="1"/>
  <c r="V99" i="1"/>
  <c r="X99" i="1"/>
  <c r="U100" i="1"/>
  <c r="V100" i="1"/>
  <c r="X100" i="1"/>
  <c r="U101" i="1"/>
  <c r="V101" i="1"/>
  <c r="X101" i="1"/>
  <c r="U102" i="1"/>
  <c r="V102" i="1"/>
  <c r="X102" i="1"/>
  <c r="U103" i="1"/>
  <c r="V103" i="1"/>
  <c r="X103" i="1"/>
  <c r="U104" i="1"/>
  <c r="V104" i="1"/>
  <c r="X104" i="1"/>
  <c r="U105" i="1"/>
  <c r="V105" i="1"/>
  <c r="X105" i="1"/>
  <c r="U106" i="1"/>
  <c r="V106" i="1"/>
  <c r="X106" i="1"/>
  <c r="U107" i="1"/>
  <c r="V107" i="1"/>
  <c r="X107" i="1"/>
  <c r="U108" i="1"/>
  <c r="V108" i="1"/>
  <c r="X108" i="1"/>
  <c r="U109" i="1"/>
  <c r="V109" i="1"/>
  <c r="X109" i="1"/>
  <c r="U110" i="1"/>
  <c r="V110" i="1"/>
  <c r="X110" i="1"/>
  <c r="U111" i="1"/>
  <c r="V111" i="1"/>
  <c r="X111" i="1"/>
  <c r="U112" i="1"/>
  <c r="V112" i="1"/>
  <c r="X112" i="1"/>
  <c r="U113" i="1"/>
  <c r="V113" i="1"/>
  <c r="X113" i="1"/>
  <c r="U114" i="1"/>
  <c r="V114" i="1"/>
  <c r="X114" i="1"/>
  <c r="U115" i="1"/>
  <c r="V115" i="1"/>
  <c r="X115" i="1"/>
  <c r="U116" i="1"/>
  <c r="V116" i="1"/>
  <c r="X116" i="1"/>
  <c r="U117" i="1"/>
  <c r="V117" i="1"/>
  <c r="X117" i="1"/>
  <c r="U118" i="1"/>
  <c r="V118" i="1"/>
  <c r="X118" i="1"/>
  <c r="U119" i="1"/>
  <c r="V119" i="1"/>
  <c r="X119" i="1"/>
  <c r="U120" i="1"/>
  <c r="V120" i="1"/>
  <c r="X120" i="1"/>
  <c r="U121" i="1"/>
  <c r="V121" i="1"/>
  <c r="X121" i="1"/>
  <c r="U122" i="1"/>
  <c r="V122" i="1"/>
  <c r="X122" i="1"/>
  <c r="U123" i="1"/>
  <c r="V123" i="1"/>
  <c r="X123" i="1"/>
  <c r="U124" i="1"/>
  <c r="V124" i="1"/>
  <c r="X124" i="1"/>
  <c r="U125" i="1"/>
  <c r="V125" i="1"/>
  <c r="X125" i="1"/>
  <c r="U126" i="1"/>
  <c r="V126" i="1"/>
  <c r="X126" i="1"/>
  <c r="U127" i="1"/>
  <c r="V127" i="1"/>
  <c r="X127" i="1"/>
  <c r="U128" i="1"/>
  <c r="V128" i="1"/>
  <c r="X128" i="1"/>
  <c r="U129" i="1"/>
  <c r="V129" i="1"/>
  <c r="X129" i="1"/>
  <c r="U130" i="1"/>
  <c r="V130" i="1"/>
  <c r="X130" i="1"/>
  <c r="U131" i="1"/>
  <c r="V131" i="1"/>
  <c r="X131" i="1"/>
  <c r="U132" i="1"/>
  <c r="V132" i="1"/>
  <c r="X132" i="1"/>
  <c r="U133" i="1"/>
  <c r="V133" i="1"/>
  <c r="X133" i="1"/>
  <c r="U134" i="1"/>
  <c r="V134" i="1"/>
  <c r="X134" i="1"/>
  <c r="U135" i="1"/>
  <c r="V135" i="1"/>
  <c r="X135" i="1"/>
  <c r="U136" i="1"/>
  <c r="V136" i="1"/>
  <c r="X136" i="1"/>
  <c r="U137" i="1"/>
  <c r="V137" i="1"/>
  <c r="X137" i="1"/>
  <c r="U138" i="1"/>
  <c r="V138" i="1"/>
  <c r="X138" i="1"/>
  <c r="U139" i="1"/>
  <c r="V139" i="1"/>
  <c r="X139" i="1"/>
  <c r="U140" i="1"/>
  <c r="V140" i="1"/>
  <c r="X140" i="1"/>
  <c r="U141" i="1"/>
  <c r="V141" i="1"/>
  <c r="X141" i="1"/>
  <c r="U142" i="1"/>
  <c r="V142" i="1"/>
  <c r="X142" i="1"/>
  <c r="U143" i="1"/>
  <c r="V143" i="1"/>
  <c r="X143" i="1"/>
  <c r="U144" i="1"/>
  <c r="V144" i="1"/>
  <c r="X144" i="1"/>
  <c r="U145" i="1"/>
  <c r="V145" i="1"/>
  <c r="X145" i="1"/>
  <c r="U146" i="1"/>
  <c r="V146" i="1"/>
  <c r="X146" i="1"/>
  <c r="U147" i="1"/>
  <c r="V147" i="1"/>
  <c r="X147" i="1"/>
  <c r="U148" i="1"/>
  <c r="V148" i="1"/>
  <c r="X148" i="1"/>
  <c r="U149" i="1"/>
  <c r="V149" i="1"/>
  <c r="X149" i="1"/>
  <c r="U150" i="1"/>
  <c r="V150" i="1"/>
  <c r="X150" i="1"/>
  <c r="U151" i="1"/>
  <c r="V151" i="1"/>
  <c r="X151" i="1"/>
  <c r="U152" i="1"/>
  <c r="V152" i="1"/>
  <c r="X152" i="1"/>
  <c r="U153" i="1"/>
  <c r="V153" i="1"/>
  <c r="X153" i="1"/>
  <c r="U154" i="1"/>
  <c r="V154" i="1"/>
  <c r="X154" i="1"/>
  <c r="U155" i="1"/>
  <c r="V155" i="1"/>
  <c r="X155" i="1"/>
  <c r="U156" i="1"/>
  <c r="V156" i="1"/>
  <c r="X156" i="1"/>
  <c r="U157" i="1"/>
  <c r="V157" i="1"/>
  <c r="X157" i="1"/>
  <c r="U158" i="1"/>
  <c r="V158" i="1"/>
  <c r="X158" i="1"/>
  <c r="U159" i="1"/>
  <c r="V159" i="1"/>
  <c r="X159" i="1"/>
  <c r="U160" i="1"/>
  <c r="V160" i="1"/>
  <c r="X160" i="1"/>
  <c r="U161" i="1"/>
  <c r="V161" i="1"/>
  <c r="X161" i="1"/>
  <c r="U162" i="1"/>
  <c r="V162" i="1"/>
  <c r="X162" i="1"/>
  <c r="U163" i="1"/>
  <c r="V163" i="1"/>
  <c r="X163" i="1"/>
  <c r="U164" i="1"/>
  <c r="V164" i="1"/>
  <c r="X164" i="1"/>
  <c r="U165" i="1"/>
  <c r="V165" i="1"/>
  <c r="X165" i="1"/>
  <c r="U166" i="1"/>
  <c r="V166" i="1"/>
  <c r="X166" i="1"/>
  <c r="U167" i="1"/>
  <c r="V167" i="1"/>
  <c r="X167" i="1"/>
  <c r="U168" i="1"/>
  <c r="V168" i="1"/>
  <c r="X168" i="1"/>
  <c r="U169" i="1"/>
  <c r="V169" i="1"/>
  <c r="X169" i="1"/>
  <c r="U170" i="1"/>
  <c r="V170" i="1"/>
  <c r="X170" i="1"/>
  <c r="U171" i="1"/>
  <c r="V171" i="1"/>
  <c r="X171" i="1"/>
  <c r="U172" i="1"/>
  <c r="V172" i="1"/>
  <c r="X172" i="1"/>
  <c r="U173" i="1"/>
  <c r="V173" i="1"/>
  <c r="X173" i="1"/>
  <c r="U174" i="1"/>
  <c r="V174" i="1"/>
  <c r="X174" i="1"/>
  <c r="U175" i="1"/>
  <c r="V175" i="1"/>
  <c r="X175" i="1"/>
  <c r="U176" i="1"/>
  <c r="V176" i="1"/>
  <c r="X176" i="1"/>
  <c r="U177" i="1"/>
  <c r="V177" i="1"/>
  <c r="X177" i="1"/>
  <c r="U178" i="1"/>
  <c r="V178" i="1"/>
  <c r="X178" i="1"/>
  <c r="U179" i="1"/>
  <c r="V179" i="1"/>
  <c r="X179" i="1"/>
  <c r="U180" i="1"/>
  <c r="V180" i="1"/>
  <c r="X180" i="1"/>
  <c r="U181" i="1"/>
  <c r="V181" i="1"/>
  <c r="X181" i="1"/>
  <c r="U182" i="1"/>
  <c r="V182" i="1"/>
  <c r="X182" i="1"/>
  <c r="U183" i="1"/>
  <c r="V183" i="1"/>
  <c r="X183" i="1"/>
  <c r="U184" i="1"/>
  <c r="V184" i="1"/>
  <c r="X184" i="1"/>
  <c r="U185" i="1"/>
  <c r="V185" i="1"/>
  <c r="X185" i="1"/>
  <c r="U186" i="1"/>
  <c r="V186" i="1"/>
  <c r="X186" i="1"/>
  <c r="U187" i="1"/>
  <c r="V187" i="1"/>
  <c r="X187" i="1"/>
  <c r="U188" i="1"/>
  <c r="V188" i="1"/>
  <c r="X188" i="1"/>
  <c r="U189" i="1"/>
  <c r="V189" i="1"/>
  <c r="X189" i="1"/>
  <c r="U190" i="1"/>
  <c r="V190" i="1"/>
  <c r="X190" i="1"/>
  <c r="U191" i="1"/>
  <c r="V191" i="1"/>
  <c r="X191" i="1"/>
  <c r="U192" i="1"/>
  <c r="V192" i="1"/>
  <c r="X192" i="1"/>
  <c r="U193" i="1"/>
  <c r="V193" i="1"/>
  <c r="X193" i="1"/>
  <c r="U194" i="1"/>
  <c r="V194" i="1"/>
  <c r="X194" i="1"/>
  <c r="U195" i="1"/>
  <c r="V195" i="1"/>
  <c r="X195" i="1"/>
  <c r="U196" i="1"/>
  <c r="V196" i="1"/>
  <c r="X196" i="1"/>
  <c r="U197" i="1"/>
  <c r="V197" i="1"/>
  <c r="X197" i="1"/>
  <c r="U198" i="1"/>
  <c r="V198" i="1"/>
  <c r="X198" i="1"/>
  <c r="U199" i="1"/>
  <c r="V199" i="1"/>
  <c r="X199" i="1"/>
  <c r="U200" i="1"/>
  <c r="V200" i="1"/>
  <c r="X200" i="1"/>
  <c r="U201" i="1"/>
  <c r="V201" i="1"/>
  <c r="X201" i="1"/>
  <c r="U202" i="1"/>
  <c r="V202" i="1"/>
  <c r="X202" i="1"/>
  <c r="U203" i="1"/>
  <c r="V203" i="1"/>
  <c r="X203" i="1"/>
  <c r="U204" i="1"/>
  <c r="V204" i="1"/>
  <c r="X204" i="1"/>
  <c r="U205" i="1"/>
  <c r="V205" i="1"/>
  <c r="X205" i="1"/>
  <c r="U206" i="1"/>
  <c r="V206" i="1"/>
  <c r="X206" i="1"/>
  <c r="U207" i="1"/>
  <c r="V207" i="1"/>
  <c r="X207" i="1"/>
  <c r="U208" i="1"/>
  <c r="V208" i="1"/>
  <c r="X208" i="1"/>
  <c r="U209" i="1"/>
  <c r="V209" i="1"/>
  <c r="X209" i="1"/>
  <c r="U210" i="1"/>
  <c r="V210" i="1"/>
  <c r="X210" i="1"/>
  <c r="U211" i="1"/>
  <c r="V211" i="1"/>
  <c r="X211" i="1"/>
  <c r="U212" i="1"/>
  <c r="V212" i="1"/>
  <c r="X212" i="1"/>
  <c r="U213" i="1"/>
  <c r="V213" i="1"/>
  <c r="X213" i="1"/>
  <c r="U214" i="1"/>
  <c r="V214" i="1"/>
  <c r="X214" i="1"/>
  <c r="U215" i="1"/>
  <c r="V215" i="1"/>
  <c r="X215" i="1"/>
  <c r="U216" i="1"/>
  <c r="V216" i="1"/>
  <c r="X216" i="1"/>
  <c r="U217" i="1"/>
  <c r="V217" i="1"/>
  <c r="X217" i="1"/>
  <c r="U218" i="1"/>
  <c r="V218" i="1"/>
  <c r="X218" i="1"/>
  <c r="U219" i="1"/>
  <c r="V219" i="1"/>
  <c r="X219" i="1"/>
  <c r="U220" i="1"/>
  <c r="V220" i="1"/>
  <c r="X220" i="1"/>
  <c r="U221" i="1"/>
  <c r="V221" i="1"/>
  <c r="X221" i="1"/>
  <c r="U222" i="1"/>
  <c r="V222" i="1"/>
  <c r="X222" i="1"/>
  <c r="U223" i="1"/>
  <c r="V223" i="1"/>
  <c r="X223" i="1"/>
  <c r="U224" i="1"/>
  <c r="V224" i="1"/>
  <c r="X224" i="1"/>
  <c r="U225" i="1"/>
  <c r="V225" i="1"/>
  <c r="X225" i="1"/>
  <c r="U226" i="1"/>
  <c r="V226" i="1"/>
  <c r="X226" i="1"/>
  <c r="U227" i="1"/>
  <c r="V227" i="1"/>
  <c r="X227" i="1"/>
  <c r="U228" i="1"/>
  <c r="V228" i="1"/>
  <c r="X228" i="1"/>
  <c r="U229" i="1"/>
  <c r="V229" i="1"/>
  <c r="X229" i="1"/>
  <c r="U230" i="1"/>
  <c r="V230" i="1"/>
  <c r="X230" i="1"/>
  <c r="U231" i="1"/>
  <c r="V231" i="1"/>
  <c r="X231" i="1"/>
  <c r="U232" i="1"/>
  <c r="V232" i="1"/>
  <c r="X232" i="1"/>
  <c r="U233" i="1"/>
  <c r="V233" i="1"/>
  <c r="X233" i="1"/>
  <c r="U234" i="1"/>
  <c r="V234" i="1"/>
  <c r="X234" i="1"/>
  <c r="U235" i="1"/>
  <c r="V235" i="1"/>
  <c r="X235" i="1"/>
  <c r="U236" i="1"/>
  <c r="V236" i="1"/>
  <c r="X236" i="1"/>
  <c r="U237" i="1"/>
  <c r="V237" i="1"/>
  <c r="X237" i="1"/>
  <c r="U238" i="1"/>
  <c r="V238" i="1"/>
  <c r="X238" i="1"/>
  <c r="U239" i="1"/>
  <c r="V239" i="1"/>
  <c r="X239" i="1"/>
  <c r="U240" i="1"/>
  <c r="V240" i="1"/>
  <c r="X240" i="1"/>
  <c r="U241" i="1"/>
  <c r="V241" i="1"/>
  <c r="X241" i="1"/>
  <c r="U242" i="1"/>
  <c r="V242" i="1"/>
  <c r="X242" i="1"/>
  <c r="U243" i="1"/>
  <c r="V243" i="1"/>
  <c r="X243" i="1"/>
  <c r="U244" i="1"/>
  <c r="V244" i="1"/>
  <c r="X244" i="1"/>
  <c r="U245" i="1"/>
  <c r="V245" i="1"/>
  <c r="X245" i="1"/>
  <c r="U246" i="1"/>
  <c r="V246" i="1"/>
  <c r="X246" i="1"/>
  <c r="U247" i="1"/>
  <c r="V247" i="1"/>
  <c r="X247" i="1"/>
  <c r="U248" i="1"/>
  <c r="V248" i="1"/>
  <c r="X248" i="1"/>
  <c r="U249" i="1"/>
  <c r="V249" i="1"/>
  <c r="X249" i="1"/>
  <c r="U250" i="1"/>
  <c r="V250" i="1"/>
  <c r="X250" i="1"/>
  <c r="U251" i="1"/>
  <c r="V251" i="1"/>
  <c r="X251" i="1"/>
  <c r="U252" i="1"/>
  <c r="V252" i="1"/>
  <c r="X252" i="1"/>
  <c r="U253" i="1"/>
  <c r="V253" i="1"/>
  <c r="X253" i="1"/>
  <c r="U254" i="1"/>
  <c r="V254" i="1"/>
  <c r="X254" i="1"/>
  <c r="U255" i="1"/>
  <c r="V255" i="1"/>
  <c r="X255" i="1"/>
  <c r="U256" i="1"/>
  <c r="V256" i="1"/>
  <c r="X256" i="1"/>
  <c r="U257" i="1"/>
  <c r="V257" i="1"/>
  <c r="X257" i="1"/>
  <c r="U258" i="1"/>
  <c r="V258" i="1"/>
  <c r="X258" i="1"/>
  <c r="U259" i="1"/>
  <c r="V259" i="1"/>
  <c r="X259" i="1"/>
  <c r="U260" i="1"/>
  <c r="V260" i="1"/>
  <c r="X260" i="1"/>
  <c r="U261" i="1"/>
  <c r="V261" i="1"/>
  <c r="X261" i="1"/>
  <c r="U262" i="1"/>
  <c r="V262" i="1"/>
  <c r="X262" i="1"/>
  <c r="U263" i="1"/>
  <c r="V263" i="1"/>
  <c r="X263" i="1"/>
  <c r="U264" i="1"/>
  <c r="V264" i="1"/>
  <c r="X264" i="1"/>
  <c r="U265" i="1"/>
  <c r="V265" i="1"/>
  <c r="X265" i="1"/>
  <c r="U266" i="1"/>
  <c r="V266" i="1"/>
  <c r="X266" i="1"/>
  <c r="U267" i="1"/>
  <c r="V267" i="1"/>
  <c r="X267" i="1"/>
  <c r="U268" i="1"/>
  <c r="V268" i="1"/>
  <c r="X268" i="1"/>
  <c r="U269" i="1"/>
  <c r="V269" i="1"/>
  <c r="X269" i="1"/>
  <c r="U270" i="1"/>
  <c r="V270" i="1"/>
  <c r="X270" i="1"/>
  <c r="U271" i="1"/>
  <c r="V271" i="1"/>
  <c r="X271" i="1"/>
  <c r="U272" i="1"/>
  <c r="V272" i="1"/>
  <c r="X272" i="1"/>
  <c r="U273" i="1"/>
  <c r="V273" i="1"/>
  <c r="X273" i="1"/>
  <c r="U274" i="1"/>
  <c r="V274" i="1"/>
  <c r="X274" i="1"/>
  <c r="U275" i="1"/>
  <c r="V275" i="1"/>
  <c r="X275" i="1"/>
  <c r="U276" i="1"/>
  <c r="V276" i="1"/>
  <c r="X276" i="1"/>
  <c r="U277" i="1"/>
  <c r="V277" i="1"/>
  <c r="X277" i="1"/>
  <c r="U278" i="1"/>
  <c r="V278" i="1"/>
  <c r="X278" i="1"/>
  <c r="U279" i="1"/>
  <c r="V279" i="1"/>
  <c r="X279" i="1"/>
  <c r="U280" i="1"/>
  <c r="V280" i="1"/>
  <c r="X280" i="1"/>
  <c r="U281" i="1"/>
  <c r="V281" i="1"/>
  <c r="X281" i="1"/>
  <c r="U282" i="1"/>
  <c r="V282" i="1"/>
  <c r="X282" i="1"/>
  <c r="U283" i="1"/>
  <c r="V283" i="1"/>
  <c r="X283" i="1"/>
  <c r="U284" i="1"/>
  <c r="V284" i="1"/>
  <c r="X284" i="1"/>
  <c r="U285" i="1"/>
  <c r="V285" i="1"/>
  <c r="X285" i="1"/>
  <c r="U286" i="1"/>
  <c r="V286" i="1"/>
  <c r="X286" i="1"/>
  <c r="U287" i="1"/>
  <c r="V287" i="1"/>
  <c r="X287" i="1"/>
  <c r="U288" i="1"/>
  <c r="V288" i="1"/>
  <c r="X288" i="1"/>
  <c r="U289" i="1"/>
  <c r="V289" i="1"/>
  <c r="X289" i="1"/>
  <c r="U290" i="1"/>
  <c r="V290" i="1"/>
  <c r="X290" i="1"/>
  <c r="U291" i="1"/>
  <c r="V291" i="1"/>
  <c r="X291" i="1"/>
  <c r="U292" i="1"/>
  <c r="V292" i="1"/>
  <c r="X292" i="1"/>
  <c r="U293" i="1"/>
  <c r="V293" i="1"/>
  <c r="X293" i="1"/>
  <c r="U294" i="1"/>
  <c r="V294" i="1"/>
  <c r="X294" i="1"/>
  <c r="U295" i="1"/>
  <c r="V295" i="1"/>
  <c r="X295" i="1"/>
  <c r="U296" i="1"/>
  <c r="V296" i="1"/>
  <c r="X296" i="1"/>
  <c r="U297" i="1"/>
  <c r="V297" i="1"/>
  <c r="X297" i="1"/>
  <c r="U298" i="1"/>
  <c r="V298" i="1"/>
  <c r="X298" i="1"/>
  <c r="U299" i="1"/>
  <c r="V299" i="1"/>
  <c r="X299" i="1"/>
  <c r="U300" i="1"/>
  <c r="V300" i="1"/>
  <c r="X300" i="1"/>
  <c r="U301" i="1"/>
  <c r="V301" i="1"/>
  <c r="X301" i="1"/>
  <c r="U302" i="1"/>
  <c r="V302" i="1"/>
  <c r="X302" i="1"/>
  <c r="U303" i="1"/>
  <c r="V303" i="1"/>
  <c r="X303" i="1"/>
  <c r="U304" i="1"/>
  <c r="V304" i="1"/>
  <c r="X304" i="1"/>
  <c r="U305" i="1"/>
  <c r="V305" i="1"/>
  <c r="X305" i="1"/>
  <c r="U306" i="1"/>
  <c r="V306" i="1"/>
  <c r="X306" i="1"/>
  <c r="U307" i="1"/>
  <c r="V307" i="1"/>
  <c r="X307" i="1"/>
  <c r="U308" i="1"/>
  <c r="V308" i="1"/>
  <c r="X308" i="1"/>
  <c r="U309" i="1"/>
  <c r="V309" i="1"/>
  <c r="X309" i="1"/>
  <c r="U310" i="1"/>
  <c r="V310" i="1"/>
  <c r="X310" i="1"/>
  <c r="U311" i="1"/>
  <c r="V311" i="1"/>
  <c r="X311" i="1"/>
  <c r="U312" i="1"/>
  <c r="V312" i="1"/>
  <c r="X312" i="1"/>
  <c r="U313" i="1"/>
  <c r="V313" i="1"/>
  <c r="X313" i="1"/>
  <c r="U314" i="1"/>
  <c r="V314" i="1"/>
  <c r="X314" i="1"/>
  <c r="U315" i="1"/>
  <c r="V315" i="1"/>
  <c r="X315" i="1"/>
  <c r="U316" i="1"/>
  <c r="V316" i="1"/>
  <c r="X316" i="1"/>
  <c r="U317" i="1"/>
  <c r="V317" i="1"/>
  <c r="X317" i="1"/>
  <c r="U318" i="1"/>
  <c r="V318" i="1"/>
  <c r="X318" i="1"/>
  <c r="U319" i="1"/>
  <c r="V319" i="1"/>
  <c r="X319" i="1"/>
  <c r="U320" i="1"/>
  <c r="V320" i="1"/>
  <c r="X320" i="1"/>
  <c r="U321" i="1"/>
  <c r="V321" i="1"/>
  <c r="X321" i="1"/>
  <c r="U322" i="1"/>
  <c r="V322" i="1"/>
  <c r="X322" i="1"/>
  <c r="U323" i="1"/>
  <c r="V323" i="1"/>
  <c r="X323" i="1"/>
  <c r="U324" i="1"/>
  <c r="V324" i="1"/>
  <c r="X324" i="1"/>
  <c r="U325" i="1"/>
  <c r="V325" i="1"/>
  <c r="X325" i="1"/>
  <c r="U326" i="1"/>
  <c r="V326" i="1"/>
  <c r="X326" i="1"/>
  <c r="U327" i="1"/>
  <c r="V327" i="1"/>
  <c r="X327" i="1"/>
  <c r="U328" i="1"/>
  <c r="V328" i="1"/>
  <c r="X328" i="1"/>
  <c r="U329" i="1"/>
  <c r="V329" i="1"/>
  <c r="X329" i="1"/>
  <c r="U330" i="1"/>
  <c r="V330" i="1"/>
  <c r="X330" i="1"/>
  <c r="U331" i="1"/>
  <c r="V331" i="1"/>
  <c r="X331" i="1"/>
  <c r="U332" i="1"/>
  <c r="V332" i="1"/>
  <c r="X332" i="1"/>
  <c r="U333" i="1"/>
  <c r="V333" i="1"/>
  <c r="X333" i="1"/>
  <c r="U334" i="1"/>
  <c r="V334" i="1"/>
  <c r="X334" i="1"/>
  <c r="U335" i="1"/>
  <c r="V335" i="1"/>
  <c r="X335" i="1"/>
  <c r="U336" i="1"/>
  <c r="V336" i="1"/>
  <c r="X336" i="1"/>
  <c r="U337" i="1"/>
  <c r="V337" i="1"/>
  <c r="X337" i="1"/>
  <c r="U338" i="1"/>
  <c r="V338" i="1"/>
  <c r="X338" i="1"/>
  <c r="U339" i="1"/>
  <c r="V339" i="1"/>
  <c r="X339" i="1"/>
  <c r="X341" i="1"/>
  <c r="S345" i="1"/>
  <c r="Y7" i="1"/>
  <c r="AA7" i="1"/>
  <c r="Y8" i="1"/>
  <c r="AA8" i="1"/>
  <c r="Y9" i="1"/>
  <c r="AA9" i="1"/>
  <c r="Y10" i="1"/>
  <c r="AA10" i="1"/>
  <c r="Y11" i="1"/>
  <c r="AA11" i="1"/>
  <c r="Y12" i="1"/>
  <c r="AA12" i="1"/>
  <c r="Y13" i="1"/>
  <c r="AA13" i="1"/>
  <c r="Y14" i="1"/>
  <c r="AA14" i="1"/>
  <c r="Y15" i="1"/>
  <c r="AA15" i="1"/>
  <c r="Y16" i="1"/>
  <c r="AA16" i="1"/>
  <c r="Y17" i="1"/>
  <c r="AA17" i="1"/>
  <c r="Y18" i="1"/>
  <c r="AA18" i="1"/>
  <c r="Y19" i="1"/>
  <c r="AA19" i="1"/>
  <c r="Y20" i="1"/>
  <c r="AA20" i="1"/>
  <c r="Y21" i="1"/>
  <c r="AA21" i="1"/>
  <c r="Y22" i="1"/>
  <c r="AA22" i="1"/>
  <c r="Y23" i="1"/>
  <c r="AA23" i="1"/>
  <c r="Y24" i="1"/>
  <c r="AA24" i="1"/>
  <c r="Y25" i="1"/>
  <c r="AA25" i="1"/>
  <c r="Y26" i="1"/>
  <c r="AA26" i="1"/>
  <c r="Y27" i="1"/>
  <c r="AA27" i="1"/>
  <c r="Y28" i="1"/>
  <c r="AA28" i="1"/>
  <c r="Y29" i="1"/>
  <c r="AA29" i="1"/>
  <c r="Y30" i="1"/>
  <c r="AA30" i="1"/>
  <c r="Y31" i="1"/>
  <c r="AA31" i="1"/>
  <c r="Y32" i="1"/>
  <c r="AA32" i="1"/>
  <c r="Y33" i="1"/>
  <c r="AA33" i="1"/>
  <c r="Y34" i="1"/>
  <c r="AA34" i="1"/>
  <c r="Y35" i="1"/>
  <c r="AA35" i="1"/>
  <c r="Y36" i="1"/>
  <c r="AA36" i="1"/>
  <c r="Y37" i="1"/>
  <c r="AA37" i="1"/>
  <c r="Y38" i="1"/>
  <c r="AA38" i="1"/>
  <c r="Y39" i="1"/>
  <c r="AA39" i="1"/>
  <c r="Y40" i="1"/>
  <c r="AA40" i="1"/>
  <c r="Y41" i="1"/>
  <c r="AA41" i="1"/>
  <c r="Y42" i="1"/>
  <c r="AA42" i="1"/>
  <c r="Y43" i="1"/>
  <c r="AA43" i="1"/>
  <c r="Y44" i="1"/>
  <c r="AA44" i="1"/>
  <c r="Y45" i="1"/>
  <c r="AA45" i="1"/>
  <c r="Y46" i="1"/>
  <c r="AA46" i="1"/>
  <c r="Y47" i="1"/>
  <c r="AA47" i="1"/>
  <c r="Y48" i="1"/>
  <c r="AA48" i="1"/>
  <c r="Y49" i="1"/>
  <c r="AA49" i="1"/>
  <c r="Y50" i="1"/>
  <c r="AA50" i="1"/>
  <c r="Y51" i="1"/>
  <c r="AA51" i="1"/>
  <c r="Y52" i="1"/>
  <c r="AA52" i="1"/>
  <c r="Y53" i="1"/>
  <c r="AA53" i="1"/>
  <c r="Y54" i="1"/>
  <c r="AA54" i="1"/>
  <c r="Y55" i="1"/>
  <c r="AA55" i="1"/>
  <c r="Y56" i="1"/>
  <c r="AA56" i="1"/>
  <c r="Y57" i="1"/>
  <c r="AA57" i="1"/>
  <c r="Y58" i="1"/>
  <c r="AA58" i="1"/>
  <c r="Y59" i="1"/>
  <c r="AA59" i="1"/>
  <c r="Y60" i="1"/>
  <c r="AA60" i="1"/>
  <c r="Y61" i="1"/>
  <c r="AA61" i="1"/>
  <c r="Y62" i="1"/>
  <c r="AA62" i="1"/>
  <c r="Y63" i="1"/>
  <c r="AA63" i="1"/>
  <c r="Y64" i="1"/>
  <c r="AA64" i="1"/>
  <c r="Y65" i="1"/>
  <c r="AA65" i="1"/>
  <c r="Y66" i="1"/>
  <c r="AA66" i="1"/>
  <c r="Y67" i="1"/>
  <c r="AA67" i="1"/>
  <c r="Y68" i="1"/>
  <c r="AA68" i="1"/>
  <c r="Y69" i="1"/>
  <c r="AA69" i="1"/>
  <c r="Y70" i="1"/>
  <c r="AA70" i="1"/>
  <c r="Y71" i="1"/>
  <c r="AA71" i="1"/>
  <c r="Y72" i="1"/>
  <c r="AA72" i="1"/>
  <c r="Y73" i="1"/>
  <c r="AA73" i="1"/>
  <c r="Y74" i="1"/>
  <c r="AA74" i="1"/>
  <c r="Y75" i="1"/>
  <c r="AA75" i="1"/>
  <c r="Y76" i="1"/>
  <c r="AA76" i="1"/>
  <c r="Y77" i="1"/>
  <c r="AA77" i="1"/>
  <c r="Y78" i="1"/>
  <c r="AA78" i="1"/>
  <c r="Y79" i="1"/>
  <c r="AA79" i="1"/>
  <c r="Y80" i="1"/>
  <c r="AA80" i="1"/>
  <c r="Y81" i="1"/>
  <c r="AA81" i="1"/>
  <c r="Y82" i="1"/>
  <c r="AA82" i="1"/>
  <c r="Y83" i="1"/>
  <c r="AA83" i="1"/>
  <c r="Y84" i="1"/>
  <c r="AA84" i="1"/>
  <c r="Y85" i="1"/>
  <c r="AA85" i="1"/>
  <c r="Y86" i="1"/>
  <c r="AA86" i="1"/>
  <c r="Y87" i="1"/>
  <c r="AA87" i="1"/>
  <c r="Y88" i="1"/>
  <c r="AA88" i="1"/>
  <c r="Y89" i="1"/>
  <c r="AA89" i="1"/>
  <c r="Y90" i="1"/>
  <c r="AA90" i="1"/>
  <c r="Y91" i="1"/>
  <c r="AA91" i="1"/>
  <c r="Y92" i="1"/>
  <c r="AA92" i="1"/>
  <c r="Y93" i="1"/>
  <c r="AA93" i="1"/>
  <c r="Y94" i="1"/>
  <c r="AA94" i="1"/>
  <c r="Y95" i="1"/>
  <c r="AA95" i="1"/>
  <c r="Y96" i="1"/>
  <c r="AA96" i="1"/>
  <c r="Y97" i="1"/>
  <c r="AA97" i="1"/>
  <c r="Y98" i="1"/>
  <c r="AA98" i="1"/>
  <c r="Y99" i="1"/>
  <c r="AA99" i="1"/>
  <c r="Y100" i="1"/>
  <c r="AA100" i="1"/>
  <c r="Y101" i="1"/>
  <c r="AA101" i="1"/>
  <c r="Y102" i="1"/>
  <c r="AA102" i="1"/>
  <c r="Y103" i="1"/>
  <c r="AA103" i="1"/>
  <c r="Y104" i="1"/>
  <c r="AA104" i="1"/>
  <c r="Y105" i="1"/>
  <c r="AA105" i="1"/>
  <c r="Y106" i="1"/>
  <c r="AA106" i="1"/>
  <c r="Y107" i="1"/>
  <c r="AA107" i="1"/>
  <c r="Y108" i="1"/>
  <c r="AA108" i="1"/>
  <c r="Y109" i="1"/>
  <c r="AA109" i="1"/>
  <c r="Y110" i="1"/>
  <c r="AA110" i="1"/>
  <c r="Y111" i="1"/>
  <c r="AA111" i="1"/>
  <c r="Y112" i="1"/>
  <c r="AA112" i="1"/>
  <c r="Y113" i="1"/>
  <c r="AA113" i="1"/>
  <c r="Y114" i="1"/>
  <c r="AA114" i="1"/>
  <c r="Y115" i="1"/>
  <c r="AA115" i="1"/>
  <c r="Y116" i="1"/>
  <c r="AA116" i="1"/>
  <c r="Y117" i="1"/>
  <c r="AA117" i="1"/>
  <c r="Y118" i="1"/>
  <c r="AA118" i="1"/>
  <c r="Y119" i="1"/>
  <c r="AA119" i="1"/>
  <c r="Y120" i="1"/>
  <c r="AA120" i="1"/>
  <c r="Y121" i="1"/>
  <c r="AA121" i="1"/>
  <c r="Y122" i="1"/>
  <c r="AA122" i="1"/>
  <c r="Y123" i="1"/>
  <c r="AA123" i="1"/>
  <c r="Y124" i="1"/>
  <c r="AA124" i="1"/>
  <c r="Y125" i="1"/>
  <c r="AA125" i="1"/>
  <c r="Y126" i="1"/>
  <c r="AA126" i="1"/>
  <c r="Y127" i="1"/>
  <c r="AA127" i="1"/>
  <c r="Y128" i="1"/>
  <c r="AA128" i="1"/>
  <c r="Y129" i="1"/>
  <c r="AA129" i="1"/>
  <c r="Y130" i="1"/>
  <c r="AA130" i="1"/>
  <c r="Y131" i="1"/>
  <c r="AA131" i="1"/>
  <c r="Y132" i="1"/>
  <c r="AA132" i="1"/>
  <c r="Y133" i="1"/>
  <c r="AA133" i="1"/>
  <c r="Y134" i="1"/>
  <c r="AA134" i="1"/>
  <c r="Y135" i="1"/>
  <c r="AA135" i="1"/>
  <c r="Y136" i="1"/>
  <c r="AA136" i="1"/>
  <c r="Y137" i="1"/>
  <c r="AA137" i="1"/>
  <c r="Y138" i="1"/>
  <c r="AA138" i="1"/>
  <c r="Y139" i="1"/>
  <c r="AA139" i="1"/>
  <c r="Y140" i="1"/>
  <c r="AA140" i="1"/>
  <c r="Y141" i="1"/>
  <c r="AA141" i="1"/>
  <c r="Y142" i="1"/>
  <c r="AA142" i="1"/>
  <c r="Y143" i="1"/>
  <c r="AA143" i="1"/>
  <c r="Y144" i="1"/>
  <c r="AA144" i="1"/>
  <c r="Y145" i="1"/>
  <c r="AA145" i="1"/>
  <c r="Y146" i="1"/>
  <c r="AA146" i="1"/>
  <c r="Y147" i="1"/>
  <c r="AA147" i="1"/>
  <c r="Y148" i="1"/>
  <c r="AA148" i="1"/>
  <c r="Y149" i="1"/>
  <c r="AA149" i="1"/>
  <c r="Y150" i="1"/>
  <c r="AA150" i="1"/>
  <c r="Y151" i="1"/>
  <c r="AA151" i="1"/>
  <c r="Y152" i="1"/>
  <c r="AA152" i="1"/>
  <c r="Y153" i="1"/>
  <c r="AA153" i="1"/>
  <c r="Y154" i="1"/>
  <c r="AA154" i="1"/>
  <c r="Y155" i="1"/>
  <c r="AA155" i="1"/>
  <c r="Y156" i="1"/>
  <c r="AA156" i="1"/>
  <c r="Y157" i="1"/>
  <c r="AA157" i="1"/>
  <c r="Y158" i="1"/>
  <c r="AA158" i="1"/>
  <c r="Y159" i="1"/>
  <c r="AA159" i="1"/>
  <c r="Y160" i="1"/>
  <c r="AA160" i="1"/>
  <c r="Y161" i="1"/>
  <c r="AA161" i="1"/>
  <c r="Y162" i="1"/>
  <c r="AA162" i="1"/>
  <c r="Y163" i="1"/>
  <c r="AA163" i="1"/>
  <c r="Y164" i="1"/>
  <c r="AA164" i="1"/>
  <c r="Y165" i="1"/>
  <c r="AA165" i="1"/>
  <c r="Y166" i="1"/>
  <c r="AA166" i="1"/>
  <c r="Y167" i="1"/>
  <c r="AA167" i="1"/>
  <c r="Y168" i="1"/>
  <c r="AA168" i="1"/>
  <c r="Y169" i="1"/>
  <c r="AA169" i="1"/>
  <c r="Y170" i="1"/>
  <c r="AA170" i="1"/>
  <c r="Y171" i="1"/>
  <c r="AA171" i="1"/>
  <c r="Y172" i="1"/>
  <c r="AA172" i="1"/>
  <c r="Y173" i="1"/>
  <c r="AA173" i="1"/>
  <c r="Y174" i="1"/>
  <c r="AA174" i="1"/>
  <c r="Y175" i="1"/>
  <c r="AA175" i="1"/>
  <c r="Y176" i="1"/>
  <c r="AA176" i="1"/>
  <c r="Y177" i="1"/>
  <c r="AA177" i="1"/>
  <c r="Y178" i="1"/>
  <c r="AA178" i="1"/>
  <c r="Y179" i="1"/>
  <c r="AA179" i="1"/>
  <c r="Y180" i="1"/>
  <c r="AA180" i="1"/>
  <c r="Y181" i="1"/>
  <c r="AA181" i="1"/>
  <c r="Y182" i="1"/>
  <c r="AA182" i="1"/>
  <c r="Y183" i="1"/>
  <c r="AA183" i="1"/>
  <c r="Y184" i="1"/>
  <c r="AA184" i="1"/>
  <c r="Y185" i="1"/>
  <c r="AA185" i="1"/>
  <c r="Y186" i="1"/>
  <c r="AA186" i="1"/>
  <c r="Y187" i="1"/>
  <c r="AA187" i="1"/>
  <c r="Y188" i="1"/>
  <c r="AA188" i="1"/>
  <c r="Y189" i="1"/>
  <c r="AA189" i="1"/>
  <c r="Y190" i="1"/>
  <c r="AA190" i="1"/>
  <c r="Y191" i="1"/>
  <c r="AA191" i="1"/>
  <c r="Y192" i="1"/>
  <c r="AA192" i="1"/>
  <c r="Y193" i="1"/>
  <c r="AA193" i="1"/>
  <c r="Y194" i="1"/>
  <c r="AA194" i="1"/>
  <c r="Y195" i="1"/>
  <c r="AA195" i="1"/>
  <c r="Y196" i="1"/>
  <c r="AA196" i="1"/>
  <c r="Y197" i="1"/>
  <c r="AA197" i="1"/>
  <c r="Y198" i="1"/>
  <c r="AA198" i="1"/>
  <c r="Y199" i="1"/>
  <c r="AA199" i="1"/>
  <c r="Y200" i="1"/>
  <c r="AA200" i="1"/>
  <c r="Y201" i="1"/>
  <c r="AA201" i="1"/>
  <c r="Y202" i="1"/>
  <c r="AA202" i="1"/>
  <c r="Y203" i="1"/>
  <c r="AA203" i="1"/>
  <c r="Y204" i="1"/>
  <c r="AA204" i="1"/>
  <c r="Y205" i="1"/>
  <c r="AA205" i="1"/>
  <c r="Y206" i="1"/>
  <c r="AA206" i="1"/>
  <c r="Y207" i="1"/>
  <c r="AA207" i="1"/>
  <c r="Y208" i="1"/>
  <c r="AA208" i="1"/>
  <c r="Y209" i="1"/>
  <c r="AA209" i="1"/>
  <c r="Y210" i="1"/>
  <c r="AA210" i="1"/>
  <c r="Y211" i="1"/>
  <c r="AA211" i="1"/>
  <c r="Y212" i="1"/>
  <c r="AA212" i="1"/>
  <c r="Y213" i="1"/>
  <c r="AA213" i="1"/>
  <c r="Y214" i="1"/>
  <c r="AA214" i="1"/>
  <c r="Y215" i="1"/>
  <c r="AA215" i="1"/>
  <c r="Y216" i="1"/>
  <c r="AA216" i="1"/>
  <c r="Y217" i="1"/>
  <c r="AA217" i="1"/>
  <c r="Y218" i="1"/>
  <c r="AA218" i="1"/>
  <c r="Y219" i="1"/>
  <c r="AA219" i="1"/>
  <c r="Y220" i="1"/>
  <c r="AA220" i="1"/>
  <c r="Y221" i="1"/>
  <c r="AA221" i="1"/>
  <c r="Y222" i="1"/>
  <c r="AA222" i="1"/>
  <c r="Y223" i="1"/>
  <c r="AA223" i="1"/>
  <c r="Y224" i="1"/>
  <c r="AA224" i="1"/>
  <c r="Y225" i="1"/>
  <c r="AA225" i="1"/>
  <c r="Y226" i="1"/>
  <c r="AA226" i="1"/>
  <c r="Y227" i="1"/>
  <c r="AA227" i="1"/>
  <c r="Y228" i="1"/>
  <c r="AA228" i="1"/>
  <c r="Y229" i="1"/>
  <c r="AA229" i="1"/>
  <c r="Y230" i="1"/>
  <c r="AA230" i="1"/>
  <c r="Y231" i="1"/>
  <c r="AA231" i="1"/>
  <c r="Y232" i="1"/>
  <c r="AA232" i="1"/>
  <c r="Y233" i="1"/>
  <c r="AA233" i="1"/>
  <c r="Y234" i="1"/>
  <c r="AA234" i="1"/>
  <c r="Y235" i="1"/>
  <c r="AA235" i="1"/>
  <c r="Y236" i="1"/>
  <c r="AA236" i="1"/>
  <c r="Y237" i="1"/>
  <c r="AA237" i="1"/>
  <c r="Y238" i="1"/>
  <c r="AA238" i="1"/>
  <c r="Y239" i="1"/>
  <c r="AA239" i="1"/>
  <c r="Y240" i="1"/>
  <c r="AA240" i="1"/>
  <c r="Y241" i="1"/>
  <c r="AA241" i="1"/>
  <c r="Y242" i="1"/>
  <c r="AA242" i="1"/>
  <c r="Y243" i="1"/>
  <c r="AA243" i="1"/>
  <c r="Y244" i="1"/>
  <c r="AA244" i="1"/>
  <c r="Y245" i="1"/>
  <c r="AA245" i="1"/>
  <c r="Y246" i="1"/>
  <c r="AA246" i="1"/>
  <c r="Y247" i="1"/>
  <c r="AA247" i="1"/>
  <c r="Y248" i="1"/>
  <c r="AA248" i="1"/>
  <c r="Y249" i="1"/>
  <c r="AA249" i="1"/>
  <c r="Y250" i="1"/>
  <c r="AA250" i="1"/>
  <c r="Y251" i="1"/>
  <c r="AA251" i="1"/>
  <c r="Y252" i="1"/>
  <c r="AA252" i="1"/>
  <c r="Y253" i="1"/>
  <c r="AA253" i="1"/>
  <c r="Y254" i="1"/>
  <c r="AA254" i="1"/>
  <c r="Y255" i="1"/>
  <c r="AA255" i="1"/>
  <c r="Y256" i="1"/>
  <c r="AA256" i="1"/>
  <c r="Y257" i="1"/>
  <c r="AA257" i="1"/>
  <c r="Y258" i="1"/>
  <c r="AA258" i="1"/>
  <c r="Y259" i="1"/>
  <c r="AA259" i="1"/>
  <c r="Y260" i="1"/>
  <c r="AA260" i="1"/>
  <c r="Y261" i="1"/>
  <c r="AA261" i="1"/>
  <c r="Y262" i="1"/>
  <c r="AA262" i="1"/>
  <c r="Y263" i="1"/>
  <c r="AA263" i="1"/>
  <c r="Y264" i="1"/>
  <c r="AA264" i="1"/>
  <c r="Y265" i="1"/>
  <c r="AA265" i="1"/>
  <c r="Y266" i="1"/>
  <c r="AA266" i="1"/>
  <c r="Y267" i="1"/>
  <c r="AA267" i="1"/>
  <c r="Y268" i="1"/>
  <c r="AA268" i="1"/>
  <c r="Y269" i="1"/>
  <c r="AA269" i="1"/>
  <c r="Y270" i="1"/>
  <c r="AA270" i="1"/>
  <c r="Y271" i="1"/>
  <c r="AA271" i="1"/>
  <c r="Y272" i="1"/>
  <c r="AA272" i="1"/>
  <c r="Y273" i="1"/>
  <c r="AA273" i="1"/>
  <c r="Y274" i="1"/>
  <c r="AA274" i="1"/>
  <c r="Y275" i="1"/>
  <c r="AA275" i="1"/>
  <c r="Y276" i="1"/>
  <c r="AA276" i="1"/>
  <c r="Y277" i="1"/>
  <c r="AA277" i="1"/>
  <c r="Y278" i="1"/>
  <c r="AA278" i="1"/>
  <c r="Y279" i="1"/>
  <c r="AA279" i="1"/>
  <c r="Y280" i="1"/>
  <c r="AA280" i="1"/>
  <c r="Y281" i="1"/>
  <c r="AA281" i="1"/>
  <c r="Y282" i="1"/>
  <c r="AA282" i="1"/>
  <c r="Y283" i="1"/>
  <c r="AA283" i="1"/>
  <c r="Y284" i="1"/>
  <c r="AA284" i="1"/>
  <c r="Y285" i="1"/>
  <c r="AA285" i="1"/>
  <c r="Y286" i="1"/>
  <c r="AA286" i="1"/>
  <c r="Y287" i="1"/>
  <c r="AA287" i="1"/>
  <c r="Y288" i="1"/>
  <c r="AA288" i="1"/>
  <c r="Y289" i="1"/>
  <c r="AA289" i="1"/>
  <c r="Y290" i="1"/>
  <c r="AA290" i="1"/>
  <c r="Y291" i="1"/>
  <c r="AA291" i="1"/>
  <c r="Y292" i="1"/>
  <c r="AA292" i="1"/>
  <c r="Y293" i="1"/>
  <c r="AA293" i="1"/>
  <c r="Y294" i="1"/>
  <c r="AA294" i="1"/>
  <c r="Y295" i="1"/>
  <c r="AA295" i="1"/>
  <c r="Y296" i="1"/>
  <c r="AA296" i="1"/>
  <c r="Y297" i="1"/>
  <c r="AA297" i="1"/>
  <c r="Y298" i="1"/>
  <c r="AA298" i="1"/>
  <c r="Y299" i="1"/>
  <c r="AA299" i="1"/>
  <c r="Y300" i="1"/>
  <c r="AA300" i="1"/>
  <c r="Y301" i="1"/>
  <c r="AA301" i="1"/>
  <c r="Y302" i="1"/>
  <c r="AA302" i="1"/>
  <c r="Y303" i="1"/>
  <c r="AA303" i="1"/>
  <c r="Y304" i="1"/>
  <c r="AA304" i="1"/>
  <c r="Y305" i="1"/>
  <c r="AA305" i="1"/>
  <c r="Y306" i="1"/>
  <c r="AA306" i="1"/>
  <c r="Y307" i="1"/>
  <c r="AA307" i="1"/>
  <c r="Y308" i="1"/>
  <c r="AA308" i="1"/>
  <c r="Y309" i="1"/>
  <c r="AA309" i="1"/>
  <c r="Y310" i="1"/>
  <c r="AA310" i="1"/>
  <c r="Y311" i="1"/>
  <c r="AA311" i="1"/>
  <c r="Y312" i="1"/>
  <c r="AA312" i="1"/>
  <c r="Y313" i="1"/>
  <c r="AA313" i="1"/>
  <c r="Y314" i="1"/>
  <c r="AA314" i="1"/>
  <c r="Y315" i="1"/>
  <c r="AA315" i="1"/>
  <c r="Y316" i="1"/>
  <c r="AA316" i="1"/>
  <c r="Y317" i="1"/>
  <c r="AA317" i="1"/>
  <c r="Y318" i="1"/>
  <c r="AA318" i="1"/>
  <c r="Y319" i="1"/>
  <c r="AA319" i="1"/>
  <c r="Y320" i="1"/>
  <c r="AA320" i="1"/>
  <c r="Y321" i="1"/>
  <c r="AA321" i="1"/>
  <c r="Y322" i="1"/>
  <c r="AA322" i="1"/>
  <c r="Y323" i="1"/>
  <c r="AA323" i="1"/>
  <c r="Y324" i="1"/>
  <c r="AA324" i="1"/>
  <c r="Y325" i="1"/>
  <c r="AA325" i="1"/>
  <c r="Y326" i="1"/>
  <c r="AA326" i="1"/>
  <c r="Y327" i="1"/>
  <c r="AA327" i="1"/>
  <c r="Y328" i="1"/>
  <c r="AA328" i="1"/>
  <c r="Y329" i="1"/>
  <c r="AA329" i="1"/>
  <c r="Y330" i="1"/>
  <c r="AA330" i="1"/>
  <c r="Y331" i="1"/>
  <c r="AA331" i="1"/>
  <c r="Y332" i="1"/>
  <c r="AA332" i="1"/>
  <c r="Y333" i="1"/>
  <c r="AA333" i="1"/>
  <c r="Y334" i="1"/>
  <c r="AA334" i="1"/>
  <c r="Y335" i="1"/>
  <c r="AA335" i="1"/>
  <c r="Y336" i="1"/>
  <c r="AA336" i="1"/>
  <c r="Y337" i="1"/>
  <c r="AA337" i="1"/>
  <c r="Y338" i="1"/>
  <c r="AA338" i="1"/>
  <c r="Y339" i="1"/>
  <c r="AA339" i="1"/>
  <c r="AA341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5" i="1"/>
  <c r="AE7" i="1"/>
  <c r="AF7" i="1"/>
  <c r="AH7" i="1"/>
  <c r="AE8" i="1"/>
  <c r="AF8" i="1"/>
  <c r="AH8" i="1"/>
  <c r="AE9" i="1"/>
  <c r="AF9" i="1"/>
  <c r="AH9" i="1"/>
  <c r="AE10" i="1"/>
  <c r="AF10" i="1"/>
  <c r="AH10" i="1"/>
  <c r="AE11" i="1"/>
  <c r="AF11" i="1"/>
  <c r="AH11" i="1"/>
  <c r="AE12" i="1"/>
  <c r="AF12" i="1"/>
  <c r="AH12" i="1"/>
  <c r="AE13" i="1"/>
  <c r="AF13" i="1"/>
  <c r="AH13" i="1"/>
  <c r="AE14" i="1"/>
  <c r="AF14" i="1"/>
  <c r="AH14" i="1"/>
  <c r="AE15" i="1"/>
  <c r="AF15" i="1"/>
  <c r="AH15" i="1"/>
  <c r="AE16" i="1"/>
  <c r="AF16" i="1"/>
  <c r="AH16" i="1"/>
  <c r="AE17" i="1"/>
  <c r="AF17" i="1"/>
  <c r="AH17" i="1"/>
  <c r="AE18" i="1"/>
  <c r="AF18" i="1"/>
  <c r="AH18" i="1"/>
  <c r="AE19" i="1"/>
  <c r="AF19" i="1"/>
  <c r="AH19" i="1"/>
  <c r="AE20" i="1"/>
  <c r="AF20" i="1"/>
  <c r="AH20" i="1"/>
  <c r="AE21" i="1"/>
  <c r="AF21" i="1"/>
  <c r="AH21" i="1"/>
  <c r="AE22" i="1"/>
  <c r="AF22" i="1"/>
  <c r="AH22" i="1"/>
  <c r="AE23" i="1"/>
  <c r="AF23" i="1"/>
  <c r="AH23" i="1"/>
  <c r="AE24" i="1"/>
  <c r="AF24" i="1"/>
  <c r="AH24" i="1"/>
  <c r="AE25" i="1"/>
  <c r="AF25" i="1"/>
  <c r="AH25" i="1"/>
  <c r="AE26" i="1"/>
  <c r="AF26" i="1"/>
  <c r="AH26" i="1"/>
  <c r="AE27" i="1"/>
  <c r="AF27" i="1"/>
  <c r="AH27" i="1"/>
  <c r="AE28" i="1"/>
  <c r="AF28" i="1"/>
  <c r="AH28" i="1"/>
  <c r="AE29" i="1"/>
  <c r="AF29" i="1"/>
  <c r="AH29" i="1"/>
  <c r="AE30" i="1"/>
  <c r="AF30" i="1"/>
  <c r="AH30" i="1"/>
  <c r="AE31" i="1"/>
  <c r="AF31" i="1"/>
  <c r="AH31" i="1"/>
  <c r="AE32" i="1"/>
  <c r="AF32" i="1"/>
  <c r="AH32" i="1"/>
  <c r="AE33" i="1"/>
  <c r="AF33" i="1"/>
  <c r="AH33" i="1"/>
  <c r="AE34" i="1"/>
  <c r="AF34" i="1"/>
  <c r="AH34" i="1"/>
  <c r="AE35" i="1"/>
  <c r="AF35" i="1"/>
  <c r="AH35" i="1"/>
  <c r="AE36" i="1"/>
  <c r="AF36" i="1"/>
  <c r="AH36" i="1"/>
  <c r="AE37" i="1"/>
  <c r="AF37" i="1"/>
  <c r="AH37" i="1"/>
  <c r="AE38" i="1"/>
  <c r="AF38" i="1"/>
  <c r="AH38" i="1"/>
  <c r="AE39" i="1"/>
  <c r="AF39" i="1"/>
  <c r="AH39" i="1"/>
  <c r="AE40" i="1"/>
  <c r="AF40" i="1"/>
  <c r="AH40" i="1"/>
  <c r="AE41" i="1"/>
  <c r="AF41" i="1"/>
  <c r="AH41" i="1"/>
  <c r="AE42" i="1"/>
  <c r="AF42" i="1"/>
  <c r="AH42" i="1"/>
  <c r="AE43" i="1"/>
  <c r="AF43" i="1"/>
  <c r="AH43" i="1"/>
  <c r="AE44" i="1"/>
  <c r="AF44" i="1"/>
  <c r="AH44" i="1"/>
  <c r="AE45" i="1"/>
  <c r="AF45" i="1"/>
  <c r="AH45" i="1"/>
  <c r="AE46" i="1"/>
  <c r="AF46" i="1"/>
  <c r="AH46" i="1"/>
  <c r="AE47" i="1"/>
  <c r="AF47" i="1"/>
  <c r="AH47" i="1"/>
  <c r="AE48" i="1"/>
  <c r="AF48" i="1"/>
  <c r="AH48" i="1"/>
  <c r="AE49" i="1"/>
  <c r="AF49" i="1"/>
  <c r="AH49" i="1"/>
  <c r="AE50" i="1"/>
  <c r="AF50" i="1"/>
  <c r="AH50" i="1"/>
  <c r="AE51" i="1"/>
  <c r="AF51" i="1"/>
  <c r="AH51" i="1"/>
  <c r="AE52" i="1"/>
  <c r="AF52" i="1"/>
  <c r="AH52" i="1"/>
  <c r="AE53" i="1"/>
  <c r="AF53" i="1"/>
  <c r="AH53" i="1"/>
  <c r="AE54" i="1"/>
  <c r="AF54" i="1"/>
  <c r="AH54" i="1"/>
  <c r="AE55" i="1"/>
  <c r="AF55" i="1"/>
  <c r="AH55" i="1"/>
  <c r="AE56" i="1"/>
  <c r="AF56" i="1"/>
  <c r="AH56" i="1"/>
  <c r="AE57" i="1"/>
  <c r="AF57" i="1"/>
  <c r="AH57" i="1"/>
  <c r="AE58" i="1"/>
  <c r="AF58" i="1"/>
  <c r="AH58" i="1"/>
  <c r="AE59" i="1"/>
  <c r="AF59" i="1"/>
  <c r="AH59" i="1"/>
  <c r="AE60" i="1"/>
  <c r="AF60" i="1"/>
  <c r="AH60" i="1"/>
  <c r="AE61" i="1"/>
  <c r="AF61" i="1"/>
  <c r="AH61" i="1"/>
  <c r="AE62" i="1"/>
  <c r="AF62" i="1"/>
  <c r="AH62" i="1"/>
  <c r="AE63" i="1"/>
  <c r="AF63" i="1"/>
  <c r="AH63" i="1"/>
  <c r="AE64" i="1"/>
  <c r="AF64" i="1"/>
  <c r="AH64" i="1"/>
  <c r="AE65" i="1"/>
  <c r="AF65" i="1"/>
  <c r="AH65" i="1"/>
  <c r="AE66" i="1"/>
  <c r="AF66" i="1"/>
  <c r="AH66" i="1"/>
  <c r="AE67" i="1"/>
  <c r="AF67" i="1"/>
  <c r="AH67" i="1"/>
  <c r="AE68" i="1"/>
  <c r="AF68" i="1"/>
  <c r="AH68" i="1"/>
  <c r="AE69" i="1"/>
  <c r="AF69" i="1"/>
  <c r="AH69" i="1"/>
  <c r="AE70" i="1"/>
  <c r="AF70" i="1"/>
  <c r="AH70" i="1"/>
  <c r="AE71" i="1"/>
  <c r="AF71" i="1"/>
  <c r="AH71" i="1"/>
  <c r="AE72" i="1"/>
  <c r="AF72" i="1"/>
  <c r="AH72" i="1"/>
  <c r="AE73" i="1"/>
  <c r="AF73" i="1"/>
  <c r="AH73" i="1"/>
  <c r="AE74" i="1"/>
  <c r="AF74" i="1"/>
  <c r="AH74" i="1"/>
  <c r="AE75" i="1"/>
  <c r="AF75" i="1"/>
  <c r="AH75" i="1"/>
  <c r="AE76" i="1"/>
  <c r="AF76" i="1"/>
  <c r="AH76" i="1"/>
  <c r="AE77" i="1"/>
  <c r="AF77" i="1"/>
  <c r="AH77" i="1"/>
  <c r="AE78" i="1"/>
  <c r="AF78" i="1"/>
  <c r="AH78" i="1"/>
  <c r="AE79" i="1"/>
  <c r="AF79" i="1"/>
  <c r="AH79" i="1"/>
  <c r="AE80" i="1"/>
  <c r="AF80" i="1"/>
  <c r="AH80" i="1"/>
  <c r="AE81" i="1"/>
  <c r="AF81" i="1"/>
  <c r="AH81" i="1"/>
  <c r="AE82" i="1"/>
  <c r="AF82" i="1"/>
  <c r="AH82" i="1"/>
  <c r="AE83" i="1"/>
  <c r="AF83" i="1"/>
  <c r="AH83" i="1"/>
  <c r="AE84" i="1"/>
  <c r="AF84" i="1"/>
  <c r="AH84" i="1"/>
  <c r="AE85" i="1"/>
  <c r="AF85" i="1"/>
  <c r="AH85" i="1"/>
  <c r="AE86" i="1"/>
  <c r="AF86" i="1"/>
  <c r="AH86" i="1"/>
  <c r="AE87" i="1"/>
  <c r="AF87" i="1"/>
  <c r="AH87" i="1"/>
  <c r="AE88" i="1"/>
  <c r="AF88" i="1"/>
  <c r="AH88" i="1"/>
  <c r="AE89" i="1"/>
  <c r="AF89" i="1"/>
  <c r="AH89" i="1"/>
  <c r="AE90" i="1"/>
  <c r="AF90" i="1"/>
  <c r="AH90" i="1"/>
  <c r="AE91" i="1"/>
  <c r="AF91" i="1"/>
  <c r="AH91" i="1"/>
  <c r="AE92" i="1"/>
  <c r="AF92" i="1"/>
  <c r="AH92" i="1"/>
  <c r="AE93" i="1"/>
  <c r="AF93" i="1"/>
  <c r="AH93" i="1"/>
  <c r="AE94" i="1"/>
  <c r="AF94" i="1"/>
  <c r="AH94" i="1"/>
  <c r="AE95" i="1"/>
  <c r="AF95" i="1"/>
  <c r="AH95" i="1"/>
  <c r="AE96" i="1"/>
  <c r="AF96" i="1"/>
  <c r="AH96" i="1"/>
  <c r="AE97" i="1"/>
  <c r="AF97" i="1"/>
  <c r="AH97" i="1"/>
  <c r="AE98" i="1"/>
  <c r="AF98" i="1"/>
  <c r="AH98" i="1"/>
  <c r="AE99" i="1"/>
  <c r="AF99" i="1"/>
  <c r="AH99" i="1"/>
  <c r="AE100" i="1"/>
  <c r="AF100" i="1"/>
  <c r="AH100" i="1"/>
  <c r="AE101" i="1"/>
  <c r="AF101" i="1"/>
  <c r="AH101" i="1"/>
  <c r="AE102" i="1"/>
  <c r="AF102" i="1"/>
  <c r="AH102" i="1"/>
  <c r="AE103" i="1"/>
  <c r="AF103" i="1"/>
  <c r="AH103" i="1"/>
  <c r="AE104" i="1"/>
  <c r="AF104" i="1"/>
  <c r="AH104" i="1"/>
  <c r="AE105" i="1"/>
  <c r="AF105" i="1"/>
  <c r="AH105" i="1"/>
  <c r="AE106" i="1"/>
  <c r="AF106" i="1"/>
  <c r="AH106" i="1"/>
  <c r="AE107" i="1"/>
  <c r="AF107" i="1"/>
  <c r="AH107" i="1"/>
  <c r="AE108" i="1"/>
  <c r="AF108" i="1"/>
  <c r="AH108" i="1"/>
  <c r="AE109" i="1"/>
  <c r="AF109" i="1"/>
  <c r="AH109" i="1"/>
  <c r="AE110" i="1"/>
  <c r="AF110" i="1"/>
  <c r="AH110" i="1"/>
  <c r="AE111" i="1"/>
  <c r="AF111" i="1"/>
  <c r="AH111" i="1"/>
  <c r="AE112" i="1"/>
  <c r="AF112" i="1"/>
  <c r="AH112" i="1"/>
  <c r="AE113" i="1"/>
  <c r="AF113" i="1"/>
  <c r="AH113" i="1"/>
  <c r="AE114" i="1"/>
  <c r="AF114" i="1"/>
  <c r="AH114" i="1"/>
  <c r="AE115" i="1"/>
  <c r="AF115" i="1"/>
  <c r="AH115" i="1"/>
  <c r="AE116" i="1"/>
  <c r="AF116" i="1"/>
  <c r="AH116" i="1"/>
  <c r="AE117" i="1"/>
  <c r="AF117" i="1"/>
  <c r="AH117" i="1"/>
  <c r="AE118" i="1"/>
  <c r="AF118" i="1"/>
  <c r="AH118" i="1"/>
  <c r="AE119" i="1"/>
  <c r="AF119" i="1"/>
  <c r="AH119" i="1"/>
  <c r="AE120" i="1"/>
  <c r="AF120" i="1"/>
  <c r="AH120" i="1"/>
  <c r="AE121" i="1"/>
  <c r="AF121" i="1"/>
  <c r="AH121" i="1"/>
  <c r="AE122" i="1"/>
  <c r="AF122" i="1"/>
  <c r="AH122" i="1"/>
  <c r="AE123" i="1"/>
  <c r="AF123" i="1"/>
  <c r="AH123" i="1"/>
  <c r="AE124" i="1"/>
  <c r="AF124" i="1"/>
  <c r="AH124" i="1"/>
  <c r="AE125" i="1"/>
  <c r="AF125" i="1"/>
  <c r="AH125" i="1"/>
  <c r="AE126" i="1"/>
  <c r="AF126" i="1"/>
  <c r="AH126" i="1"/>
  <c r="AE127" i="1"/>
  <c r="AF127" i="1"/>
  <c r="AH127" i="1"/>
  <c r="AE128" i="1"/>
  <c r="AF128" i="1"/>
  <c r="AH128" i="1"/>
  <c r="AE129" i="1"/>
  <c r="AF129" i="1"/>
  <c r="AH129" i="1"/>
  <c r="AE130" i="1"/>
  <c r="AF130" i="1"/>
  <c r="AH130" i="1"/>
  <c r="AE131" i="1"/>
  <c r="AF131" i="1"/>
  <c r="AH131" i="1"/>
  <c r="AE132" i="1"/>
  <c r="AF132" i="1"/>
  <c r="AH132" i="1"/>
  <c r="AE133" i="1"/>
  <c r="AF133" i="1"/>
  <c r="AH133" i="1"/>
  <c r="AE134" i="1"/>
  <c r="AF134" i="1"/>
  <c r="AH134" i="1"/>
  <c r="AE135" i="1"/>
  <c r="AF135" i="1"/>
  <c r="AH135" i="1"/>
  <c r="AE136" i="1"/>
  <c r="AF136" i="1"/>
  <c r="AH136" i="1"/>
  <c r="AE137" i="1"/>
  <c r="AF137" i="1"/>
  <c r="AH137" i="1"/>
  <c r="AE138" i="1"/>
  <c r="AF138" i="1"/>
  <c r="AH138" i="1"/>
  <c r="AE139" i="1"/>
  <c r="AF139" i="1"/>
  <c r="AH139" i="1"/>
  <c r="AE140" i="1"/>
  <c r="AF140" i="1"/>
  <c r="AH140" i="1"/>
  <c r="AE141" i="1"/>
  <c r="AF141" i="1"/>
  <c r="AH141" i="1"/>
  <c r="AE142" i="1"/>
  <c r="AF142" i="1"/>
  <c r="AH142" i="1"/>
  <c r="AE143" i="1"/>
  <c r="AF143" i="1"/>
  <c r="AH143" i="1"/>
  <c r="AE144" i="1"/>
  <c r="AF144" i="1"/>
  <c r="AH144" i="1"/>
  <c r="AE145" i="1"/>
  <c r="AF145" i="1"/>
  <c r="AH145" i="1"/>
  <c r="AE146" i="1"/>
  <c r="AF146" i="1"/>
  <c r="AH146" i="1"/>
  <c r="AE147" i="1"/>
  <c r="AF147" i="1"/>
  <c r="AH147" i="1"/>
  <c r="AE148" i="1"/>
  <c r="AF148" i="1"/>
  <c r="AH148" i="1"/>
  <c r="AE149" i="1"/>
  <c r="AF149" i="1"/>
  <c r="AH149" i="1"/>
  <c r="AE150" i="1"/>
  <c r="AF150" i="1"/>
  <c r="AH150" i="1"/>
  <c r="AE151" i="1"/>
  <c r="AF151" i="1"/>
  <c r="AH151" i="1"/>
  <c r="AE152" i="1"/>
  <c r="AF152" i="1"/>
  <c r="AH152" i="1"/>
  <c r="AE153" i="1"/>
  <c r="AF153" i="1"/>
  <c r="AH153" i="1"/>
  <c r="AE154" i="1"/>
  <c r="AF154" i="1"/>
  <c r="AH154" i="1"/>
  <c r="AE155" i="1"/>
  <c r="AF155" i="1"/>
  <c r="AH155" i="1"/>
  <c r="AE156" i="1"/>
  <c r="AF156" i="1"/>
  <c r="AH156" i="1"/>
  <c r="AE157" i="1"/>
  <c r="AF157" i="1"/>
  <c r="AH157" i="1"/>
  <c r="AE158" i="1"/>
  <c r="AF158" i="1"/>
  <c r="AH158" i="1"/>
  <c r="AE159" i="1"/>
  <c r="AF159" i="1"/>
  <c r="AH159" i="1"/>
  <c r="AE160" i="1"/>
  <c r="AF160" i="1"/>
  <c r="AH160" i="1"/>
  <c r="AE161" i="1"/>
  <c r="AF161" i="1"/>
  <c r="AH161" i="1"/>
  <c r="AE162" i="1"/>
  <c r="AF162" i="1"/>
  <c r="AH162" i="1"/>
  <c r="AE163" i="1"/>
  <c r="AF163" i="1"/>
  <c r="AH163" i="1"/>
  <c r="AE164" i="1"/>
  <c r="AF164" i="1"/>
  <c r="AH164" i="1"/>
  <c r="AE165" i="1"/>
  <c r="AF165" i="1"/>
  <c r="AH165" i="1"/>
  <c r="AE166" i="1"/>
  <c r="AF166" i="1"/>
  <c r="AH166" i="1"/>
  <c r="AE167" i="1"/>
  <c r="AF167" i="1"/>
  <c r="AH167" i="1"/>
  <c r="AE168" i="1"/>
  <c r="AF168" i="1"/>
  <c r="AH168" i="1"/>
  <c r="AE169" i="1"/>
  <c r="AF169" i="1"/>
  <c r="AH169" i="1"/>
  <c r="AE170" i="1"/>
  <c r="AF170" i="1"/>
  <c r="AH170" i="1"/>
  <c r="AE171" i="1"/>
  <c r="AF171" i="1"/>
  <c r="AH171" i="1"/>
  <c r="AE172" i="1"/>
  <c r="AF172" i="1"/>
  <c r="AH172" i="1"/>
  <c r="AE173" i="1"/>
  <c r="AF173" i="1"/>
  <c r="AH173" i="1"/>
  <c r="AE174" i="1"/>
  <c r="AF174" i="1"/>
  <c r="AH174" i="1"/>
  <c r="AE175" i="1"/>
  <c r="AF175" i="1"/>
  <c r="AH175" i="1"/>
  <c r="AE176" i="1"/>
  <c r="AF176" i="1"/>
  <c r="AH176" i="1"/>
  <c r="AE177" i="1"/>
  <c r="AF177" i="1"/>
  <c r="AH177" i="1"/>
  <c r="AE178" i="1"/>
  <c r="AF178" i="1"/>
  <c r="AH178" i="1"/>
  <c r="AE179" i="1"/>
  <c r="AF179" i="1"/>
  <c r="AH179" i="1"/>
  <c r="AE180" i="1"/>
  <c r="AF180" i="1"/>
  <c r="AH180" i="1"/>
  <c r="AE181" i="1"/>
  <c r="AF181" i="1"/>
  <c r="AH181" i="1"/>
  <c r="AE182" i="1"/>
  <c r="AF182" i="1"/>
  <c r="AH182" i="1"/>
  <c r="AE183" i="1"/>
  <c r="AF183" i="1"/>
  <c r="AH183" i="1"/>
  <c r="AE184" i="1"/>
  <c r="AF184" i="1"/>
  <c r="AH184" i="1"/>
  <c r="AE185" i="1"/>
  <c r="AF185" i="1"/>
  <c r="AH185" i="1"/>
  <c r="AE186" i="1"/>
  <c r="AF186" i="1"/>
  <c r="AH186" i="1"/>
  <c r="AE187" i="1"/>
  <c r="AF187" i="1"/>
  <c r="AH187" i="1"/>
  <c r="AE188" i="1"/>
  <c r="AF188" i="1"/>
  <c r="AH188" i="1"/>
  <c r="AE189" i="1"/>
  <c r="AF189" i="1"/>
  <c r="AH189" i="1"/>
  <c r="AE190" i="1"/>
  <c r="AF190" i="1"/>
  <c r="AH190" i="1"/>
  <c r="AE191" i="1"/>
  <c r="AF191" i="1"/>
  <c r="AH191" i="1"/>
  <c r="AE192" i="1"/>
  <c r="AF192" i="1"/>
  <c r="AH192" i="1"/>
  <c r="AE193" i="1"/>
  <c r="AF193" i="1"/>
  <c r="AH193" i="1"/>
  <c r="AE194" i="1"/>
  <c r="AF194" i="1"/>
  <c r="AH194" i="1"/>
  <c r="AE195" i="1"/>
  <c r="AF195" i="1"/>
  <c r="AH195" i="1"/>
  <c r="AE196" i="1"/>
  <c r="AF196" i="1"/>
  <c r="AH196" i="1"/>
  <c r="AE197" i="1"/>
  <c r="AF197" i="1"/>
  <c r="AH197" i="1"/>
  <c r="AE198" i="1"/>
  <c r="AF198" i="1"/>
  <c r="AH198" i="1"/>
  <c r="AE199" i="1"/>
  <c r="AF199" i="1"/>
  <c r="AH199" i="1"/>
  <c r="AE200" i="1"/>
  <c r="AF200" i="1"/>
  <c r="AH200" i="1"/>
  <c r="AE201" i="1"/>
  <c r="AF201" i="1"/>
  <c r="AH201" i="1"/>
  <c r="AE202" i="1"/>
  <c r="AF202" i="1"/>
  <c r="AH202" i="1"/>
  <c r="AE203" i="1"/>
  <c r="AF203" i="1"/>
  <c r="AH203" i="1"/>
  <c r="AE204" i="1"/>
  <c r="AF204" i="1"/>
  <c r="AH204" i="1"/>
  <c r="AE205" i="1"/>
  <c r="AF205" i="1"/>
  <c r="AH205" i="1"/>
  <c r="AE206" i="1"/>
  <c r="AF206" i="1"/>
  <c r="AH206" i="1"/>
  <c r="AE207" i="1"/>
  <c r="AF207" i="1"/>
  <c r="AH207" i="1"/>
  <c r="AE208" i="1"/>
  <c r="AF208" i="1"/>
  <c r="AH208" i="1"/>
  <c r="AE209" i="1"/>
  <c r="AF209" i="1"/>
  <c r="AH209" i="1"/>
  <c r="AE210" i="1"/>
  <c r="AF210" i="1"/>
  <c r="AH210" i="1"/>
  <c r="AE211" i="1"/>
  <c r="AF211" i="1"/>
  <c r="AH211" i="1"/>
  <c r="AE212" i="1"/>
  <c r="AF212" i="1"/>
  <c r="AH212" i="1"/>
  <c r="AE213" i="1"/>
  <c r="AF213" i="1"/>
  <c r="AH213" i="1"/>
  <c r="AE214" i="1"/>
  <c r="AF214" i="1"/>
  <c r="AH214" i="1"/>
  <c r="AE215" i="1"/>
  <c r="AF215" i="1"/>
  <c r="AH215" i="1"/>
  <c r="AE216" i="1"/>
  <c r="AF216" i="1"/>
  <c r="AH216" i="1"/>
  <c r="AE217" i="1"/>
  <c r="AF217" i="1"/>
  <c r="AH217" i="1"/>
  <c r="AE218" i="1"/>
  <c r="AF218" i="1"/>
  <c r="AH218" i="1"/>
  <c r="AE219" i="1"/>
  <c r="AF219" i="1"/>
  <c r="AH219" i="1"/>
  <c r="AE220" i="1"/>
  <c r="AF220" i="1"/>
  <c r="AH220" i="1"/>
  <c r="AE221" i="1"/>
  <c r="AF221" i="1"/>
  <c r="AH221" i="1"/>
  <c r="AE222" i="1"/>
  <c r="AF222" i="1"/>
  <c r="AH222" i="1"/>
  <c r="AE223" i="1"/>
  <c r="AF223" i="1"/>
  <c r="AH223" i="1"/>
  <c r="AE224" i="1"/>
  <c r="AF224" i="1"/>
  <c r="AH224" i="1"/>
  <c r="AE225" i="1"/>
  <c r="AF225" i="1"/>
  <c r="AH225" i="1"/>
  <c r="AE226" i="1"/>
  <c r="AF226" i="1"/>
  <c r="AH226" i="1"/>
  <c r="AE227" i="1"/>
  <c r="AF227" i="1"/>
  <c r="AH227" i="1"/>
  <c r="AE228" i="1"/>
  <c r="AF228" i="1"/>
  <c r="AH228" i="1"/>
  <c r="AE229" i="1"/>
  <c r="AF229" i="1"/>
  <c r="AH229" i="1"/>
  <c r="AE230" i="1"/>
  <c r="AF230" i="1"/>
  <c r="AH230" i="1"/>
  <c r="AE231" i="1"/>
  <c r="AF231" i="1"/>
  <c r="AH231" i="1"/>
  <c r="AE232" i="1"/>
  <c r="AF232" i="1"/>
  <c r="AH232" i="1"/>
  <c r="AE233" i="1"/>
  <c r="AF233" i="1"/>
  <c r="AH233" i="1"/>
  <c r="AE234" i="1"/>
  <c r="AF234" i="1"/>
  <c r="AH234" i="1"/>
  <c r="AE235" i="1"/>
  <c r="AF235" i="1"/>
  <c r="AH235" i="1"/>
  <c r="AE236" i="1"/>
  <c r="AF236" i="1"/>
  <c r="AH236" i="1"/>
  <c r="AE237" i="1"/>
  <c r="AF237" i="1"/>
  <c r="AH237" i="1"/>
  <c r="AE238" i="1"/>
  <c r="AF238" i="1"/>
  <c r="AH238" i="1"/>
  <c r="AE239" i="1"/>
  <c r="AF239" i="1"/>
  <c r="AH239" i="1"/>
  <c r="AE240" i="1"/>
  <c r="AF240" i="1"/>
  <c r="AH240" i="1"/>
  <c r="AE241" i="1"/>
  <c r="AF241" i="1"/>
  <c r="AH241" i="1"/>
  <c r="AE242" i="1"/>
  <c r="AF242" i="1"/>
  <c r="AH242" i="1"/>
  <c r="AE243" i="1"/>
  <c r="AF243" i="1"/>
  <c r="AH243" i="1"/>
  <c r="AE244" i="1"/>
  <c r="AF244" i="1"/>
  <c r="AH244" i="1"/>
  <c r="AE245" i="1"/>
  <c r="AF245" i="1"/>
  <c r="AH245" i="1"/>
  <c r="AE246" i="1"/>
  <c r="AF246" i="1"/>
  <c r="AH246" i="1"/>
  <c r="AE247" i="1"/>
  <c r="AF247" i="1"/>
  <c r="AH247" i="1"/>
  <c r="AE248" i="1"/>
  <c r="AF248" i="1"/>
  <c r="AH248" i="1"/>
  <c r="AE249" i="1"/>
  <c r="AF249" i="1"/>
  <c r="AH249" i="1"/>
  <c r="AE250" i="1"/>
  <c r="AF250" i="1"/>
  <c r="AH250" i="1"/>
  <c r="AE251" i="1"/>
  <c r="AF251" i="1"/>
  <c r="AH251" i="1"/>
  <c r="AE252" i="1"/>
  <c r="AF252" i="1"/>
  <c r="AH252" i="1"/>
  <c r="AE253" i="1"/>
  <c r="AF253" i="1"/>
  <c r="AH253" i="1"/>
  <c r="AE254" i="1"/>
  <c r="AF254" i="1"/>
  <c r="AH254" i="1"/>
  <c r="AE255" i="1"/>
  <c r="AF255" i="1"/>
  <c r="AH255" i="1"/>
  <c r="AE256" i="1"/>
  <c r="AF256" i="1"/>
  <c r="AH256" i="1"/>
  <c r="AE257" i="1"/>
  <c r="AF257" i="1"/>
  <c r="AH257" i="1"/>
  <c r="AE258" i="1"/>
  <c r="AF258" i="1"/>
  <c r="AH258" i="1"/>
  <c r="AE259" i="1"/>
  <c r="AF259" i="1"/>
  <c r="AH259" i="1"/>
  <c r="AE260" i="1"/>
  <c r="AF260" i="1"/>
  <c r="AH260" i="1"/>
  <c r="AE261" i="1"/>
  <c r="AF261" i="1"/>
  <c r="AH261" i="1"/>
  <c r="AE262" i="1"/>
  <c r="AF262" i="1"/>
  <c r="AH262" i="1"/>
  <c r="AE263" i="1"/>
  <c r="AF263" i="1"/>
  <c r="AH263" i="1"/>
  <c r="AE264" i="1"/>
  <c r="AF264" i="1"/>
  <c r="AH264" i="1"/>
  <c r="AE265" i="1"/>
  <c r="AF265" i="1"/>
  <c r="AH265" i="1"/>
  <c r="AE266" i="1"/>
  <c r="AF266" i="1"/>
  <c r="AH266" i="1"/>
  <c r="AE267" i="1"/>
  <c r="AF267" i="1"/>
  <c r="AH267" i="1"/>
  <c r="AE268" i="1"/>
  <c r="AF268" i="1"/>
  <c r="AH268" i="1"/>
  <c r="AE269" i="1"/>
  <c r="AF269" i="1"/>
  <c r="AH269" i="1"/>
  <c r="AE270" i="1"/>
  <c r="AF270" i="1"/>
  <c r="AH270" i="1"/>
  <c r="AE271" i="1"/>
  <c r="AF271" i="1"/>
  <c r="AH271" i="1"/>
  <c r="AE272" i="1"/>
  <c r="AF272" i="1"/>
  <c r="AH272" i="1"/>
  <c r="AE273" i="1"/>
  <c r="AF273" i="1"/>
  <c r="AH273" i="1"/>
  <c r="AE274" i="1"/>
  <c r="AF274" i="1"/>
  <c r="AH274" i="1"/>
  <c r="AE275" i="1"/>
  <c r="AF275" i="1"/>
  <c r="AH275" i="1"/>
  <c r="AE276" i="1"/>
  <c r="AF276" i="1"/>
  <c r="AH276" i="1"/>
  <c r="AE277" i="1"/>
  <c r="AF277" i="1"/>
  <c r="AH277" i="1"/>
  <c r="AE278" i="1"/>
  <c r="AF278" i="1"/>
  <c r="AH278" i="1"/>
  <c r="AE279" i="1"/>
  <c r="AF279" i="1"/>
  <c r="AH279" i="1"/>
  <c r="AE280" i="1"/>
  <c r="AF280" i="1"/>
  <c r="AH280" i="1"/>
  <c r="AE281" i="1"/>
  <c r="AF281" i="1"/>
  <c r="AH281" i="1"/>
  <c r="AE282" i="1"/>
  <c r="AF282" i="1"/>
  <c r="AH282" i="1"/>
  <c r="AE283" i="1"/>
  <c r="AF283" i="1"/>
  <c r="AH283" i="1"/>
  <c r="AE284" i="1"/>
  <c r="AF284" i="1"/>
  <c r="AH284" i="1"/>
  <c r="AE285" i="1"/>
  <c r="AF285" i="1"/>
  <c r="AH285" i="1"/>
  <c r="AE286" i="1"/>
  <c r="AF286" i="1"/>
  <c r="AH286" i="1"/>
  <c r="AE287" i="1"/>
  <c r="AF287" i="1"/>
  <c r="AH287" i="1"/>
  <c r="AE288" i="1"/>
  <c r="AF288" i="1"/>
  <c r="AH288" i="1"/>
  <c r="AE289" i="1"/>
  <c r="AF289" i="1"/>
  <c r="AH289" i="1"/>
  <c r="AE290" i="1"/>
  <c r="AF290" i="1"/>
  <c r="AH290" i="1"/>
  <c r="AE291" i="1"/>
  <c r="AF291" i="1"/>
  <c r="AH291" i="1"/>
  <c r="AE292" i="1"/>
  <c r="AF292" i="1"/>
  <c r="AH292" i="1"/>
  <c r="AE293" i="1"/>
  <c r="AF293" i="1"/>
  <c r="AH293" i="1"/>
  <c r="AE294" i="1"/>
  <c r="AF294" i="1"/>
  <c r="AH294" i="1"/>
  <c r="AE295" i="1"/>
  <c r="AF295" i="1"/>
  <c r="AH295" i="1"/>
  <c r="AE296" i="1"/>
  <c r="AF296" i="1"/>
  <c r="AH296" i="1"/>
  <c r="AE297" i="1"/>
  <c r="AF297" i="1"/>
  <c r="AH297" i="1"/>
  <c r="AE298" i="1"/>
  <c r="AF298" i="1"/>
  <c r="AH298" i="1"/>
  <c r="AE299" i="1"/>
  <c r="AF299" i="1"/>
  <c r="AH299" i="1"/>
  <c r="AE300" i="1"/>
  <c r="AF300" i="1"/>
  <c r="AH300" i="1"/>
  <c r="AE301" i="1"/>
  <c r="AF301" i="1"/>
  <c r="AH301" i="1"/>
  <c r="AE302" i="1"/>
  <c r="AF302" i="1"/>
  <c r="AH302" i="1"/>
  <c r="AE303" i="1"/>
  <c r="AF303" i="1"/>
  <c r="AH303" i="1"/>
  <c r="AE304" i="1"/>
  <c r="AF304" i="1"/>
  <c r="AH304" i="1"/>
  <c r="AE305" i="1"/>
  <c r="AF305" i="1"/>
  <c r="AH305" i="1"/>
  <c r="AE306" i="1"/>
  <c r="AF306" i="1"/>
  <c r="AH306" i="1"/>
  <c r="AE307" i="1"/>
  <c r="AF307" i="1"/>
  <c r="AH307" i="1"/>
  <c r="AE308" i="1"/>
  <c r="AF308" i="1"/>
  <c r="AH308" i="1"/>
  <c r="AE309" i="1"/>
  <c r="AF309" i="1"/>
  <c r="AH309" i="1"/>
  <c r="AE310" i="1"/>
  <c r="AF310" i="1"/>
  <c r="AH310" i="1"/>
  <c r="AE311" i="1"/>
  <c r="AF311" i="1"/>
  <c r="AH311" i="1"/>
  <c r="AE312" i="1"/>
  <c r="AF312" i="1"/>
  <c r="AH312" i="1"/>
  <c r="AE313" i="1"/>
  <c r="AF313" i="1"/>
  <c r="AH313" i="1"/>
  <c r="AE314" i="1"/>
  <c r="AF314" i="1"/>
  <c r="AH314" i="1"/>
  <c r="AE315" i="1"/>
  <c r="AF315" i="1"/>
  <c r="AH315" i="1"/>
  <c r="AE316" i="1"/>
  <c r="AF316" i="1"/>
  <c r="AH316" i="1"/>
  <c r="AE317" i="1"/>
  <c r="AF317" i="1"/>
  <c r="AH317" i="1"/>
  <c r="AE318" i="1"/>
  <c r="AF318" i="1"/>
  <c r="AH318" i="1"/>
  <c r="AE319" i="1"/>
  <c r="AF319" i="1"/>
  <c r="AH319" i="1"/>
  <c r="AE320" i="1"/>
  <c r="AF320" i="1"/>
  <c r="AH320" i="1"/>
  <c r="AE321" i="1"/>
  <c r="AF321" i="1"/>
  <c r="AH321" i="1"/>
  <c r="AE322" i="1"/>
  <c r="AF322" i="1"/>
  <c r="AH322" i="1"/>
  <c r="AE323" i="1"/>
  <c r="AF323" i="1"/>
  <c r="AH323" i="1"/>
  <c r="AE324" i="1"/>
  <c r="AF324" i="1"/>
  <c r="AH324" i="1"/>
  <c r="AE325" i="1"/>
  <c r="AF325" i="1"/>
  <c r="AH325" i="1"/>
  <c r="AE326" i="1"/>
  <c r="AF326" i="1"/>
  <c r="AH326" i="1"/>
  <c r="AE327" i="1"/>
  <c r="AF327" i="1"/>
  <c r="AH327" i="1"/>
  <c r="AE328" i="1"/>
  <c r="AF328" i="1"/>
  <c r="AH328" i="1"/>
  <c r="AE329" i="1"/>
  <c r="AF329" i="1"/>
  <c r="AH329" i="1"/>
  <c r="AE330" i="1"/>
  <c r="AF330" i="1"/>
  <c r="AH330" i="1"/>
  <c r="AE331" i="1"/>
  <c r="AF331" i="1"/>
  <c r="AH331" i="1"/>
  <c r="AE332" i="1"/>
  <c r="AF332" i="1"/>
  <c r="AH332" i="1"/>
  <c r="AE333" i="1"/>
  <c r="AF333" i="1"/>
  <c r="AH333" i="1"/>
  <c r="AE334" i="1"/>
  <c r="AF334" i="1"/>
  <c r="AH334" i="1"/>
  <c r="AE335" i="1"/>
  <c r="AF335" i="1"/>
  <c r="AH335" i="1"/>
  <c r="AE336" i="1"/>
  <c r="AF336" i="1"/>
  <c r="AH336" i="1"/>
  <c r="AE337" i="1"/>
  <c r="AF337" i="1"/>
  <c r="AH337" i="1"/>
  <c r="AE338" i="1"/>
  <c r="AF338" i="1"/>
  <c r="AH338" i="1"/>
  <c r="AE339" i="1"/>
  <c r="AF339" i="1"/>
  <c r="AH339" i="1"/>
  <c r="AH341" i="1"/>
  <c r="X361" i="1"/>
  <c r="X362" i="1"/>
  <c r="AI7" i="1"/>
  <c r="BU7" i="1"/>
  <c r="BV342" i="1"/>
  <c r="BV7" i="1"/>
  <c r="AI8" i="1"/>
  <c r="BU8" i="1"/>
  <c r="BV8" i="1"/>
  <c r="AI9" i="1"/>
  <c r="BU9" i="1"/>
  <c r="BV9" i="1"/>
  <c r="AI10" i="1"/>
  <c r="BU10" i="1"/>
  <c r="BV10" i="1"/>
  <c r="AI11" i="1"/>
  <c r="BU11" i="1"/>
  <c r="BV11" i="1"/>
  <c r="AI12" i="1"/>
  <c r="BU12" i="1"/>
  <c r="BV12" i="1"/>
  <c r="AI13" i="1"/>
  <c r="BU13" i="1"/>
  <c r="BV13" i="1"/>
  <c r="AI14" i="1"/>
  <c r="BU14" i="1"/>
  <c r="BV14" i="1"/>
  <c r="AI15" i="1"/>
  <c r="BU15" i="1"/>
  <c r="BV15" i="1"/>
  <c r="AI16" i="1"/>
  <c r="BU16" i="1"/>
  <c r="BV16" i="1"/>
  <c r="AI17" i="1"/>
  <c r="BU17" i="1"/>
  <c r="BV17" i="1"/>
  <c r="AI18" i="1"/>
  <c r="BU18" i="1"/>
  <c r="BV18" i="1"/>
  <c r="AI19" i="1"/>
  <c r="BU19" i="1"/>
  <c r="BV19" i="1"/>
  <c r="AI20" i="1"/>
  <c r="BU20" i="1"/>
  <c r="BV20" i="1"/>
  <c r="AI21" i="1"/>
  <c r="BU21" i="1"/>
  <c r="BV21" i="1"/>
  <c r="AI22" i="1"/>
  <c r="BU22" i="1"/>
  <c r="BV22" i="1"/>
  <c r="AI23" i="1"/>
  <c r="BU23" i="1"/>
  <c r="BV23" i="1"/>
  <c r="AI24" i="1"/>
  <c r="BU24" i="1"/>
  <c r="BV24" i="1"/>
  <c r="AI25" i="1"/>
  <c r="BU25" i="1"/>
  <c r="BV25" i="1"/>
  <c r="AI26" i="1"/>
  <c r="BU26" i="1"/>
  <c r="BV26" i="1"/>
  <c r="AI27" i="1"/>
  <c r="BU27" i="1"/>
  <c r="BV27" i="1"/>
  <c r="AI28" i="1"/>
  <c r="BU28" i="1"/>
  <c r="BV28" i="1"/>
  <c r="AI29" i="1"/>
  <c r="BU29" i="1"/>
  <c r="BV29" i="1"/>
  <c r="AI30" i="1"/>
  <c r="BU30" i="1"/>
  <c r="BV30" i="1"/>
  <c r="AI31" i="1"/>
  <c r="BU31" i="1"/>
  <c r="BV31" i="1"/>
  <c r="AI32" i="1"/>
  <c r="BU32" i="1"/>
  <c r="BV32" i="1"/>
  <c r="AI33" i="1"/>
  <c r="BU33" i="1"/>
  <c r="BV33" i="1"/>
  <c r="AI34" i="1"/>
  <c r="BU34" i="1"/>
  <c r="BV34" i="1"/>
  <c r="AI35" i="1"/>
  <c r="BU35" i="1"/>
  <c r="BV35" i="1"/>
  <c r="AI36" i="1"/>
  <c r="BU36" i="1"/>
  <c r="BV36" i="1"/>
  <c r="AI37" i="1"/>
  <c r="BU37" i="1"/>
  <c r="BV37" i="1"/>
  <c r="AI38" i="1"/>
  <c r="BU38" i="1"/>
  <c r="BV38" i="1"/>
  <c r="AI39" i="1"/>
  <c r="BU39" i="1"/>
  <c r="BV39" i="1"/>
  <c r="AI40" i="1"/>
  <c r="BU40" i="1"/>
  <c r="BV40" i="1"/>
  <c r="AI41" i="1"/>
  <c r="BU41" i="1"/>
  <c r="BV41" i="1"/>
  <c r="AI42" i="1"/>
  <c r="BU42" i="1"/>
  <c r="BV42" i="1"/>
  <c r="AI43" i="1"/>
  <c r="BU43" i="1"/>
  <c r="BV43" i="1"/>
  <c r="AI44" i="1"/>
  <c r="BU44" i="1"/>
  <c r="BV44" i="1"/>
  <c r="AI45" i="1"/>
  <c r="BU45" i="1"/>
  <c r="BV45" i="1"/>
  <c r="AI46" i="1"/>
  <c r="BU46" i="1"/>
  <c r="BV46" i="1"/>
  <c r="AI47" i="1"/>
  <c r="BU47" i="1"/>
  <c r="BV47" i="1"/>
  <c r="AI48" i="1"/>
  <c r="BU48" i="1"/>
  <c r="BV48" i="1"/>
  <c r="AI49" i="1"/>
  <c r="BU49" i="1"/>
  <c r="BV49" i="1"/>
  <c r="AI50" i="1"/>
  <c r="BU50" i="1"/>
  <c r="BV50" i="1"/>
  <c r="AI51" i="1"/>
  <c r="BU51" i="1"/>
  <c r="BV51" i="1"/>
  <c r="AI52" i="1"/>
  <c r="BU52" i="1"/>
  <c r="BV52" i="1"/>
  <c r="AI53" i="1"/>
  <c r="BU53" i="1"/>
  <c r="BV53" i="1"/>
  <c r="AI54" i="1"/>
  <c r="BU54" i="1"/>
  <c r="BV54" i="1"/>
  <c r="AI55" i="1"/>
  <c r="BU55" i="1"/>
  <c r="BV55" i="1"/>
  <c r="AI56" i="1"/>
  <c r="BU56" i="1"/>
  <c r="BV56" i="1"/>
  <c r="AI57" i="1"/>
  <c r="BU57" i="1"/>
  <c r="BV57" i="1"/>
  <c r="AI58" i="1"/>
  <c r="BU58" i="1"/>
  <c r="BV58" i="1"/>
  <c r="AI59" i="1"/>
  <c r="BU59" i="1"/>
  <c r="BV59" i="1"/>
  <c r="AI60" i="1"/>
  <c r="BU60" i="1"/>
  <c r="BV60" i="1"/>
  <c r="AI61" i="1"/>
  <c r="BU61" i="1"/>
  <c r="BV61" i="1"/>
  <c r="AI62" i="1"/>
  <c r="BU62" i="1"/>
  <c r="BV62" i="1"/>
  <c r="AI63" i="1"/>
  <c r="BU63" i="1"/>
  <c r="BV63" i="1"/>
  <c r="AI64" i="1"/>
  <c r="BU64" i="1"/>
  <c r="BV64" i="1"/>
  <c r="AI65" i="1"/>
  <c r="BU65" i="1"/>
  <c r="BV65" i="1"/>
  <c r="AI66" i="1"/>
  <c r="BU66" i="1"/>
  <c r="BV66" i="1"/>
  <c r="AI67" i="1"/>
  <c r="BU67" i="1"/>
  <c r="BV67" i="1"/>
  <c r="AI68" i="1"/>
  <c r="BU68" i="1"/>
  <c r="BV68" i="1"/>
  <c r="AI69" i="1"/>
  <c r="BU69" i="1"/>
  <c r="BV69" i="1"/>
  <c r="AI70" i="1"/>
  <c r="BU70" i="1"/>
  <c r="BV70" i="1"/>
  <c r="AI71" i="1"/>
  <c r="BU71" i="1"/>
  <c r="BV71" i="1"/>
  <c r="AI72" i="1"/>
  <c r="BU72" i="1"/>
  <c r="BV72" i="1"/>
  <c r="AI73" i="1"/>
  <c r="BU73" i="1"/>
  <c r="BV73" i="1"/>
  <c r="AI74" i="1"/>
  <c r="BU74" i="1"/>
  <c r="BV74" i="1"/>
  <c r="AI75" i="1"/>
  <c r="BU75" i="1"/>
  <c r="BV75" i="1"/>
  <c r="AI76" i="1"/>
  <c r="BU76" i="1"/>
  <c r="BV76" i="1"/>
  <c r="AI77" i="1"/>
  <c r="BU77" i="1"/>
  <c r="BV77" i="1"/>
  <c r="AI78" i="1"/>
  <c r="BU78" i="1"/>
  <c r="BV78" i="1"/>
  <c r="AI79" i="1"/>
  <c r="BU79" i="1"/>
  <c r="BV79" i="1"/>
  <c r="AI80" i="1"/>
  <c r="BU80" i="1"/>
  <c r="BV80" i="1"/>
  <c r="AI81" i="1"/>
  <c r="BU81" i="1"/>
  <c r="BV81" i="1"/>
  <c r="AI82" i="1"/>
  <c r="BU82" i="1"/>
  <c r="BV82" i="1"/>
  <c r="AI83" i="1"/>
  <c r="BU83" i="1"/>
  <c r="BV83" i="1"/>
  <c r="AI84" i="1"/>
  <c r="BU84" i="1"/>
  <c r="BV84" i="1"/>
  <c r="AI85" i="1"/>
  <c r="BU85" i="1"/>
  <c r="BV85" i="1"/>
  <c r="AI86" i="1"/>
  <c r="BU86" i="1"/>
  <c r="BV86" i="1"/>
  <c r="AI87" i="1"/>
  <c r="BU87" i="1"/>
  <c r="BV87" i="1"/>
  <c r="AI88" i="1"/>
  <c r="BU88" i="1"/>
  <c r="BV88" i="1"/>
  <c r="AI89" i="1"/>
  <c r="BU89" i="1"/>
  <c r="BV89" i="1"/>
  <c r="AI90" i="1"/>
  <c r="BU90" i="1"/>
  <c r="BV90" i="1"/>
  <c r="AI91" i="1"/>
  <c r="BU91" i="1"/>
  <c r="BV91" i="1"/>
  <c r="AI92" i="1"/>
  <c r="BU92" i="1"/>
  <c r="BV92" i="1"/>
  <c r="AI93" i="1"/>
  <c r="BU93" i="1"/>
  <c r="BV93" i="1"/>
  <c r="AI94" i="1"/>
  <c r="BU94" i="1"/>
  <c r="BV94" i="1"/>
  <c r="AI95" i="1"/>
  <c r="BU95" i="1"/>
  <c r="BV95" i="1"/>
  <c r="AI96" i="1"/>
  <c r="BU96" i="1"/>
  <c r="BV96" i="1"/>
  <c r="AI97" i="1"/>
  <c r="BU97" i="1"/>
  <c r="BV97" i="1"/>
  <c r="AI98" i="1"/>
  <c r="BU98" i="1"/>
  <c r="BV98" i="1"/>
  <c r="AI99" i="1"/>
  <c r="BU99" i="1"/>
  <c r="BV99" i="1"/>
  <c r="AI100" i="1"/>
  <c r="BU100" i="1"/>
  <c r="BV100" i="1"/>
  <c r="AI101" i="1"/>
  <c r="BU101" i="1"/>
  <c r="BV101" i="1"/>
  <c r="AI102" i="1"/>
  <c r="BU102" i="1"/>
  <c r="BV102" i="1"/>
  <c r="AI103" i="1"/>
  <c r="BU103" i="1"/>
  <c r="BV103" i="1"/>
  <c r="AI104" i="1"/>
  <c r="BU104" i="1"/>
  <c r="BV104" i="1"/>
  <c r="AI105" i="1"/>
  <c r="BU105" i="1"/>
  <c r="BV105" i="1"/>
  <c r="AI106" i="1"/>
  <c r="BU106" i="1"/>
  <c r="BV106" i="1"/>
  <c r="AI107" i="1"/>
  <c r="BU107" i="1"/>
  <c r="BV107" i="1"/>
  <c r="AI108" i="1"/>
  <c r="BU108" i="1"/>
  <c r="BV108" i="1"/>
  <c r="AI109" i="1"/>
  <c r="BU109" i="1"/>
  <c r="BV109" i="1"/>
  <c r="AI110" i="1"/>
  <c r="BU110" i="1"/>
  <c r="BV110" i="1"/>
  <c r="AI111" i="1"/>
  <c r="BU111" i="1"/>
  <c r="BV111" i="1"/>
  <c r="AI112" i="1"/>
  <c r="BU112" i="1"/>
  <c r="BV112" i="1"/>
  <c r="AI113" i="1"/>
  <c r="BU113" i="1"/>
  <c r="BV113" i="1"/>
  <c r="AI114" i="1"/>
  <c r="BU114" i="1"/>
  <c r="BV114" i="1"/>
  <c r="AI115" i="1"/>
  <c r="BU115" i="1"/>
  <c r="BV115" i="1"/>
  <c r="AI116" i="1"/>
  <c r="BU116" i="1"/>
  <c r="BV116" i="1"/>
  <c r="AI117" i="1"/>
  <c r="BU117" i="1"/>
  <c r="BV117" i="1"/>
  <c r="AI118" i="1"/>
  <c r="BU118" i="1"/>
  <c r="BV118" i="1"/>
  <c r="AI119" i="1"/>
  <c r="BU119" i="1"/>
  <c r="BV119" i="1"/>
  <c r="AI120" i="1"/>
  <c r="BU120" i="1"/>
  <c r="BV120" i="1"/>
  <c r="AI121" i="1"/>
  <c r="BU121" i="1"/>
  <c r="BV121" i="1"/>
  <c r="AI122" i="1"/>
  <c r="BU122" i="1"/>
  <c r="BV122" i="1"/>
  <c r="AI123" i="1"/>
  <c r="BU123" i="1"/>
  <c r="BV123" i="1"/>
  <c r="AI124" i="1"/>
  <c r="BU124" i="1"/>
  <c r="BV124" i="1"/>
  <c r="AI125" i="1"/>
  <c r="BU125" i="1"/>
  <c r="BV125" i="1"/>
  <c r="AI126" i="1"/>
  <c r="BU126" i="1"/>
  <c r="BV126" i="1"/>
  <c r="AI127" i="1"/>
  <c r="BU127" i="1"/>
  <c r="BV127" i="1"/>
  <c r="AI128" i="1"/>
  <c r="BU128" i="1"/>
  <c r="BV128" i="1"/>
  <c r="AI129" i="1"/>
  <c r="BU129" i="1"/>
  <c r="BV129" i="1"/>
  <c r="AI130" i="1"/>
  <c r="BU130" i="1"/>
  <c r="BV130" i="1"/>
  <c r="AI131" i="1"/>
  <c r="BU131" i="1"/>
  <c r="BV131" i="1"/>
  <c r="AI132" i="1"/>
  <c r="BU132" i="1"/>
  <c r="BV132" i="1"/>
  <c r="AI133" i="1"/>
  <c r="BU133" i="1"/>
  <c r="BV133" i="1"/>
  <c r="AI134" i="1"/>
  <c r="BU134" i="1"/>
  <c r="BV134" i="1"/>
  <c r="AI135" i="1"/>
  <c r="BU135" i="1"/>
  <c r="BV135" i="1"/>
  <c r="AI136" i="1"/>
  <c r="BU136" i="1"/>
  <c r="BV136" i="1"/>
  <c r="AI137" i="1"/>
  <c r="BU137" i="1"/>
  <c r="BV137" i="1"/>
  <c r="AI138" i="1"/>
  <c r="BU138" i="1"/>
  <c r="BV138" i="1"/>
  <c r="AI139" i="1"/>
  <c r="BU139" i="1"/>
  <c r="BV139" i="1"/>
  <c r="AI140" i="1"/>
  <c r="BU140" i="1"/>
  <c r="BV140" i="1"/>
  <c r="AI141" i="1"/>
  <c r="BU141" i="1"/>
  <c r="BV141" i="1"/>
  <c r="AI142" i="1"/>
  <c r="BU142" i="1"/>
  <c r="BV142" i="1"/>
  <c r="AI143" i="1"/>
  <c r="BU143" i="1"/>
  <c r="BV143" i="1"/>
  <c r="AI144" i="1"/>
  <c r="BU144" i="1"/>
  <c r="BV144" i="1"/>
  <c r="AI145" i="1"/>
  <c r="BU145" i="1"/>
  <c r="BV145" i="1"/>
  <c r="AI146" i="1"/>
  <c r="BU146" i="1"/>
  <c r="BV146" i="1"/>
  <c r="AI147" i="1"/>
  <c r="BU147" i="1"/>
  <c r="BV147" i="1"/>
  <c r="AI148" i="1"/>
  <c r="BU148" i="1"/>
  <c r="BV148" i="1"/>
  <c r="AI149" i="1"/>
  <c r="BU149" i="1"/>
  <c r="BV149" i="1"/>
  <c r="AI150" i="1"/>
  <c r="BU150" i="1"/>
  <c r="BV150" i="1"/>
  <c r="AI151" i="1"/>
  <c r="BU151" i="1"/>
  <c r="BV151" i="1"/>
  <c r="AI152" i="1"/>
  <c r="BU152" i="1"/>
  <c r="BV152" i="1"/>
  <c r="AI153" i="1"/>
  <c r="BU153" i="1"/>
  <c r="BV153" i="1"/>
  <c r="AI154" i="1"/>
  <c r="BU154" i="1"/>
  <c r="BV154" i="1"/>
  <c r="AI155" i="1"/>
  <c r="BU155" i="1"/>
  <c r="BV155" i="1"/>
  <c r="AI156" i="1"/>
  <c r="BU156" i="1"/>
  <c r="BV156" i="1"/>
  <c r="AI157" i="1"/>
  <c r="BU157" i="1"/>
  <c r="BV157" i="1"/>
  <c r="AI158" i="1"/>
  <c r="BU158" i="1"/>
  <c r="BV158" i="1"/>
  <c r="AI159" i="1"/>
  <c r="BU159" i="1"/>
  <c r="BV159" i="1"/>
  <c r="AI160" i="1"/>
  <c r="BU160" i="1"/>
  <c r="BV160" i="1"/>
  <c r="AI161" i="1"/>
  <c r="BU161" i="1"/>
  <c r="BV161" i="1"/>
  <c r="AI162" i="1"/>
  <c r="BU162" i="1"/>
  <c r="BV162" i="1"/>
  <c r="AI163" i="1"/>
  <c r="BU163" i="1"/>
  <c r="BV163" i="1"/>
  <c r="AI164" i="1"/>
  <c r="BU164" i="1"/>
  <c r="BV164" i="1"/>
  <c r="AI165" i="1"/>
  <c r="BU165" i="1"/>
  <c r="BV165" i="1"/>
  <c r="AI166" i="1"/>
  <c r="BU166" i="1"/>
  <c r="BV166" i="1"/>
  <c r="AI167" i="1"/>
  <c r="BU167" i="1"/>
  <c r="BV167" i="1"/>
  <c r="AI168" i="1"/>
  <c r="BU168" i="1"/>
  <c r="BV168" i="1"/>
  <c r="AI169" i="1"/>
  <c r="BU169" i="1"/>
  <c r="BV169" i="1"/>
  <c r="AI170" i="1"/>
  <c r="BU170" i="1"/>
  <c r="BV170" i="1"/>
  <c r="AI171" i="1"/>
  <c r="BU171" i="1"/>
  <c r="BV171" i="1"/>
  <c r="AI172" i="1"/>
  <c r="BU172" i="1"/>
  <c r="BV172" i="1"/>
  <c r="AI173" i="1"/>
  <c r="BU173" i="1"/>
  <c r="BV173" i="1"/>
  <c r="AI174" i="1"/>
  <c r="BU174" i="1"/>
  <c r="BV174" i="1"/>
  <c r="AI175" i="1"/>
  <c r="BU175" i="1"/>
  <c r="BV175" i="1"/>
  <c r="AI176" i="1"/>
  <c r="BU176" i="1"/>
  <c r="BV176" i="1"/>
  <c r="AI177" i="1"/>
  <c r="BU177" i="1"/>
  <c r="BV177" i="1"/>
  <c r="AI178" i="1"/>
  <c r="BU178" i="1"/>
  <c r="BV178" i="1"/>
  <c r="AI179" i="1"/>
  <c r="BU179" i="1"/>
  <c r="BV179" i="1"/>
  <c r="AI180" i="1"/>
  <c r="BU180" i="1"/>
  <c r="BV180" i="1"/>
  <c r="AI181" i="1"/>
  <c r="BU181" i="1"/>
  <c r="BV181" i="1"/>
  <c r="AI182" i="1"/>
  <c r="BU182" i="1"/>
  <c r="BV182" i="1"/>
  <c r="AI183" i="1"/>
  <c r="BU183" i="1"/>
  <c r="BV183" i="1"/>
  <c r="AI184" i="1"/>
  <c r="BU184" i="1"/>
  <c r="BV184" i="1"/>
  <c r="AI185" i="1"/>
  <c r="BU185" i="1"/>
  <c r="BV185" i="1"/>
  <c r="AI186" i="1"/>
  <c r="BU186" i="1"/>
  <c r="BV186" i="1"/>
  <c r="AI187" i="1"/>
  <c r="BU187" i="1"/>
  <c r="BV187" i="1"/>
  <c r="AI188" i="1"/>
  <c r="BU188" i="1"/>
  <c r="BV188" i="1"/>
  <c r="AI189" i="1"/>
  <c r="BU189" i="1"/>
  <c r="BV189" i="1"/>
  <c r="AI190" i="1"/>
  <c r="BU190" i="1"/>
  <c r="BV190" i="1"/>
  <c r="AI191" i="1"/>
  <c r="BU191" i="1"/>
  <c r="BV191" i="1"/>
  <c r="AI192" i="1"/>
  <c r="BU192" i="1"/>
  <c r="BV192" i="1"/>
  <c r="AI193" i="1"/>
  <c r="BU193" i="1"/>
  <c r="BV193" i="1"/>
  <c r="AI194" i="1"/>
  <c r="BU194" i="1"/>
  <c r="BV194" i="1"/>
  <c r="AI195" i="1"/>
  <c r="BU195" i="1"/>
  <c r="BV195" i="1"/>
  <c r="AI196" i="1"/>
  <c r="BU196" i="1"/>
  <c r="BV196" i="1"/>
  <c r="AI197" i="1"/>
  <c r="BU197" i="1"/>
  <c r="BV197" i="1"/>
  <c r="AI198" i="1"/>
  <c r="BU198" i="1"/>
  <c r="BV198" i="1"/>
  <c r="AI199" i="1"/>
  <c r="BU199" i="1"/>
  <c r="BV199" i="1"/>
  <c r="AI200" i="1"/>
  <c r="BU200" i="1"/>
  <c r="BV200" i="1"/>
  <c r="AI201" i="1"/>
  <c r="BU201" i="1"/>
  <c r="BV201" i="1"/>
  <c r="AI202" i="1"/>
  <c r="BU202" i="1"/>
  <c r="BV202" i="1"/>
  <c r="AI203" i="1"/>
  <c r="BU203" i="1"/>
  <c r="BV203" i="1"/>
  <c r="AI204" i="1"/>
  <c r="BU204" i="1"/>
  <c r="BV204" i="1"/>
  <c r="AI205" i="1"/>
  <c r="BU205" i="1"/>
  <c r="BV205" i="1"/>
  <c r="AI206" i="1"/>
  <c r="BU206" i="1"/>
  <c r="BV206" i="1"/>
  <c r="AI207" i="1"/>
  <c r="BU207" i="1"/>
  <c r="BV207" i="1"/>
  <c r="AI208" i="1"/>
  <c r="BU208" i="1"/>
  <c r="BV208" i="1"/>
  <c r="AI209" i="1"/>
  <c r="BU209" i="1"/>
  <c r="BV209" i="1"/>
  <c r="AI210" i="1"/>
  <c r="BU210" i="1"/>
  <c r="BV210" i="1"/>
  <c r="AI211" i="1"/>
  <c r="BU211" i="1"/>
  <c r="BV211" i="1"/>
  <c r="AI212" i="1"/>
  <c r="BU212" i="1"/>
  <c r="BV212" i="1"/>
  <c r="AI213" i="1"/>
  <c r="BU213" i="1"/>
  <c r="BV213" i="1"/>
  <c r="AI214" i="1"/>
  <c r="BU214" i="1"/>
  <c r="BV214" i="1"/>
  <c r="AI215" i="1"/>
  <c r="BU215" i="1"/>
  <c r="BV215" i="1"/>
  <c r="AI216" i="1"/>
  <c r="BU216" i="1"/>
  <c r="BV216" i="1"/>
  <c r="AI217" i="1"/>
  <c r="BU217" i="1"/>
  <c r="BV217" i="1"/>
  <c r="AI218" i="1"/>
  <c r="BU218" i="1"/>
  <c r="BV218" i="1"/>
  <c r="AI219" i="1"/>
  <c r="BU219" i="1"/>
  <c r="BV219" i="1"/>
  <c r="AI220" i="1"/>
  <c r="BU220" i="1"/>
  <c r="BV220" i="1"/>
  <c r="AI221" i="1"/>
  <c r="BU221" i="1"/>
  <c r="BV221" i="1"/>
  <c r="AI222" i="1"/>
  <c r="BU222" i="1"/>
  <c r="BV222" i="1"/>
  <c r="AI223" i="1"/>
  <c r="BU223" i="1"/>
  <c r="BV223" i="1"/>
  <c r="AI224" i="1"/>
  <c r="BU224" i="1"/>
  <c r="BV224" i="1"/>
  <c r="AI225" i="1"/>
  <c r="BU225" i="1"/>
  <c r="BV225" i="1"/>
  <c r="AI226" i="1"/>
  <c r="BU226" i="1"/>
  <c r="BV226" i="1"/>
  <c r="AI227" i="1"/>
  <c r="BU227" i="1"/>
  <c r="BV227" i="1"/>
  <c r="AI228" i="1"/>
  <c r="BU228" i="1"/>
  <c r="BV228" i="1"/>
  <c r="AI229" i="1"/>
  <c r="BU229" i="1"/>
  <c r="BV229" i="1"/>
  <c r="AI230" i="1"/>
  <c r="BU230" i="1"/>
  <c r="BV230" i="1"/>
  <c r="AI231" i="1"/>
  <c r="BU231" i="1"/>
  <c r="BV231" i="1"/>
  <c r="AI232" i="1"/>
  <c r="BU232" i="1"/>
  <c r="BV232" i="1"/>
  <c r="AI233" i="1"/>
  <c r="BU233" i="1"/>
  <c r="BV233" i="1"/>
  <c r="AI234" i="1"/>
  <c r="BU234" i="1"/>
  <c r="BV234" i="1"/>
  <c r="AI235" i="1"/>
  <c r="BU235" i="1"/>
  <c r="BV235" i="1"/>
  <c r="AI236" i="1"/>
  <c r="BU236" i="1"/>
  <c r="BV236" i="1"/>
  <c r="AI237" i="1"/>
  <c r="BU237" i="1"/>
  <c r="BV237" i="1"/>
  <c r="AI238" i="1"/>
  <c r="BU238" i="1"/>
  <c r="BV238" i="1"/>
  <c r="AI239" i="1"/>
  <c r="BU239" i="1"/>
  <c r="BV239" i="1"/>
  <c r="AI240" i="1"/>
  <c r="BU240" i="1"/>
  <c r="BV240" i="1"/>
  <c r="AI241" i="1"/>
  <c r="BU241" i="1"/>
  <c r="BV241" i="1"/>
  <c r="AI242" i="1"/>
  <c r="BU242" i="1"/>
  <c r="BV242" i="1"/>
  <c r="AI243" i="1"/>
  <c r="BU243" i="1"/>
  <c r="BV243" i="1"/>
  <c r="AI244" i="1"/>
  <c r="BU244" i="1"/>
  <c r="BV244" i="1"/>
  <c r="AI245" i="1"/>
  <c r="BU245" i="1"/>
  <c r="BV245" i="1"/>
  <c r="AI246" i="1"/>
  <c r="BU246" i="1"/>
  <c r="BV246" i="1"/>
  <c r="AI247" i="1"/>
  <c r="BU247" i="1"/>
  <c r="BV247" i="1"/>
  <c r="AI248" i="1"/>
  <c r="BU248" i="1"/>
  <c r="BV248" i="1"/>
  <c r="AI249" i="1"/>
  <c r="BU249" i="1"/>
  <c r="BV249" i="1"/>
  <c r="AI250" i="1"/>
  <c r="BU250" i="1"/>
  <c r="BV250" i="1"/>
  <c r="AI251" i="1"/>
  <c r="BU251" i="1"/>
  <c r="BV251" i="1"/>
  <c r="AI252" i="1"/>
  <c r="BU252" i="1"/>
  <c r="BV252" i="1"/>
  <c r="AI253" i="1"/>
  <c r="BU253" i="1"/>
  <c r="BV253" i="1"/>
  <c r="AI254" i="1"/>
  <c r="BU254" i="1"/>
  <c r="BV254" i="1"/>
  <c r="AI255" i="1"/>
  <c r="BU255" i="1"/>
  <c r="BV255" i="1"/>
  <c r="AI256" i="1"/>
  <c r="BU256" i="1"/>
  <c r="BV256" i="1"/>
  <c r="AI257" i="1"/>
  <c r="BU257" i="1"/>
  <c r="BV257" i="1"/>
  <c r="AI258" i="1"/>
  <c r="BU258" i="1"/>
  <c r="BV258" i="1"/>
  <c r="AI259" i="1"/>
  <c r="BU259" i="1"/>
  <c r="BV259" i="1"/>
  <c r="AI260" i="1"/>
  <c r="BU260" i="1"/>
  <c r="BV260" i="1"/>
  <c r="AI261" i="1"/>
  <c r="BU261" i="1"/>
  <c r="BV261" i="1"/>
  <c r="AI262" i="1"/>
  <c r="BU262" i="1"/>
  <c r="BV262" i="1"/>
  <c r="AI263" i="1"/>
  <c r="BU263" i="1"/>
  <c r="BV263" i="1"/>
  <c r="AI264" i="1"/>
  <c r="BU264" i="1"/>
  <c r="BV264" i="1"/>
  <c r="AI265" i="1"/>
  <c r="BU265" i="1"/>
  <c r="BV265" i="1"/>
  <c r="AI266" i="1"/>
  <c r="BU266" i="1"/>
  <c r="BV266" i="1"/>
  <c r="AI267" i="1"/>
  <c r="BU267" i="1"/>
  <c r="BV267" i="1"/>
  <c r="AI268" i="1"/>
  <c r="BU268" i="1"/>
  <c r="BV268" i="1"/>
  <c r="AI269" i="1"/>
  <c r="BU269" i="1"/>
  <c r="BV269" i="1"/>
  <c r="AI270" i="1"/>
  <c r="BU270" i="1"/>
  <c r="BV270" i="1"/>
  <c r="AI271" i="1"/>
  <c r="BU271" i="1"/>
  <c r="BV271" i="1"/>
  <c r="AI272" i="1"/>
  <c r="BU272" i="1"/>
  <c r="BV272" i="1"/>
  <c r="AI273" i="1"/>
  <c r="BU273" i="1"/>
  <c r="BV273" i="1"/>
  <c r="AI274" i="1"/>
  <c r="BU274" i="1"/>
  <c r="BV274" i="1"/>
  <c r="AI275" i="1"/>
  <c r="BU275" i="1"/>
  <c r="BV275" i="1"/>
  <c r="AI276" i="1"/>
  <c r="BU276" i="1"/>
  <c r="BV276" i="1"/>
  <c r="AI277" i="1"/>
  <c r="BU277" i="1"/>
  <c r="BV277" i="1"/>
  <c r="AI278" i="1"/>
  <c r="BU278" i="1"/>
  <c r="BV278" i="1"/>
  <c r="AI279" i="1"/>
  <c r="BU279" i="1"/>
  <c r="BV279" i="1"/>
  <c r="AI280" i="1"/>
  <c r="BU280" i="1"/>
  <c r="BV280" i="1"/>
  <c r="AI281" i="1"/>
  <c r="BU281" i="1"/>
  <c r="BV281" i="1"/>
  <c r="AI282" i="1"/>
  <c r="BU282" i="1"/>
  <c r="BV282" i="1"/>
  <c r="AI283" i="1"/>
  <c r="BU283" i="1"/>
  <c r="BV283" i="1"/>
  <c r="AI284" i="1"/>
  <c r="BU284" i="1"/>
  <c r="BV284" i="1"/>
  <c r="AI285" i="1"/>
  <c r="BU285" i="1"/>
  <c r="BV285" i="1"/>
  <c r="AI286" i="1"/>
  <c r="BU286" i="1"/>
  <c r="BV286" i="1"/>
  <c r="AI287" i="1"/>
  <c r="BU287" i="1"/>
  <c r="BV287" i="1"/>
  <c r="AI288" i="1"/>
  <c r="BU288" i="1"/>
  <c r="BV288" i="1"/>
  <c r="AI289" i="1"/>
  <c r="BU289" i="1"/>
  <c r="BV289" i="1"/>
  <c r="AI290" i="1"/>
  <c r="BU290" i="1"/>
  <c r="BV290" i="1"/>
  <c r="AI291" i="1"/>
  <c r="BU291" i="1"/>
  <c r="BV291" i="1"/>
  <c r="AI292" i="1"/>
  <c r="BU292" i="1"/>
  <c r="BV292" i="1"/>
  <c r="AI293" i="1"/>
  <c r="BU293" i="1"/>
  <c r="BV293" i="1"/>
  <c r="AI294" i="1"/>
  <c r="BU294" i="1"/>
  <c r="BV294" i="1"/>
  <c r="AI295" i="1"/>
  <c r="BU295" i="1"/>
  <c r="BV295" i="1"/>
  <c r="AI296" i="1"/>
  <c r="BU296" i="1"/>
  <c r="BV296" i="1"/>
  <c r="AI297" i="1"/>
  <c r="BU297" i="1"/>
  <c r="BV297" i="1"/>
  <c r="AI298" i="1"/>
  <c r="BU298" i="1"/>
  <c r="BV298" i="1"/>
  <c r="AI299" i="1"/>
  <c r="BU299" i="1"/>
  <c r="BV299" i="1"/>
  <c r="AI300" i="1"/>
  <c r="BU300" i="1"/>
  <c r="BV300" i="1"/>
  <c r="AI301" i="1"/>
  <c r="BU301" i="1"/>
  <c r="BV301" i="1"/>
  <c r="AI302" i="1"/>
  <c r="BU302" i="1"/>
  <c r="BV302" i="1"/>
  <c r="AI303" i="1"/>
  <c r="BU303" i="1"/>
  <c r="BV303" i="1"/>
  <c r="AI304" i="1"/>
  <c r="BU304" i="1"/>
  <c r="BV304" i="1"/>
  <c r="AI305" i="1"/>
  <c r="BU305" i="1"/>
  <c r="BV305" i="1"/>
  <c r="AI306" i="1"/>
  <c r="BU306" i="1"/>
  <c r="BV306" i="1"/>
  <c r="AI307" i="1"/>
  <c r="BU307" i="1"/>
  <c r="BV307" i="1"/>
  <c r="AI308" i="1"/>
  <c r="BU308" i="1"/>
  <c r="BV308" i="1"/>
  <c r="AI309" i="1"/>
  <c r="BU309" i="1"/>
  <c r="BV309" i="1"/>
  <c r="AI310" i="1"/>
  <c r="BU310" i="1"/>
  <c r="BV310" i="1"/>
  <c r="AI311" i="1"/>
  <c r="BU311" i="1"/>
  <c r="BV311" i="1"/>
  <c r="AI312" i="1"/>
  <c r="BU312" i="1"/>
  <c r="BV312" i="1"/>
  <c r="AI313" i="1"/>
  <c r="BU313" i="1"/>
  <c r="BV313" i="1"/>
  <c r="AI314" i="1"/>
  <c r="BU314" i="1"/>
  <c r="BV314" i="1"/>
  <c r="AI315" i="1"/>
  <c r="BU315" i="1"/>
  <c r="BV315" i="1"/>
  <c r="AI316" i="1"/>
  <c r="BU316" i="1"/>
  <c r="BV316" i="1"/>
  <c r="AI317" i="1"/>
  <c r="BU317" i="1"/>
  <c r="BV317" i="1"/>
  <c r="AI318" i="1"/>
  <c r="BU318" i="1"/>
  <c r="BV318" i="1"/>
  <c r="AI319" i="1"/>
  <c r="BU319" i="1"/>
  <c r="BV319" i="1"/>
  <c r="AI320" i="1"/>
  <c r="BU320" i="1"/>
  <c r="BV320" i="1"/>
  <c r="AI321" i="1"/>
  <c r="BU321" i="1"/>
  <c r="BV321" i="1"/>
  <c r="AI322" i="1"/>
  <c r="BU322" i="1"/>
  <c r="BV322" i="1"/>
  <c r="AI323" i="1"/>
  <c r="BU323" i="1"/>
  <c r="BV323" i="1"/>
  <c r="AI324" i="1"/>
  <c r="BU324" i="1"/>
  <c r="BV324" i="1"/>
  <c r="AI325" i="1"/>
  <c r="BU325" i="1"/>
  <c r="BV325" i="1"/>
  <c r="AI326" i="1"/>
  <c r="BU326" i="1"/>
  <c r="BV326" i="1"/>
  <c r="AI327" i="1"/>
  <c r="BU327" i="1"/>
  <c r="BV327" i="1"/>
  <c r="AI328" i="1"/>
  <c r="BU328" i="1"/>
  <c r="BV328" i="1"/>
  <c r="AI329" i="1"/>
  <c r="BU329" i="1"/>
  <c r="BV329" i="1"/>
  <c r="AI330" i="1"/>
  <c r="BU330" i="1"/>
  <c r="BV330" i="1"/>
  <c r="AI331" i="1"/>
  <c r="BU331" i="1"/>
  <c r="BV331" i="1"/>
  <c r="AI332" i="1"/>
  <c r="BU332" i="1"/>
  <c r="BV332" i="1"/>
  <c r="AI333" i="1"/>
  <c r="BU333" i="1"/>
  <c r="BV333" i="1"/>
  <c r="AI334" i="1"/>
  <c r="BU334" i="1"/>
  <c r="BV334" i="1"/>
  <c r="AI335" i="1"/>
  <c r="BU335" i="1"/>
  <c r="BV335" i="1"/>
  <c r="AI336" i="1"/>
  <c r="BU336" i="1"/>
  <c r="BV336" i="1"/>
  <c r="AI337" i="1"/>
  <c r="BU337" i="1"/>
  <c r="BV337" i="1"/>
  <c r="AI338" i="1"/>
  <c r="BU338" i="1"/>
  <c r="BV338" i="1"/>
  <c r="AI339" i="1"/>
  <c r="BU339" i="1"/>
  <c r="BV339" i="1"/>
  <c r="BV343" i="1"/>
  <c r="BV352" i="1"/>
  <c r="BQ7" i="1"/>
  <c r="BR342" i="1"/>
  <c r="BR7" i="1"/>
  <c r="BS7" i="1"/>
  <c r="BQ8" i="1"/>
  <c r="BR8" i="1"/>
  <c r="BS8" i="1"/>
  <c r="BQ9" i="1"/>
  <c r="BR9" i="1"/>
  <c r="BS9" i="1"/>
  <c r="BQ10" i="1"/>
  <c r="BR10" i="1"/>
  <c r="BS10" i="1"/>
  <c r="BQ11" i="1"/>
  <c r="BR11" i="1"/>
  <c r="BS11" i="1"/>
  <c r="BQ12" i="1"/>
  <c r="BR12" i="1"/>
  <c r="BS12" i="1"/>
  <c r="BQ13" i="1"/>
  <c r="BR13" i="1"/>
  <c r="BS13" i="1"/>
  <c r="BQ14" i="1"/>
  <c r="BR14" i="1"/>
  <c r="BS14" i="1"/>
  <c r="BQ15" i="1"/>
  <c r="BR15" i="1"/>
  <c r="BS15" i="1"/>
  <c r="BQ16" i="1"/>
  <c r="BR16" i="1"/>
  <c r="BS16" i="1"/>
  <c r="BQ17" i="1"/>
  <c r="BR17" i="1"/>
  <c r="BS17" i="1"/>
  <c r="BQ18" i="1"/>
  <c r="BR18" i="1"/>
  <c r="BS18" i="1"/>
  <c r="BQ19" i="1"/>
  <c r="BR19" i="1"/>
  <c r="BS19" i="1"/>
  <c r="BQ20" i="1"/>
  <c r="BR20" i="1"/>
  <c r="BS20" i="1"/>
  <c r="BQ21" i="1"/>
  <c r="BR21" i="1"/>
  <c r="BS21" i="1"/>
  <c r="BQ22" i="1"/>
  <c r="BR22" i="1"/>
  <c r="BS22" i="1"/>
  <c r="BQ23" i="1"/>
  <c r="BR23" i="1"/>
  <c r="BS23" i="1"/>
  <c r="BQ24" i="1"/>
  <c r="BR24" i="1"/>
  <c r="BS24" i="1"/>
  <c r="BQ25" i="1"/>
  <c r="BR25" i="1"/>
  <c r="BS25" i="1"/>
  <c r="BQ26" i="1"/>
  <c r="BR26" i="1"/>
  <c r="BS26" i="1"/>
  <c r="BQ27" i="1"/>
  <c r="BR27" i="1"/>
  <c r="BS27" i="1"/>
  <c r="BQ28" i="1"/>
  <c r="BR28" i="1"/>
  <c r="BS28" i="1"/>
  <c r="BQ29" i="1"/>
  <c r="BR29" i="1"/>
  <c r="BS29" i="1"/>
  <c r="BQ30" i="1"/>
  <c r="BR30" i="1"/>
  <c r="BS30" i="1"/>
  <c r="BQ31" i="1"/>
  <c r="BR31" i="1"/>
  <c r="BS31" i="1"/>
  <c r="BQ32" i="1"/>
  <c r="BR32" i="1"/>
  <c r="BS32" i="1"/>
  <c r="BQ33" i="1"/>
  <c r="BR33" i="1"/>
  <c r="BS33" i="1"/>
  <c r="BQ34" i="1"/>
  <c r="BR34" i="1"/>
  <c r="BS34" i="1"/>
  <c r="BQ35" i="1"/>
  <c r="BR35" i="1"/>
  <c r="BS35" i="1"/>
  <c r="BQ36" i="1"/>
  <c r="BR36" i="1"/>
  <c r="BS36" i="1"/>
  <c r="BQ37" i="1"/>
  <c r="BR37" i="1"/>
  <c r="BS37" i="1"/>
  <c r="BQ38" i="1"/>
  <c r="BR38" i="1"/>
  <c r="BS38" i="1"/>
  <c r="BQ39" i="1"/>
  <c r="BR39" i="1"/>
  <c r="BS39" i="1"/>
  <c r="BQ40" i="1"/>
  <c r="BR40" i="1"/>
  <c r="BS40" i="1"/>
  <c r="BQ41" i="1"/>
  <c r="BR41" i="1"/>
  <c r="BS41" i="1"/>
  <c r="BQ42" i="1"/>
  <c r="BR42" i="1"/>
  <c r="BS42" i="1"/>
  <c r="BQ43" i="1"/>
  <c r="BR43" i="1"/>
  <c r="BS43" i="1"/>
  <c r="BQ44" i="1"/>
  <c r="BR44" i="1"/>
  <c r="BS44" i="1"/>
  <c r="BQ45" i="1"/>
  <c r="BR45" i="1"/>
  <c r="BS45" i="1"/>
  <c r="BQ46" i="1"/>
  <c r="BR46" i="1"/>
  <c r="BS46" i="1"/>
  <c r="BQ47" i="1"/>
  <c r="BR47" i="1"/>
  <c r="BS47" i="1"/>
  <c r="BQ48" i="1"/>
  <c r="BR48" i="1"/>
  <c r="BS48" i="1"/>
  <c r="BQ49" i="1"/>
  <c r="BR49" i="1"/>
  <c r="BS49" i="1"/>
  <c r="BQ50" i="1"/>
  <c r="BR50" i="1"/>
  <c r="BS50" i="1"/>
  <c r="BQ51" i="1"/>
  <c r="BR51" i="1"/>
  <c r="BS51" i="1"/>
  <c r="BQ52" i="1"/>
  <c r="BR52" i="1"/>
  <c r="BS52" i="1"/>
  <c r="BQ53" i="1"/>
  <c r="BR53" i="1"/>
  <c r="BS53" i="1"/>
  <c r="BQ54" i="1"/>
  <c r="BR54" i="1"/>
  <c r="BS54" i="1"/>
  <c r="BQ55" i="1"/>
  <c r="BR55" i="1"/>
  <c r="BS55" i="1"/>
  <c r="BQ56" i="1"/>
  <c r="BR56" i="1"/>
  <c r="BS56" i="1"/>
  <c r="BQ57" i="1"/>
  <c r="BR57" i="1"/>
  <c r="BS57" i="1"/>
  <c r="BQ58" i="1"/>
  <c r="BR58" i="1"/>
  <c r="BS58" i="1"/>
  <c r="BQ59" i="1"/>
  <c r="BR59" i="1"/>
  <c r="BS59" i="1"/>
  <c r="BQ60" i="1"/>
  <c r="BR60" i="1"/>
  <c r="BS60" i="1"/>
  <c r="BQ61" i="1"/>
  <c r="BR61" i="1"/>
  <c r="BS61" i="1"/>
  <c r="BQ62" i="1"/>
  <c r="BR62" i="1"/>
  <c r="BS62" i="1"/>
  <c r="BQ63" i="1"/>
  <c r="BR63" i="1"/>
  <c r="BS63" i="1"/>
  <c r="BQ64" i="1"/>
  <c r="BR64" i="1"/>
  <c r="BS64" i="1"/>
  <c r="BQ65" i="1"/>
  <c r="BR65" i="1"/>
  <c r="BS65" i="1"/>
  <c r="BQ66" i="1"/>
  <c r="BR66" i="1"/>
  <c r="BS66" i="1"/>
  <c r="BQ67" i="1"/>
  <c r="BR67" i="1"/>
  <c r="BS67" i="1"/>
  <c r="BQ68" i="1"/>
  <c r="BR68" i="1"/>
  <c r="BS68" i="1"/>
  <c r="BQ69" i="1"/>
  <c r="BR69" i="1"/>
  <c r="BS69" i="1"/>
  <c r="BQ70" i="1"/>
  <c r="BR70" i="1"/>
  <c r="BS70" i="1"/>
  <c r="BQ71" i="1"/>
  <c r="BR71" i="1"/>
  <c r="BS71" i="1"/>
  <c r="BQ72" i="1"/>
  <c r="BR72" i="1"/>
  <c r="BS72" i="1"/>
  <c r="BQ73" i="1"/>
  <c r="BR73" i="1"/>
  <c r="BS73" i="1"/>
  <c r="BQ74" i="1"/>
  <c r="BR74" i="1"/>
  <c r="BS74" i="1"/>
  <c r="BQ75" i="1"/>
  <c r="BR75" i="1"/>
  <c r="BS75" i="1"/>
  <c r="BQ76" i="1"/>
  <c r="BR76" i="1"/>
  <c r="BS76" i="1"/>
  <c r="BQ77" i="1"/>
  <c r="BR77" i="1"/>
  <c r="BS77" i="1"/>
  <c r="BQ78" i="1"/>
  <c r="BR78" i="1"/>
  <c r="BS78" i="1"/>
  <c r="BQ79" i="1"/>
  <c r="BR79" i="1"/>
  <c r="BS79" i="1"/>
  <c r="BQ80" i="1"/>
  <c r="BR80" i="1"/>
  <c r="BS80" i="1"/>
  <c r="BQ81" i="1"/>
  <c r="BR81" i="1"/>
  <c r="BS81" i="1"/>
  <c r="BQ82" i="1"/>
  <c r="BR82" i="1"/>
  <c r="BS82" i="1"/>
  <c r="BQ83" i="1"/>
  <c r="BR83" i="1"/>
  <c r="BS83" i="1"/>
  <c r="BQ84" i="1"/>
  <c r="BR84" i="1"/>
  <c r="BS84" i="1"/>
  <c r="BQ85" i="1"/>
  <c r="BR85" i="1"/>
  <c r="BS85" i="1"/>
  <c r="BQ86" i="1"/>
  <c r="BR86" i="1"/>
  <c r="BS86" i="1"/>
  <c r="BQ87" i="1"/>
  <c r="BR87" i="1"/>
  <c r="BS87" i="1"/>
  <c r="BQ88" i="1"/>
  <c r="BR88" i="1"/>
  <c r="BS88" i="1"/>
  <c r="BQ89" i="1"/>
  <c r="BR89" i="1"/>
  <c r="BS89" i="1"/>
  <c r="BQ90" i="1"/>
  <c r="BR90" i="1"/>
  <c r="BS90" i="1"/>
  <c r="BQ91" i="1"/>
  <c r="BR91" i="1"/>
  <c r="BS91" i="1"/>
  <c r="BQ92" i="1"/>
  <c r="BR92" i="1"/>
  <c r="BS92" i="1"/>
  <c r="BQ93" i="1"/>
  <c r="BR93" i="1"/>
  <c r="BS93" i="1"/>
  <c r="BQ94" i="1"/>
  <c r="BR94" i="1"/>
  <c r="BS94" i="1"/>
  <c r="BQ95" i="1"/>
  <c r="BR95" i="1"/>
  <c r="BS95" i="1"/>
  <c r="BQ96" i="1"/>
  <c r="BR96" i="1"/>
  <c r="BS96" i="1"/>
  <c r="BQ97" i="1"/>
  <c r="BR97" i="1"/>
  <c r="BS97" i="1"/>
  <c r="BQ98" i="1"/>
  <c r="BR98" i="1"/>
  <c r="BS98" i="1"/>
  <c r="BQ99" i="1"/>
  <c r="BR99" i="1"/>
  <c r="BS99" i="1"/>
  <c r="BQ100" i="1"/>
  <c r="BR100" i="1"/>
  <c r="BS100" i="1"/>
  <c r="BQ101" i="1"/>
  <c r="BR101" i="1"/>
  <c r="BS101" i="1"/>
  <c r="BQ102" i="1"/>
  <c r="BR102" i="1"/>
  <c r="BS102" i="1"/>
  <c r="BQ103" i="1"/>
  <c r="BR103" i="1"/>
  <c r="BS103" i="1"/>
  <c r="BQ104" i="1"/>
  <c r="BR104" i="1"/>
  <c r="BS104" i="1"/>
  <c r="BQ105" i="1"/>
  <c r="BR105" i="1"/>
  <c r="BS105" i="1"/>
  <c r="BQ106" i="1"/>
  <c r="BR106" i="1"/>
  <c r="BS106" i="1"/>
  <c r="BQ107" i="1"/>
  <c r="BR107" i="1"/>
  <c r="BS107" i="1"/>
  <c r="BQ108" i="1"/>
  <c r="BR108" i="1"/>
  <c r="BS108" i="1"/>
  <c r="BQ109" i="1"/>
  <c r="BR109" i="1"/>
  <c r="BS109" i="1"/>
  <c r="BQ110" i="1"/>
  <c r="BR110" i="1"/>
  <c r="BS110" i="1"/>
  <c r="BQ111" i="1"/>
  <c r="BR111" i="1"/>
  <c r="BS111" i="1"/>
  <c r="BQ112" i="1"/>
  <c r="BR112" i="1"/>
  <c r="BS112" i="1"/>
  <c r="BQ113" i="1"/>
  <c r="BR113" i="1"/>
  <c r="BS113" i="1"/>
  <c r="BQ114" i="1"/>
  <c r="BR114" i="1"/>
  <c r="BS114" i="1"/>
  <c r="BQ115" i="1"/>
  <c r="BR115" i="1"/>
  <c r="BS115" i="1"/>
  <c r="BQ116" i="1"/>
  <c r="BR116" i="1"/>
  <c r="BS116" i="1"/>
  <c r="BQ117" i="1"/>
  <c r="BR117" i="1"/>
  <c r="BS117" i="1"/>
  <c r="BQ118" i="1"/>
  <c r="BR118" i="1"/>
  <c r="BS118" i="1"/>
  <c r="BQ119" i="1"/>
  <c r="BR119" i="1"/>
  <c r="BS119" i="1"/>
  <c r="BQ120" i="1"/>
  <c r="BR120" i="1"/>
  <c r="BS120" i="1"/>
  <c r="BQ121" i="1"/>
  <c r="BR121" i="1"/>
  <c r="BS121" i="1"/>
  <c r="BQ122" i="1"/>
  <c r="BR122" i="1"/>
  <c r="BS122" i="1"/>
  <c r="BQ123" i="1"/>
  <c r="BR123" i="1"/>
  <c r="BS123" i="1"/>
  <c r="BQ124" i="1"/>
  <c r="BR124" i="1"/>
  <c r="BS124" i="1"/>
  <c r="BQ125" i="1"/>
  <c r="BR125" i="1"/>
  <c r="BS125" i="1"/>
  <c r="BQ126" i="1"/>
  <c r="BR126" i="1"/>
  <c r="BS126" i="1"/>
  <c r="BQ127" i="1"/>
  <c r="BR127" i="1"/>
  <c r="BS127" i="1"/>
  <c r="BQ128" i="1"/>
  <c r="BR128" i="1"/>
  <c r="BS128" i="1"/>
  <c r="BQ129" i="1"/>
  <c r="BR129" i="1"/>
  <c r="BS129" i="1"/>
  <c r="BQ130" i="1"/>
  <c r="BR130" i="1"/>
  <c r="BS130" i="1"/>
  <c r="BQ131" i="1"/>
  <c r="BR131" i="1"/>
  <c r="BS131" i="1"/>
  <c r="BQ132" i="1"/>
  <c r="BR132" i="1"/>
  <c r="BS132" i="1"/>
  <c r="BQ133" i="1"/>
  <c r="BR133" i="1"/>
  <c r="BS133" i="1"/>
  <c r="BQ134" i="1"/>
  <c r="BR134" i="1"/>
  <c r="BS134" i="1"/>
  <c r="BQ135" i="1"/>
  <c r="BR135" i="1"/>
  <c r="BS135" i="1"/>
  <c r="BQ136" i="1"/>
  <c r="BR136" i="1"/>
  <c r="BS136" i="1"/>
  <c r="BQ137" i="1"/>
  <c r="BR137" i="1"/>
  <c r="BS137" i="1"/>
  <c r="BQ138" i="1"/>
  <c r="BR138" i="1"/>
  <c r="BS138" i="1"/>
  <c r="BQ139" i="1"/>
  <c r="BR139" i="1"/>
  <c r="BS139" i="1"/>
  <c r="BQ140" i="1"/>
  <c r="BR140" i="1"/>
  <c r="BS140" i="1"/>
  <c r="BQ141" i="1"/>
  <c r="BR141" i="1"/>
  <c r="BS141" i="1"/>
  <c r="BQ142" i="1"/>
  <c r="BR142" i="1"/>
  <c r="BS142" i="1"/>
  <c r="BQ143" i="1"/>
  <c r="BR143" i="1"/>
  <c r="BS143" i="1"/>
  <c r="BQ144" i="1"/>
  <c r="BR144" i="1"/>
  <c r="BS144" i="1"/>
  <c r="BQ145" i="1"/>
  <c r="BR145" i="1"/>
  <c r="BS145" i="1"/>
  <c r="BQ146" i="1"/>
  <c r="BR146" i="1"/>
  <c r="BS146" i="1"/>
  <c r="BQ147" i="1"/>
  <c r="BR147" i="1"/>
  <c r="BS147" i="1"/>
  <c r="BQ148" i="1"/>
  <c r="BR148" i="1"/>
  <c r="BS148" i="1"/>
  <c r="BQ149" i="1"/>
  <c r="BR149" i="1"/>
  <c r="BS149" i="1"/>
  <c r="BQ150" i="1"/>
  <c r="BR150" i="1"/>
  <c r="BS150" i="1"/>
  <c r="BQ151" i="1"/>
  <c r="BR151" i="1"/>
  <c r="BS151" i="1"/>
  <c r="BQ152" i="1"/>
  <c r="BR152" i="1"/>
  <c r="BS152" i="1"/>
  <c r="BQ153" i="1"/>
  <c r="BR153" i="1"/>
  <c r="BS153" i="1"/>
  <c r="BQ154" i="1"/>
  <c r="BR154" i="1"/>
  <c r="BS154" i="1"/>
  <c r="BQ155" i="1"/>
  <c r="BR155" i="1"/>
  <c r="BS155" i="1"/>
  <c r="BQ156" i="1"/>
  <c r="BR156" i="1"/>
  <c r="BS156" i="1"/>
  <c r="BQ157" i="1"/>
  <c r="BR157" i="1"/>
  <c r="BS157" i="1"/>
  <c r="BQ158" i="1"/>
  <c r="BR158" i="1"/>
  <c r="BS158" i="1"/>
  <c r="BQ159" i="1"/>
  <c r="BR159" i="1"/>
  <c r="BS159" i="1"/>
  <c r="BQ160" i="1"/>
  <c r="BR160" i="1"/>
  <c r="BS160" i="1"/>
  <c r="BQ161" i="1"/>
  <c r="BR161" i="1"/>
  <c r="BS161" i="1"/>
  <c r="BQ162" i="1"/>
  <c r="BR162" i="1"/>
  <c r="BS162" i="1"/>
  <c r="BQ163" i="1"/>
  <c r="BR163" i="1"/>
  <c r="BS163" i="1"/>
  <c r="BQ164" i="1"/>
  <c r="BR164" i="1"/>
  <c r="BS164" i="1"/>
  <c r="BQ165" i="1"/>
  <c r="BR165" i="1"/>
  <c r="BS165" i="1"/>
  <c r="BQ166" i="1"/>
  <c r="BR166" i="1"/>
  <c r="BS166" i="1"/>
  <c r="BQ167" i="1"/>
  <c r="BR167" i="1"/>
  <c r="BS167" i="1"/>
  <c r="BQ168" i="1"/>
  <c r="BR168" i="1"/>
  <c r="BS168" i="1"/>
  <c r="BQ169" i="1"/>
  <c r="BR169" i="1"/>
  <c r="BS169" i="1"/>
  <c r="BQ170" i="1"/>
  <c r="BR170" i="1"/>
  <c r="BS170" i="1"/>
  <c r="BQ171" i="1"/>
  <c r="BR171" i="1"/>
  <c r="BS171" i="1"/>
  <c r="BQ172" i="1"/>
  <c r="BR172" i="1"/>
  <c r="BS172" i="1"/>
  <c r="BQ173" i="1"/>
  <c r="BR173" i="1"/>
  <c r="BS173" i="1"/>
  <c r="BQ174" i="1"/>
  <c r="BR174" i="1"/>
  <c r="BS174" i="1"/>
  <c r="BQ175" i="1"/>
  <c r="BR175" i="1"/>
  <c r="BS175" i="1"/>
  <c r="BQ176" i="1"/>
  <c r="BR176" i="1"/>
  <c r="BS176" i="1"/>
  <c r="BQ177" i="1"/>
  <c r="BR177" i="1"/>
  <c r="BS177" i="1"/>
  <c r="BQ178" i="1"/>
  <c r="BR178" i="1"/>
  <c r="BS178" i="1"/>
  <c r="BQ179" i="1"/>
  <c r="BR179" i="1"/>
  <c r="BS179" i="1"/>
  <c r="BQ180" i="1"/>
  <c r="BR180" i="1"/>
  <c r="BS180" i="1"/>
  <c r="BQ181" i="1"/>
  <c r="BR181" i="1"/>
  <c r="BS181" i="1"/>
  <c r="BQ182" i="1"/>
  <c r="BR182" i="1"/>
  <c r="BS182" i="1"/>
  <c r="BQ183" i="1"/>
  <c r="BR183" i="1"/>
  <c r="BS183" i="1"/>
  <c r="BQ184" i="1"/>
  <c r="BR184" i="1"/>
  <c r="BS184" i="1"/>
  <c r="BQ185" i="1"/>
  <c r="BR185" i="1"/>
  <c r="BS185" i="1"/>
  <c r="BQ186" i="1"/>
  <c r="BR186" i="1"/>
  <c r="BS186" i="1"/>
  <c r="BQ187" i="1"/>
  <c r="BR187" i="1"/>
  <c r="BS187" i="1"/>
  <c r="BQ188" i="1"/>
  <c r="BR188" i="1"/>
  <c r="BS188" i="1"/>
  <c r="BQ189" i="1"/>
  <c r="BR189" i="1"/>
  <c r="BS189" i="1"/>
  <c r="BQ190" i="1"/>
  <c r="BR190" i="1"/>
  <c r="BS190" i="1"/>
  <c r="BQ191" i="1"/>
  <c r="BR191" i="1"/>
  <c r="BS191" i="1"/>
  <c r="BQ192" i="1"/>
  <c r="BR192" i="1"/>
  <c r="BS192" i="1"/>
  <c r="BQ193" i="1"/>
  <c r="BR193" i="1"/>
  <c r="BS193" i="1"/>
  <c r="BQ194" i="1"/>
  <c r="BR194" i="1"/>
  <c r="BS194" i="1"/>
  <c r="BQ195" i="1"/>
  <c r="BR195" i="1"/>
  <c r="BS195" i="1"/>
  <c r="BQ196" i="1"/>
  <c r="BR196" i="1"/>
  <c r="BS196" i="1"/>
  <c r="BQ197" i="1"/>
  <c r="BR197" i="1"/>
  <c r="BS197" i="1"/>
  <c r="BQ198" i="1"/>
  <c r="BR198" i="1"/>
  <c r="BS198" i="1"/>
  <c r="BQ199" i="1"/>
  <c r="BR199" i="1"/>
  <c r="BS199" i="1"/>
  <c r="BQ200" i="1"/>
  <c r="BR200" i="1"/>
  <c r="BS200" i="1"/>
  <c r="BQ201" i="1"/>
  <c r="BR201" i="1"/>
  <c r="BS201" i="1"/>
  <c r="BQ202" i="1"/>
  <c r="BR202" i="1"/>
  <c r="BS202" i="1"/>
  <c r="BQ203" i="1"/>
  <c r="BR203" i="1"/>
  <c r="BS203" i="1"/>
  <c r="BQ204" i="1"/>
  <c r="BR204" i="1"/>
  <c r="BS204" i="1"/>
  <c r="BQ205" i="1"/>
  <c r="BR205" i="1"/>
  <c r="BS205" i="1"/>
  <c r="BQ206" i="1"/>
  <c r="BR206" i="1"/>
  <c r="BS206" i="1"/>
  <c r="BQ207" i="1"/>
  <c r="BR207" i="1"/>
  <c r="BS207" i="1"/>
  <c r="BQ208" i="1"/>
  <c r="BR208" i="1"/>
  <c r="BS208" i="1"/>
  <c r="BQ209" i="1"/>
  <c r="BR209" i="1"/>
  <c r="BS209" i="1"/>
  <c r="BQ210" i="1"/>
  <c r="BR210" i="1"/>
  <c r="BS210" i="1"/>
  <c r="BQ211" i="1"/>
  <c r="BR211" i="1"/>
  <c r="BS211" i="1"/>
  <c r="BQ212" i="1"/>
  <c r="BR212" i="1"/>
  <c r="BS212" i="1"/>
  <c r="BQ213" i="1"/>
  <c r="BR213" i="1"/>
  <c r="BS213" i="1"/>
  <c r="BQ214" i="1"/>
  <c r="BR214" i="1"/>
  <c r="BS214" i="1"/>
  <c r="BQ215" i="1"/>
  <c r="BR215" i="1"/>
  <c r="BS215" i="1"/>
  <c r="BQ216" i="1"/>
  <c r="BR216" i="1"/>
  <c r="BS216" i="1"/>
  <c r="BQ217" i="1"/>
  <c r="BR217" i="1"/>
  <c r="BS217" i="1"/>
  <c r="BQ218" i="1"/>
  <c r="BR218" i="1"/>
  <c r="BS218" i="1"/>
  <c r="BQ219" i="1"/>
  <c r="BR219" i="1"/>
  <c r="BS219" i="1"/>
  <c r="BQ220" i="1"/>
  <c r="BR220" i="1"/>
  <c r="BS220" i="1"/>
  <c r="BQ221" i="1"/>
  <c r="BR221" i="1"/>
  <c r="BS221" i="1"/>
  <c r="BQ222" i="1"/>
  <c r="BR222" i="1"/>
  <c r="BS222" i="1"/>
  <c r="BQ223" i="1"/>
  <c r="BR223" i="1"/>
  <c r="BS223" i="1"/>
  <c r="BQ224" i="1"/>
  <c r="BR224" i="1"/>
  <c r="BS224" i="1"/>
  <c r="BQ225" i="1"/>
  <c r="BR225" i="1"/>
  <c r="BS225" i="1"/>
  <c r="BQ226" i="1"/>
  <c r="BR226" i="1"/>
  <c r="BS226" i="1"/>
  <c r="BQ227" i="1"/>
  <c r="BR227" i="1"/>
  <c r="BS227" i="1"/>
  <c r="BQ228" i="1"/>
  <c r="BR228" i="1"/>
  <c r="BS228" i="1"/>
  <c r="BQ229" i="1"/>
  <c r="BR229" i="1"/>
  <c r="BS229" i="1"/>
  <c r="BQ230" i="1"/>
  <c r="BR230" i="1"/>
  <c r="BS230" i="1"/>
  <c r="BQ231" i="1"/>
  <c r="BR231" i="1"/>
  <c r="BS231" i="1"/>
  <c r="BQ232" i="1"/>
  <c r="BR232" i="1"/>
  <c r="BS232" i="1"/>
  <c r="BQ233" i="1"/>
  <c r="BR233" i="1"/>
  <c r="BS233" i="1"/>
  <c r="BQ234" i="1"/>
  <c r="BR234" i="1"/>
  <c r="BS234" i="1"/>
  <c r="BQ235" i="1"/>
  <c r="BR235" i="1"/>
  <c r="BS235" i="1"/>
  <c r="BQ236" i="1"/>
  <c r="BR236" i="1"/>
  <c r="BS236" i="1"/>
  <c r="BQ237" i="1"/>
  <c r="BR237" i="1"/>
  <c r="BS237" i="1"/>
  <c r="BQ238" i="1"/>
  <c r="BR238" i="1"/>
  <c r="BS238" i="1"/>
  <c r="BQ239" i="1"/>
  <c r="BR239" i="1"/>
  <c r="BS239" i="1"/>
  <c r="BQ240" i="1"/>
  <c r="BR240" i="1"/>
  <c r="BS240" i="1"/>
  <c r="BQ241" i="1"/>
  <c r="BR241" i="1"/>
  <c r="BS241" i="1"/>
  <c r="BQ242" i="1"/>
  <c r="BR242" i="1"/>
  <c r="BS242" i="1"/>
  <c r="BQ243" i="1"/>
  <c r="BR243" i="1"/>
  <c r="BS243" i="1"/>
  <c r="BQ244" i="1"/>
  <c r="BR244" i="1"/>
  <c r="BS244" i="1"/>
  <c r="BQ245" i="1"/>
  <c r="BR245" i="1"/>
  <c r="BS245" i="1"/>
  <c r="BQ246" i="1"/>
  <c r="BR246" i="1"/>
  <c r="BS246" i="1"/>
  <c r="BQ247" i="1"/>
  <c r="BR247" i="1"/>
  <c r="BS247" i="1"/>
  <c r="BQ248" i="1"/>
  <c r="BR248" i="1"/>
  <c r="BS248" i="1"/>
  <c r="BQ249" i="1"/>
  <c r="BR249" i="1"/>
  <c r="BS249" i="1"/>
  <c r="BQ250" i="1"/>
  <c r="BR250" i="1"/>
  <c r="BS250" i="1"/>
  <c r="BQ251" i="1"/>
  <c r="BR251" i="1"/>
  <c r="BS251" i="1"/>
  <c r="BQ252" i="1"/>
  <c r="BR252" i="1"/>
  <c r="BS252" i="1"/>
  <c r="BQ253" i="1"/>
  <c r="BR253" i="1"/>
  <c r="BS253" i="1"/>
  <c r="BQ254" i="1"/>
  <c r="BR254" i="1"/>
  <c r="BS254" i="1"/>
  <c r="BQ255" i="1"/>
  <c r="BR255" i="1"/>
  <c r="BS255" i="1"/>
  <c r="BQ256" i="1"/>
  <c r="BR256" i="1"/>
  <c r="BS256" i="1"/>
  <c r="BQ257" i="1"/>
  <c r="BR257" i="1"/>
  <c r="BS257" i="1"/>
  <c r="BQ258" i="1"/>
  <c r="BR258" i="1"/>
  <c r="BS258" i="1"/>
  <c r="BQ259" i="1"/>
  <c r="BR259" i="1"/>
  <c r="BS259" i="1"/>
  <c r="BQ260" i="1"/>
  <c r="BR260" i="1"/>
  <c r="BS260" i="1"/>
  <c r="BQ261" i="1"/>
  <c r="BR261" i="1"/>
  <c r="BS261" i="1"/>
  <c r="BQ262" i="1"/>
  <c r="BR262" i="1"/>
  <c r="BS262" i="1"/>
  <c r="BQ263" i="1"/>
  <c r="BR263" i="1"/>
  <c r="BS263" i="1"/>
  <c r="BQ264" i="1"/>
  <c r="BR264" i="1"/>
  <c r="BS264" i="1"/>
  <c r="BQ265" i="1"/>
  <c r="BR265" i="1"/>
  <c r="BS265" i="1"/>
  <c r="BQ266" i="1"/>
  <c r="BR266" i="1"/>
  <c r="BS266" i="1"/>
  <c r="BQ267" i="1"/>
  <c r="BR267" i="1"/>
  <c r="BS267" i="1"/>
  <c r="BQ268" i="1"/>
  <c r="BR268" i="1"/>
  <c r="BS268" i="1"/>
  <c r="BQ269" i="1"/>
  <c r="BR269" i="1"/>
  <c r="BS269" i="1"/>
  <c r="BQ270" i="1"/>
  <c r="BR270" i="1"/>
  <c r="BS270" i="1"/>
  <c r="BQ271" i="1"/>
  <c r="BR271" i="1"/>
  <c r="BS271" i="1"/>
  <c r="BQ272" i="1"/>
  <c r="BR272" i="1"/>
  <c r="BS272" i="1"/>
  <c r="BQ273" i="1"/>
  <c r="BR273" i="1"/>
  <c r="BS273" i="1"/>
  <c r="BQ274" i="1"/>
  <c r="BR274" i="1"/>
  <c r="BS274" i="1"/>
  <c r="BQ275" i="1"/>
  <c r="BR275" i="1"/>
  <c r="BS275" i="1"/>
  <c r="BQ276" i="1"/>
  <c r="BR276" i="1"/>
  <c r="BS276" i="1"/>
  <c r="BQ277" i="1"/>
  <c r="BR277" i="1"/>
  <c r="BS277" i="1"/>
  <c r="BQ278" i="1"/>
  <c r="BR278" i="1"/>
  <c r="BS278" i="1"/>
  <c r="BQ279" i="1"/>
  <c r="BR279" i="1"/>
  <c r="BS279" i="1"/>
  <c r="BQ280" i="1"/>
  <c r="BR280" i="1"/>
  <c r="BS280" i="1"/>
  <c r="BQ281" i="1"/>
  <c r="BR281" i="1"/>
  <c r="BS281" i="1"/>
  <c r="BQ282" i="1"/>
  <c r="BR282" i="1"/>
  <c r="BS282" i="1"/>
  <c r="BQ283" i="1"/>
  <c r="BR283" i="1"/>
  <c r="BS283" i="1"/>
  <c r="BQ284" i="1"/>
  <c r="BR284" i="1"/>
  <c r="BS284" i="1"/>
  <c r="BQ285" i="1"/>
  <c r="BR285" i="1"/>
  <c r="BS285" i="1"/>
  <c r="BQ286" i="1"/>
  <c r="BR286" i="1"/>
  <c r="BS286" i="1"/>
  <c r="BQ287" i="1"/>
  <c r="BR287" i="1"/>
  <c r="BS287" i="1"/>
  <c r="BQ288" i="1"/>
  <c r="BR288" i="1"/>
  <c r="BS288" i="1"/>
  <c r="BQ289" i="1"/>
  <c r="BR289" i="1"/>
  <c r="BS289" i="1"/>
  <c r="BQ290" i="1"/>
  <c r="BR290" i="1"/>
  <c r="BS290" i="1"/>
  <c r="BQ291" i="1"/>
  <c r="BR291" i="1"/>
  <c r="BS291" i="1"/>
  <c r="BQ292" i="1"/>
  <c r="BR292" i="1"/>
  <c r="BS292" i="1"/>
  <c r="BQ293" i="1"/>
  <c r="BR293" i="1"/>
  <c r="BS293" i="1"/>
  <c r="BQ294" i="1"/>
  <c r="BR294" i="1"/>
  <c r="BS294" i="1"/>
  <c r="BQ295" i="1"/>
  <c r="BR295" i="1"/>
  <c r="BS295" i="1"/>
  <c r="BQ296" i="1"/>
  <c r="BR296" i="1"/>
  <c r="BS296" i="1"/>
  <c r="BQ297" i="1"/>
  <c r="BR297" i="1"/>
  <c r="BS297" i="1"/>
  <c r="BQ298" i="1"/>
  <c r="BR298" i="1"/>
  <c r="BS298" i="1"/>
  <c r="BQ299" i="1"/>
  <c r="BR299" i="1"/>
  <c r="BS299" i="1"/>
  <c r="BQ300" i="1"/>
  <c r="BR300" i="1"/>
  <c r="BS300" i="1"/>
  <c r="BQ301" i="1"/>
  <c r="BR301" i="1"/>
  <c r="BS301" i="1"/>
  <c r="BQ302" i="1"/>
  <c r="BR302" i="1"/>
  <c r="BS302" i="1"/>
  <c r="BQ303" i="1"/>
  <c r="BR303" i="1"/>
  <c r="BS303" i="1"/>
  <c r="BQ304" i="1"/>
  <c r="BR304" i="1"/>
  <c r="BS304" i="1"/>
  <c r="BQ305" i="1"/>
  <c r="BR305" i="1"/>
  <c r="BS305" i="1"/>
  <c r="BQ306" i="1"/>
  <c r="BR306" i="1"/>
  <c r="BS306" i="1"/>
  <c r="BQ307" i="1"/>
  <c r="BR307" i="1"/>
  <c r="BS307" i="1"/>
  <c r="BQ308" i="1"/>
  <c r="BR308" i="1"/>
  <c r="BS308" i="1"/>
  <c r="BQ309" i="1"/>
  <c r="BR309" i="1"/>
  <c r="BS309" i="1"/>
  <c r="BQ310" i="1"/>
  <c r="BR310" i="1"/>
  <c r="BS310" i="1"/>
  <c r="BQ311" i="1"/>
  <c r="BR311" i="1"/>
  <c r="BS311" i="1"/>
  <c r="BQ312" i="1"/>
  <c r="BR312" i="1"/>
  <c r="BS312" i="1"/>
  <c r="BQ313" i="1"/>
  <c r="BR313" i="1"/>
  <c r="BS313" i="1"/>
  <c r="BQ314" i="1"/>
  <c r="BR314" i="1"/>
  <c r="BS314" i="1"/>
  <c r="BQ315" i="1"/>
  <c r="BR315" i="1"/>
  <c r="BS315" i="1"/>
  <c r="BQ316" i="1"/>
  <c r="BR316" i="1"/>
  <c r="BS316" i="1"/>
  <c r="BQ317" i="1"/>
  <c r="BR317" i="1"/>
  <c r="BS317" i="1"/>
  <c r="BQ318" i="1"/>
  <c r="BR318" i="1"/>
  <c r="BS318" i="1"/>
  <c r="BQ319" i="1"/>
  <c r="BR319" i="1"/>
  <c r="BS319" i="1"/>
  <c r="BQ320" i="1"/>
  <c r="BR320" i="1"/>
  <c r="BS320" i="1"/>
  <c r="BQ321" i="1"/>
  <c r="BR321" i="1"/>
  <c r="BS321" i="1"/>
  <c r="BQ322" i="1"/>
  <c r="BR322" i="1"/>
  <c r="BS322" i="1"/>
  <c r="BQ323" i="1"/>
  <c r="BR323" i="1"/>
  <c r="BS323" i="1"/>
  <c r="BQ324" i="1"/>
  <c r="BR324" i="1"/>
  <c r="BS324" i="1"/>
  <c r="BQ325" i="1"/>
  <c r="BR325" i="1"/>
  <c r="BS325" i="1"/>
  <c r="BQ326" i="1"/>
  <c r="BR326" i="1"/>
  <c r="BS326" i="1"/>
  <c r="BQ327" i="1"/>
  <c r="BR327" i="1"/>
  <c r="BS327" i="1"/>
  <c r="BQ328" i="1"/>
  <c r="BR328" i="1"/>
  <c r="BS328" i="1"/>
  <c r="BQ329" i="1"/>
  <c r="BR329" i="1"/>
  <c r="BS329" i="1"/>
  <c r="BQ330" i="1"/>
  <c r="BR330" i="1"/>
  <c r="BS330" i="1"/>
  <c r="BQ331" i="1"/>
  <c r="BR331" i="1"/>
  <c r="BS331" i="1"/>
  <c r="BQ332" i="1"/>
  <c r="BR332" i="1"/>
  <c r="BS332" i="1"/>
  <c r="BQ333" i="1"/>
  <c r="BR333" i="1"/>
  <c r="BS333" i="1"/>
  <c r="BQ334" i="1"/>
  <c r="BR334" i="1"/>
  <c r="BS334" i="1"/>
  <c r="BQ335" i="1"/>
  <c r="BR335" i="1"/>
  <c r="BS335" i="1"/>
  <c r="BQ336" i="1"/>
  <c r="BR336" i="1"/>
  <c r="BS336" i="1"/>
  <c r="BQ337" i="1"/>
  <c r="BR337" i="1"/>
  <c r="BS337" i="1"/>
  <c r="BQ338" i="1"/>
  <c r="BR338" i="1"/>
  <c r="BS338" i="1"/>
  <c r="BQ339" i="1"/>
  <c r="BR339" i="1"/>
  <c r="BS339" i="1"/>
  <c r="BS343" i="1"/>
  <c r="BS352" i="1"/>
  <c r="BR343" i="1"/>
  <c r="BR352" i="1"/>
  <c r="BM7" i="1"/>
  <c r="BN342" i="1"/>
  <c r="BN7" i="1"/>
  <c r="BO7" i="1"/>
  <c r="BM8" i="1"/>
  <c r="BN8" i="1"/>
  <c r="BO8" i="1"/>
  <c r="BM9" i="1"/>
  <c r="BN9" i="1"/>
  <c r="BO9" i="1"/>
  <c r="BM10" i="1"/>
  <c r="BN10" i="1"/>
  <c r="BO10" i="1"/>
  <c r="BM11" i="1"/>
  <c r="BN11" i="1"/>
  <c r="BO11" i="1"/>
  <c r="BM12" i="1"/>
  <c r="BN12" i="1"/>
  <c r="BO12" i="1"/>
  <c r="BM13" i="1"/>
  <c r="BN13" i="1"/>
  <c r="BO13" i="1"/>
  <c r="BM14" i="1"/>
  <c r="BN14" i="1"/>
  <c r="BO14" i="1"/>
  <c r="BM15" i="1"/>
  <c r="BN15" i="1"/>
  <c r="BO15" i="1"/>
  <c r="BM16" i="1"/>
  <c r="BN16" i="1"/>
  <c r="BO16" i="1"/>
  <c r="BM17" i="1"/>
  <c r="BN17" i="1"/>
  <c r="BO17" i="1"/>
  <c r="BM18" i="1"/>
  <c r="BN18" i="1"/>
  <c r="BO18" i="1"/>
  <c r="BM19" i="1"/>
  <c r="BN19" i="1"/>
  <c r="BO19" i="1"/>
  <c r="BM20" i="1"/>
  <c r="BN20" i="1"/>
  <c r="BO20" i="1"/>
  <c r="BM21" i="1"/>
  <c r="BN21" i="1"/>
  <c r="BO21" i="1"/>
  <c r="BM22" i="1"/>
  <c r="BN22" i="1"/>
  <c r="BO22" i="1"/>
  <c r="BM23" i="1"/>
  <c r="BN23" i="1"/>
  <c r="BO23" i="1"/>
  <c r="BM24" i="1"/>
  <c r="BN24" i="1"/>
  <c r="BO24" i="1"/>
  <c r="BM25" i="1"/>
  <c r="BN25" i="1"/>
  <c r="BO25" i="1"/>
  <c r="BM26" i="1"/>
  <c r="BN26" i="1"/>
  <c r="BO26" i="1"/>
  <c r="BM27" i="1"/>
  <c r="BN27" i="1"/>
  <c r="BO27" i="1"/>
  <c r="BM28" i="1"/>
  <c r="BN28" i="1"/>
  <c r="BO28" i="1"/>
  <c r="BM29" i="1"/>
  <c r="BN29" i="1"/>
  <c r="BO29" i="1"/>
  <c r="BM30" i="1"/>
  <c r="BN30" i="1"/>
  <c r="BO30" i="1"/>
  <c r="BM31" i="1"/>
  <c r="BN31" i="1"/>
  <c r="BO31" i="1"/>
  <c r="BM32" i="1"/>
  <c r="BN32" i="1"/>
  <c r="BO32" i="1"/>
  <c r="BM33" i="1"/>
  <c r="BN33" i="1"/>
  <c r="BO33" i="1"/>
  <c r="BM34" i="1"/>
  <c r="BN34" i="1"/>
  <c r="BO34" i="1"/>
  <c r="BM35" i="1"/>
  <c r="BN35" i="1"/>
  <c r="BO35" i="1"/>
  <c r="BM36" i="1"/>
  <c r="BN36" i="1"/>
  <c r="BO36" i="1"/>
  <c r="BM37" i="1"/>
  <c r="BN37" i="1"/>
  <c r="BO37" i="1"/>
  <c r="BM38" i="1"/>
  <c r="BN38" i="1"/>
  <c r="BO38" i="1"/>
  <c r="BM39" i="1"/>
  <c r="BN39" i="1"/>
  <c r="BO39" i="1"/>
  <c r="BM40" i="1"/>
  <c r="BN40" i="1"/>
  <c r="BO40" i="1"/>
  <c r="BM41" i="1"/>
  <c r="BN41" i="1"/>
  <c r="BO41" i="1"/>
  <c r="BM42" i="1"/>
  <c r="BN42" i="1"/>
  <c r="BO42" i="1"/>
  <c r="BM43" i="1"/>
  <c r="BN43" i="1"/>
  <c r="BO43" i="1"/>
  <c r="BM44" i="1"/>
  <c r="BN44" i="1"/>
  <c r="BO44" i="1"/>
  <c r="BM45" i="1"/>
  <c r="BN45" i="1"/>
  <c r="BO45" i="1"/>
  <c r="BM46" i="1"/>
  <c r="BN46" i="1"/>
  <c r="BO46" i="1"/>
  <c r="BM47" i="1"/>
  <c r="BN47" i="1"/>
  <c r="BO47" i="1"/>
  <c r="BM48" i="1"/>
  <c r="BN48" i="1"/>
  <c r="BO48" i="1"/>
  <c r="BM49" i="1"/>
  <c r="BN49" i="1"/>
  <c r="BO49" i="1"/>
  <c r="BM50" i="1"/>
  <c r="BN50" i="1"/>
  <c r="BO50" i="1"/>
  <c r="BM51" i="1"/>
  <c r="BN51" i="1"/>
  <c r="BO51" i="1"/>
  <c r="BM52" i="1"/>
  <c r="BN52" i="1"/>
  <c r="BO52" i="1"/>
  <c r="BM53" i="1"/>
  <c r="BN53" i="1"/>
  <c r="BO53" i="1"/>
  <c r="BM54" i="1"/>
  <c r="BN54" i="1"/>
  <c r="BO54" i="1"/>
  <c r="BM55" i="1"/>
  <c r="BN55" i="1"/>
  <c r="BO55" i="1"/>
  <c r="BM56" i="1"/>
  <c r="BN56" i="1"/>
  <c r="BO56" i="1"/>
  <c r="BM57" i="1"/>
  <c r="BN57" i="1"/>
  <c r="BO57" i="1"/>
  <c r="BM58" i="1"/>
  <c r="BN58" i="1"/>
  <c r="BO58" i="1"/>
  <c r="BM59" i="1"/>
  <c r="BN59" i="1"/>
  <c r="BO59" i="1"/>
  <c r="BM60" i="1"/>
  <c r="BN60" i="1"/>
  <c r="BO60" i="1"/>
  <c r="BM61" i="1"/>
  <c r="BN61" i="1"/>
  <c r="BO61" i="1"/>
  <c r="BM62" i="1"/>
  <c r="BN62" i="1"/>
  <c r="BO62" i="1"/>
  <c r="BM63" i="1"/>
  <c r="BN63" i="1"/>
  <c r="BO63" i="1"/>
  <c r="BM64" i="1"/>
  <c r="BN64" i="1"/>
  <c r="BO64" i="1"/>
  <c r="BM65" i="1"/>
  <c r="BN65" i="1"/>
  <c r="BO65" i="1"/>
  <c r="BM66" i="1"/>
  <c r="BN66" i="1"/>
  <c r="BO66" i="1"/>
  <c r="BM67" i="1"/>
  <c r="BN67" i="1"/>
  <c r="BO67" i="1"/>
  <c r="BM68" i="1"/>
  <c r="BN68" i="1"/>
  <c r="BO68" i="1"/>
  <c r="BM69" i="1"/>
  <c r="BN69" i="1"/>
  <c r="BO69" i="1"/>
  <c r="BM70" i="1"/>
  <c r="BN70" i="1"/>
  <c r="BO70" i="1"/>
  <c r="BM71" i="1"/>
  <c r="BN71" i="1"/>
  <c r="BO71" i="1"/>
  <c r="BM72" i="1"/>
  <c r="BN72" i="1"/>
  <c r="BO72" i="1"/>
  <c r="BM73" i="1"/>
  <c r="BN73" i="1"/>
  <c r="BO73" i="1"/>
  <c r="BM74" i="1"/>
  <c r="BN74" i="1"/>
  <c r="BO74" i="1"/>
  <c r="BM75" i="1"/>
  <c r="BN75" i="1"/>
  <c r="BO75" i="1"/>
  <c r="BM76" i="1"/>
  <c r="BN76" i="1"/>
  <c r="BO76" i="1"/>
  <c r="BM77" i="1"/>
  <c r="BN77" i="1"/>
  <c r="BO77" i="1"/>
  <c r="BM78" i="1"/>
  <c r="BN78" i="1"/>
  <c r="BO78" i="1"/>
  <c r="BM79" i="1"/>
  <c r="BN79" i="1"/>
  <c r="BO79" i="1"/>
  <c r="BM80" i="1"/>
  <c r="BN80" i="1"/>
  <c r="BO80" i="1"/>
  <c r="BM81" i="1"/>
  <c r="BN81" i="1"/>
  <c r="BO81" i="1"/>
  <c r="BM82" i="1"/>
  <c r="BN82" i="1"/>
  <c r="BO82" i="1"/>
  <c r="BM83" i="1"/>
  <c r="BN83" i="1"/>
  <c r="BO83" i="1"/>
  <c r="BM84" i="1"/>
  <c r="BN84" i="1"/>
  <c r="BO84" i="1"/>
  <c r="BM85" i="1"/>
  <c r="BN85" i="1"/>
  <c r="BO85" i="1"/>
  <c r="BM86" i="1"/>
  <c r="BN86" i="1"/>
  <c r="BO86" i="1"/>
  <c r="BM87" i="1"/>
  <c r="BN87" i="1"/>
  <c r="BO87" i="1"/>
  <c r="BM88" i="1"/>
  <c r="BN88" i="1"/>
  <c r="BO88" i="1"/>
  <c r="BM89" i="1"/>
  <c r="BN89" i="1"/>
  <c r="BO89" i="1"/>
  <c r="BM90" i="1"/>
  <c r="BN90" i="1"/>
  <c r="BO90" i="1"/>
  <c r="BM91" i="1"/>
  <c r="BN91" i="1"/>
  <c r="BO91" i="1"/>
  <c r="BM92" i="1"/>
  <c r="BN92" i="1"/>
  <c r="BO92" i="1"/>
  <c r="BM93" i="1"/>
  <c r="BN93" i="1"/>
  <c r="BO93" i="1"/>
  <c r="BM94" i="1"/>
  <c r="BN94" i="1"/>
  <c r="BO94" i="1"/>
  <c r="BM95" i="1"/>
  <c r="BN95" i="1"/>
  <c r="BO95" i="1"/>
  <c r="BM96" i="1"/>
  <c r="BN96" i="1"/>
  <c r="BO96" i="1"/>
  <c r="BM97" i="1"/>
  <c r="BN97" i="1"/>
  <c r="BO97" i="1"/>
  <c r="BM98" i="1"/>
  <c r="BN98" i="1"/>
  <c r="BO98" i="1"/>
  <c r="BM99" i="1"/>
  <c r="BN99" i="1"/>
  <c r="BO99" i="1"/>
  <c r="BM100" i="1"/>
  <c r="BN100" i="1"/>
  <c r="BO100" i="1"/>
  <c r="BM101" i="1"/>
  <c r="BN101" i="1"/>
  <c r="BO101" i="1"/>
  <c r="BM102" i="1"/>
  <c r="BN102" i="1"/>
  <c r="BO102" i="1"/>
  <c r="BM103" i="1"/>
  <c r="BN103" i="1"/>
  <c r="BO103" i="1"/>
  <c r="BM104" i="1"/>
  <c r="BN104" i="1"/>
  <c r="BO104" i="1"/>
  <c r="BM105" i="1"/>
  <c r="BN105" i="1"/>
  <c r="BO105" i="1"/>
  <c r="BM106" i="1"/>
  <c r="BN106" i="1"/>
  <c r="BO106" i="1"/>
  <c r="BM107" i="1"/>
  <c r="BN107" i="1"/>
  <c r="BO107" i="1"/>
  <c r="BM108" i="1"/>
  <c r="BN108" i="1"/>
  <c r="BO108" i="1"/>
  <c r="BM109" i="1"/>
  <c r="BN109" i="1"/>
  <c r="BO109" i="1"/>
  <c r="BM110" i="1"/>
  <c r="BN110" i="1"/>
  <c r="BO110" i="1"/>
  <c r="BM111" i="1"/>
  <c r="BN111" i="1"/>
  <c r="BO111" i="1"/>
  <c r="BM112" i="1"/>
  <c r="BN112" i="1"/>
  <c r="BO112" i="1"/>
  <c r="BM113" i="1"/>
  <c r="BN113" i="1"/>
  <c r="BO113" i="1"/>
  <c r="BM114" i="1"/>
  <c r="BN114" i="1"/>
  <c r="BO114" i="1"/>
  <c r="BM115" i="1"/>
  <c r="BN115" i="1"/>
  <c r="BO115" i="1"/>
  <c r="BM116" i="1"/>
  <c r="BN116" i="1"/>
  <c r="BO116" i="1"/>
  <c r="BM117" i="1"/>
  <c r="BN117" i="1"/>
  <c r="BO117" i="1"/>
  <c r="BM118" i="1"/>
  <c r="BN118" i="1"/>
  <c r="BO118" i="1"/>
  <c r="BM119" i="1"/>
  <c r="BN119" i="1"/>
  <c r="BO119" i="1"/>
  <c r="BM120" i="1"/>
  <c r="BN120" i="1"/>
  <c r="BO120" i="1"/>
  <c r="BM121" i="1"/>
  <c r="BN121" i="1"/>
  <c r="BO121" i="1"/>
  <c r="BM122" i="1"/>
  <c r="BN122" i="1"/>
  <c r="BO122" i="1"/>
  <c r="BM123" i="1"/>
  <c r="BN123" i="1"/>
  <c r="BO123" i="1"/>
  <c r="BM124" i="1"/>
  <c r="BN124" i="1"/>
  <c r="BO124" i="1"/>
  <c r="BM125" i="1"/>
  <c r="BN125" i="1"/>
  <c r="BO125" i="1"/>
  <c r="BM126" i="1"/>
  <c r="BN126" i="1"/>
  <c r="BO126" i="1"/>
  <c r="BM127" i="1"/>
  <c r="BN127" i="1"/>
  <c r="BO127" i="1"/>
  <c r="BM128" i="1"/>
  <c r="BN128" i="1"/>
  <c r="BO128" i="1"/>
  <c r="BM129" i="1"/>
  <c r="BN129" i="1"/>
  <c r="BO129" i="1"/>
  <c r="BM130" i="1"/>
  <c r="BN130" i="1"/>
  <c r="BO130" i="1"/>
  <c r="BM131" i="1"/>
  <c r="BN131" i="1"/>
  <c r="BO131" i="1"/>
  <c r="BM132" i="1"/>
  <c r="BN132" i="1"/>
  <c r="BO132" i="1"/>
  <c r="BM133" i="1"/>
  <c r="BN133" i="1"/>
  <c r="BO133" i="1"/>
  <c r="BM134" i="1"/>
  <c r="BN134" i="1"/>
  <c r="BO134" i="1"/>
  <c r="BM135" i="1"/>
  <c r="BN135" i="1"/>
  <c r="BO135" i="1"/>
  <c r="BM136" i="1"/>
  <c r="BN136" i="1"/>
  <c r="BO136" i="1"/>
  <c r="BM137" i="1"/>
  <c r="BN137" i="1"/>
  <c r="BO137" i="1"/>
  <c r="BM138" i="1"/>
  <c r="BN138" i="1"/>
  <c r="BO138" i="1"/>
  <c r="BM139" i="1"/>
  <c r="BN139" i="1"/>
  <c r="BO139" i="1"/>
  <c r="BM140" i="1"/>
  <c r="BN140" i="1"/>
  <c r="BO140" i="1"/>
  <c r="BM141" i="1"/>
  <c r="BN141" i="1"/>
  <c r="BO141" i="1"/>
  <c r="BM142" i="1"/>
  <c r="BN142" i="1"/>
  <c r="BO142" i="1"/>
  <c r="BM143" i="1"/>
  <c r="BN143" i="1"/>
  <c r="BO143" i="1"/>
  <c r="BM144" i="1"/>
  <c r="BN144" i="1"/>
  <c r="BO144" i="1"/>
  <c r="BM145" i="1"/>
  <c r="BN145" i="1"/>
  <c r="BO145" i="1"/>
  <c r="BM146" i="1"/>
  <c r="BN146" i="1"/>
  <c r="BO146" i="1"/>
  <c r="BM147" i="1"/>
  <c r="BN147" i="1"/>
  <c r="BO147" i="1"/>
  <c r="BM148" i="1"/>
  <c r="BN148" i="1"/>
  <c r="BO148" i="1"/>
  <c r="BM149" i="1"/>
  <c r="BN149" i="1"/>
  <c r="BO149" i="1"/>
  <c r="BM150" i="1"/>
  <c r="BN150" i="1"/>
  <c r="BO150" i="1"/>
  <c r="BM151" i="1"/>
  <c r="BN151" i="1"/>
  <c r="BO151" i="1"/>
  <c r="BM152" i="1"/>
  <c r="BN152" i="1"/>
  <c r="BO152" i="1"/>
  <c r="BM153" i="1"/>
  <c r="BN153" i="1"/>
  <c r="BO153" i="1"/>
  <c r="BM154" i="1"/>
  <c r="BN154" i="1"/>
  <c r="BO154" i="1"/>
  <c r="BM155" i="1"/>
  <c r="BN155" i="1"/>
  <c r="BO155" i="1"/>
  <c r="BM156" i="1"/>
  <c r="BN156" i="1"/>
  <c r="BO156" i="1"/>
  <c r="BM157" i="1"/>
  <c r="BN157" i="1"/>
  <c r="BO157" i="1"/>
  <c r="BM158" i="1"/>
  <c r="BN158" i="1"/>
  <c r="BO158" i="1"/>
  <c r="BM159" i="1"/>
  <c r="BN159" i="1"/>
  <c r="BO159" i="1"/>
  <c r="BM160" i="1"/>
  <c r="BN160" i="1"/>
  <c r="BO160" i="1"/>
  <c r="BM161" i="1"/>
  <c r="BN161" i="1"/>
  <c r="BO161" i="1"/>
  <c r="BM162" i="1"/>
  <c r="BN162" i="1"/>
  <c r="BO162" i="1"/>
  <c r="BM163" i="1"/>
  <c r="BN163" i="1"/>
  <c r="BO163" i="1"/>
  <c r="BM164" i="1"/>
  <c r="BN164" i="1"/>
  <c r="BO164" i="1"/>
  <c r="BM165" i="1"/>
  <c r="BN165" i="1"/>
  <c r="BO165" i="1"/>
  <c r="BM166" i="1"/>
  <c r="BN166" i="1"/>
  <c r="BO166" i="1"/>
  <c r="BM167" i="1"/>
  <c r="BN167" i="1"/>
  <c r="BO167" i="1"/>
  <c r="BM168" i="1"/>
  <c r="BN168" i="1"/>
  <c r="BO168" i="1"/>
  <c r="BM169" i="1"/>
  <c r="BN169" i="1"/>
  <c r="BO169" i="1"/>
  <c r="BM170" i="1"/>
  <c r="BN170" i="1"/>
  <c r="BO170" i="1"/>
  <c r="BM171" i="1"/>
  <c r="BN171" i="1"/>
  <c r="BO171" i="1"/>
  <c r="BM172" i="1"/>
  <c r="BN172" i="1"/>
  <c r="BO172" i="1"/>
  <c r="BM173" i="1"/>
  <c r="BN173" i="1"/>
  <c r="BO173" i="1"/>
  <c r="BM174" i="1"/>
  <c r="BN174" i="1"/>
  <c r="BO174" i="1"/>
  <c r="BM175" i="1"/>
  <c r="BN175" i="1"/>
  <c r="BO175" i="1"/>
  <c r="BM176" i="1"/>
  <c r="BN176" i="1"/>
  <c r="BO176" i="1"/>
  <c r="BM177" i="1"/>
  <c r="BN177" i="1"/>
  <c r="BO177" i="1"/>
  <c r="BM178" i="1"/>
  <c r="BN178" i="1"/>
  <c r="BO178" i="1"/>
  <c r="BM179" i="1"/>
  <c r="BN179" i="1"/>
  <c r="BO179" i="1"/>
  <c r="BM180" i="1"/>
  <c r="BN180" i="1"/>
  <c r="BO180" i="1"/>
  <c r="BM181" i="1"/>
  <c r="BN181" i="1"/>
  <c r="BO181" i="1"/>
  <c r="BM182" i="1"/>
  <c r="BN182" i="1"/>
  <c r="BO182" i="1"/>
  <c r="BM183" i="1"/>
  <c r="BN183" i="1"/>
  <c r="BO183" i="1"/>
  <c r="BM184" i="1"/>
  <c r="BN184" i="1"/>
  <c r="BO184" i="1"/>
  <c r="BM185" i="1"/>
  <c r="BN185" i="1"/>
  <c r="BO185" i="1"/>
  <c r="BM186" i="1"/>
  <c r="BN186" i="1"/>
  <c r="BO186" i="1"/>
  <c r="BM187" i="1"/>
  <c r="BN187" i="1"/>
  <c r="BO187" i="1"/>
  <c r="BM188" i="1"/>
  <c r="BN188" i="1"/>
  <c r="BO188" i="1"/>
  <c r="BM189" i="1"/>
  <c r="BN189" i="1"/>
  <c r="BO189" i="1"/>
  <c r="BM190" i="1"/>
  <c r="BN190" i="1"/>
  <c r="BO190" i="1"/>
  <c r="BM191" i="1"/>
  <c r="BN191" i="1"/>
  <c r="BO191" i="1"/>
  <c r="BM192" i="1"/>
  <c r="BN192" i="1"/>
  <c r="BO192" i="1"/>
  <c r="BM193" i="1"/>
  <c r="BN193" i="1"/>
  <c r="BO193" i="1"/>
  <c r="BM194" i="1"/>
  <c r="BN194" i="1"/>
  <c r="BO194" i="1"/>
  <c r="BM195" i="1"/>
  <c r="BN195" i="1"/>
  <c r="BO195" i="1"/>
  <c r="BM196" i="1"/>
  <c r="BN196" i="1"/>
  <c r="BO196" i="1"/>
  <c r="BM197" i="1"/>
  <c r="BN197" i="1"/>
  <c r="BO197" i="1"/>
  <c r="BM198" i="1"/>
  <c r="BN198" i="1"/>
  <c r="BO198" i="1"/>
  <c r="BM199" i="1"/>
  <c r="BN199" i="1"/>
  <c r="BO199" i="1"/>
  <c r="BM200" i="1"/>
  <c r="BN200" i="1"/>
  <c r="BO200" i="1"/>
  <c r="BM201" i="1"/>
  <c r="BN201" i="1"/>
  <c r="BO201" i="1"/>
  <c r="BM202" i="1"/>
  <c r="BN202" i="1"/>
  <c r="BO202" i="1"/>
  <c r="BM203" i="1"/>
  <c r="BN203" i="1"/>
  <c r="BO203" i="1"/>
  <c r="BM204" i="1"/>
  <c r="BN204" i="1"/>
  <c r="BO204" i="1"/>
  <c r="BM205" i="1"/>
  <c r="BN205" i="1"/>
  <c r="BO205" i="1"/>
  <c r="BM206" i="1"/>
  <c r="BN206" i="1"/>
  <c r="BO206" i="1"/>
  <c r="BM207" i="1"/>
  <c r="BN207" i="1"/>
  <c r="BO207" i="1"/>
  <c r="BM208" i="1"/>
  <c r="BN208" i="1"/>
  <c r="BO208" i="1"/>
  <c r="BM209" i="1"/>
  <c r="BN209" i="1"/>
  <c r="BO209" i="1"/>
  <c r="BM210" i="1"/>
  <c r="BN210" i="1"/>
  <c r="BO210" i="1"/>
  <c r="BM211" i="1"/>
  <c r="BN211" i="1"/>
  <c r="BO211" i="1"/>
  <c r="BM212" i="1"/>
  <c r="BN212" i="1"/>
  <c r="BO212" i="1"/>
  <c r="BM213" i="1"/>
  <c r="BN213" i="1"/>
  <c r="BO213" i="1"/>
  <c r="BM214" i="1"/>
  <c r="BN214" i="1"/>
  <c r="BO214" i="1"/>
  <c r="BM215" i="1"/>
  <c r="BN215" i="1"/>
  <c r="BO215" i="1"/>
  <c r="BM216" i="1"/>
  <c r="BN216" i="1"/>
  <c r="BO216" i="1"/>
  <c r="BM217" i="1"/>
  <c r="BN217" i="1"/>
  <c r="BO217" i="1"/>
  <c r="BM218" i="1"/>
  <c r="BN218" i="1"/>
  <c r="BO218" i="1"/>
  <c r="BM219" i="1"/>
  <c r="BN219" i="1"/>
  <c r="BO219" i="1"/>
  <c r="BM220" i="1"/>
  <c r="BN220" i="1"/>
  <c r="BO220" i="1"/>
  <c r="BM221" i="1"/>
  <c r="BN221" i="1"/>
  <c r="BO221" i="1"/>
  <c r="BM222" i="1"/>
  <c r="BN222" i="1"/>
  <c r="BO222" i="1"/>
  <c r="BM223" i="1"/>
  <c r="BN223" i="1"/>
  <c r="BO223" i="1"/>
  <c r="BM224" i="1"/>
  <c r="BN224" i="1"/>
  <c r="BO224" i="1"/>
  <c r="BM225" i="1"/>
  <c r="BN225" i="1"/>
  <c r="BO225" i="1"/>
  <c r="BM226" i="1"/>
  <c r="BN226" i="1"/>
  <c r="BO226" i="1"/>
  <c r="BM227" i="1"/>
  <c r="BN227" i="1"/>
  <c r="BO227" i="1"/>
  <c r="BM228" i="1"/>
  <c r="BN228" i="1"/>
  <c r="BO228" i="1"/>
  <c r="BM229" i="1"/>
  <c r="BN229" i="1"/>
  <c r="BO229" i="1"/>
  <c r="BM230" i="1"/>
  <c r="BN230" i="1"/>
  <c r="BO230" i="1"/>
  <c r="BM231" i="1"/>
  <c r="BN231" i="1"/>
  <c r="BO231" i="1"/>
  <c r="BM232" i="1"/>
  <c r="BN232" i="1"/>
  <c r="BO232" i="1"/>
  <c r="BM233" i="1"/>
  <c r="BN233" i="1"/>
  <c r="BO233" i="1"/>
  <c r="BM234" i="1"/>
  <c r="BN234" i="1"/>
  <c r="BO234" i="1"/>
  <c r="BM235" i="1"/>
  <c r="BN235" i="1"/>
  <c r="BO235" i="1"/>
  <c r="BM236" i="1"/>
  <c r="BN236" i="1"/>
  <c r="BO236" i="1"/>
  <c r="BM237" i="1"/>
  <c r="BN237" i="1"/>
  <c r="BO237" i="1"/>
  <c r="BM238" i="1"/>
  <c r="BN238" i="1"/>
  <c r="BO238" i="1"/>
  <c r="BM239" i="1"/>
  <c r="BN239" i="1"/>
  <c r="BO239" i="1"/>
  <c r="BM240" i="1"/>
  <c r="BN240" i="1"/>
  <c r="BO240" i="1"/>
  <c r="BM241" i="1"/>
  <c r="BN241" i="1"/>
  <c r="BO241" i="1"/>
  <c r="BM242" i="1"/>
  <c r="BN242" i="1"/>
  <c r="BO242" i="1"/>
  <c r="BM243" i="1"/>
  <c r="BN243" i="1"/>
  <c r="BO243" i="1"/>
  <c r="BM244" i="1"/>
  <c r="BN244" i="1"/>
  <c r="BO244" i="1"/>
  <c r="BM245" i="1"/>
  <c r="BN245" i="1"/>
  <c r="BO245" i="1"/>
  <c r="BM246" i="1"/>
  <c r="BN246" i="1"/>
  <c r="BO246" i="1"/>
  <c r="BM247" i="1"/>
  <c r="BN247" i="1"/>
  <c r="BO247" i="1"/>
  <c r="BM248" i="1"/>
  <c r="BN248" i="1"/>
  <c r="BO248" i="1"/>
  <c r="BM249" i="1"/>
  <c r="BN249" i="1"/>
  <c r="BO249" i="1"/>
  <c r="BM250" i="1"/>
  <c r="BN250" i="1"/>
  <c r="BO250" i="1"/>
  <c r="BM251" i="1"/>
  <c r="BN251" i="1"/>
  <c r="BO251" i="1"/>
  <c r="BM252" i="1"/>
  <c r="BN252" i="1"/>
  <c r="BO252" i="1"/>
  <c r="BM253" i="1"/>
  <c r="BN253" i="1"/>
  <c r="BO253" i="1"/>
  <c r="BM254" i="1"/>
  <c r="BN254" i="1"/>
  <c r="BO254" i="1"/>
  <c r="BM255" i="1"/>
  <c r="BN255" i="1"/>
  <c r="BO255" i="1"/>
  <c r="BM256" i="1"/>
  <c r="BN256" i="1"/>
  <c r="BO256" i="1"/>
  <c r="BM257" i="1"/>
  <c r="BN257" i="1"/>
  <c r="BO257" i="1"/>
  <c r="BM258" i="1"/>
  <c r="BN258" i="1"/>
  <c r="BO258" i="1"/>
  <c r="BM259" i="1"/>
  <c r="BN259" i="1"/>
  <c r="BO259" i="1"/>
  <c r="BM260" i="1"/>
  <c r="BN260" i="1"/>
  <c r="BO260" i="1"/>
  <c r="BM261" i="1"/>
  <c r="BN261" i="1"/>
  <c r="BO261" i="1"/>
  <c r="BM262" i="1"/>
  <c r="BN262" i="1"/>
  <c r="BO262" i="1"/>
  <c r="BM263" i="1"/>
  <c r="BN263" i="1"/>
  <c r="BO263" i="1"/>
  <c r="BM264" i="1"/>
  <c r="BN264" i="1"/>
  <c r="BO264" i="1"/>
  <c r="BM265" i="1"/>
  <c r="BN265" i="1"/>
  <c r="BO265" i="1"/>
  <c r="BM266" i="1"/>
  <c r="BN266" i="1"/>
  <c r="BO266" i="1"/>
  <c r="BM267" i="1"/>
  <c r="BN267" i="1"/>
  <c r="BO267" i="1"/>
  <c r="BM268" i="1"/>
  <c r="BN268" i="1"/>
  <c r="BO268" i="1"/>
  <c r="BM269" i="1"/>
  <c r="BN269" i="1"/>
  <c r="BO269" i="1"/>
  <c r="BM270" i="1"/>
  <c r="BN270" i="1"/>
  <c r="BO270" i="1"/>
  <c r="BM271" i="1"/>
  <c r="BN271" i="1"/>
  <c r="BO271" i="1"/>
  <c r="BM272" i="1"/>
  <c r="BN272" i="1"/>
  <c r="BO272" i="1"/>
  <c r="BM273" i="1"/>
  <c r="BN273" i="1"/>
  <c r="BO273" i="1"/>
  <c r="BM274" i="1"/>
  <c r="BN274" i="1"/>
  <c r="BO274" i="1"/>
  <c r="BM275" i="1"/>
  <c r="BN275" i="1"/>
  <c r="BO275" i="1"/>
  <c r="BM276" i="1"/>
  <c r="BN276" i="1"/>
  <c r="BO276" i="1"/>
  <c r="BM277" i="1"/>
  <c r="BN277" i="1"/>
  <c r="BO277" i="1"/>
  <c r="BM278" i="1"/>
  <c r="BN278" i="1"/>
  <c r="BO278" i="1"/>
  <c r="BM279" i="1"/>
  <c r="BN279" i="1"/>
  <c r="BO279" i="1"/>
  <c r="BM280" i="1"/>
  <c r="BN280" i="1"/>
  <c r="BO280" i="1"/>
  <c r="BM281" i="1"/>
  <c r="BN281" i="1"/>
  <c r="BO281" i="1"/>
  <c r="BM282" i="1"/>
  <c r="BN282" i="1"/>
  <c r="BO282" i="1"/>
  <c r="BM283" i="1"/>
  <c r="BN283" i="1"/>
  <c r="BO283" i="1"/>
  <c r="BM284" i="1"/>
  <c r="BN284" i="1"/>
  <c r="BO284" i="1"/>
  <c r="BM285" i="1"/>
  <c r="BN285" i="1"/>
  <c r="BO285" i="1"/>
  <c r="BM286" i="1"/>
  <c r="BN286" i="1"/>
  <c r="BO286" i="1"/>
  <c r="BM287" i="1"/>
  <c r="BN287" i="1"/>
  <c r="BO287" i="1"/>
  <c r="BM288" i="1"/>
  <c r="BN288" i="1"/>
  <c r="BO288" i="1"/>
  <c r="BM289" i="1"/>
  <c r="BN289" i="1"/>
  <c r="BO289" i="1"/>
  <c r="BM290" i="1"/>
  <c r="BN290" i="1"/>
  <c r="BO290" i="1"/>
  <c r="BM291" i="1"/>
  <c r="BN291" i="1"/>
  <c r="BO291" i="1"/>
  <c r="BM292" i="1"/>
  <c r="BN292" i="1"/>
  <c r="BO292" i="1"/>
  <c r="BM293" i="1"/>
  <c r="BN293" i="1"/>
  <c r="BO293" i="1"/>
  <c r="BM294" i="1"/>
  <c r="BN294" i="1"/>
  <c r="BO294" i="1"/>
  <c r="BM295" i="1"/>
  <c r="BN295" i="1"/>
  <c r="BO295" i="1"/>
  <c r="BM296" i="1"/>
  <c r="BN296" i="1"/>
  <c r="BO296" i="1"/>
  <c r="BM297" i="1"/>
  <c r="BN297" i="1"/>
  <c r="BO297" i="1"/>
  <c r="BM298" i="1"/>
  <c r="BN298" i="1"/>
  <c r="BO298" i="1"/>
  <c r="BM299" i="1"/>
  <c r="BN299" i="1"/>
  <c r="BO299" i="1"/>
  <c r="BM300" i="1"/>
  <c r="BN300" i="1"/>
  <c r="BO300" i="1"/>
  <c r="BM301" i="1"/>
  <c r="BN301" i="1"/>
  <c r="BO301" i="1"/>
  <c r="BM302" i="1"/>
  <c r="BN302" i="1"/>
  <c r="BO302" i="1"/>
  <c r="BM303" i="1"/>
  <c r="BN303" i="1"/>
  <c r="BO303" i="1"/>
  <c r="BM304" i="1"/>
  <c r="BN304" i="1"/>
  <c r="BO304" i="1"/>
  <c r="BM305" i="1"/>
  <c r="BN305" i="1"/>
  <c r="BO305" i="1"/>
  <c r="BM306" i="1"/>
  <c r="BN306" i="1"/>
  <c r="BO306" i="1"/>
  <c r="BM307" i="1"/>
  <c r="BN307" i="1"/>
  <c r="BO307" i="1"/>
  <c r="BM308" i="1"/>
  <c r="BN308" i="1"/>
  <c r="BO308" i="1"/>
  <c r="BM309" i="1"/>
  <c r="BN309" i="1"/>
  <c r="BO309" i="1"/>
  <c r="BM310" i="1"/>
  <c r="BN310" i="1"/>
  <c r="BO310" i="1"/>
  <c r="BM311" i="1"/>
  <c r="BN311" i="1"/>
  <c r="BO311" i="1"/>
  <c r="BM312" i="1"/>
  <c r="BN312" i="1"/>
  <c r="BO312" i="1"/>
  <c r="BM313" i="1"/>
  <c r="BN313" i="1"/>
  <c r="BO313" i="1"/>
  <c r="BM314" i="1"/>
  <c r="BN314" i="1"/>
  <c r="BO314" i="1"/>
  <c r="BM315" i="1"/>
  <c r="BN315" i="1"/>
  <c r="BO315" i="1"/>
  <c r="BM316" i="1"/>
  <c r="BN316" i="1"/>
  <c r="BO316" i="1"/>
  <c r="BM317" i="1"/>
  <c r="BN317" i="1"/>
  <c r="BO317" i="1"/>
  <c r="BM318" i="1"/>
  <c r="BN318" i="1"/>
  <c r="BO318" i="1"/>
  <c r="BM319" i="1"/>
  <c r="BN319" i="1"/>
  <c r="BO319" i="1"/>
  <c r="BM320" i="1"/>
  <c r="BN320" i="1"/>
  <c r="BO320" i="1"/>
  <c r="BM321" i="1"/>
  <c r="BN321" i="1"/>
  <c r="BO321" i="1"/>
  <c r="BM322" i="1"/>
  <c r="BN322" i="1"/>
  <c r="BO322" i="1"/>
  <c r="BM323" i="1"/>
  <c r="BN323" i="1"/>
  <c r="BO323" i="1"/>
  <c r="BM324" i="1"/>
  <c r="BN324" i="1"/>
  <c r="BO324" i="1"/>
  <c r="BM325" i="1"/>
  <c r="BN325" i="1"/>
  <c r="BO325" i="1"/>
  <c r="BM326" i="1"/>
  <c r="BN326" i="1"/>
  <c r="BO326" i="1"/>
  <c r="BM327" i="1"/>
  <c r="BN327" i="1"/>
  <c r="BO327" i="1"/>
  <c r="BM328" i="1"/>
  <c r="BN328" i="1"/>
  <c r="BO328" i="1"/>
  <c r="BM329" i="1"/>
  <c r="BN329" i="1"/>
  <c r="BO329" i="1"/>
  <c r="BM330" i="1"/>
  <c r="BN330" i="1"/>
  <c r="BO330" i="1"/>
  <c r="BM331" i="1"/>
  <c r="BN331" i="1"/>
  <c r="BO331" i="1"/>
  <c r="BM332" i="1"/>
  <c r="BN332" i="1"/>
  <c r="BO332" i="1"/>
  <c r="BM333" i="1"/>
  <c r="BN333" i="1"/>
  <c r="BO333" i="1"/>
  <c r="BM334" i="1"/>
  <c r="BN334" i="1"/>
  <c r="BO334" i="1"/>
  <c r="BM335" i="1"/>
  <c r="BN335" i="1"/>
  <c r="BO335" i="1"/>
  <c r="BM336" i="1"/>
  <c r="BN336" i="1"/>
  <c r="BO336" i="1"/>
  <c r="BM337" i="1"/>
  <c r="BN337" i="1"/>
  <c r="BO337" i="1"/>
  <c r="BM338" i="1"/>
  <c r="BN338" i="1"/>
  <c r="BO338" i="1"/>
  <c r="BM339" i="1"/>
  <c r="BN339" i="1"/>
  <c r="BO339" i="1"/>
  <c r="BO343" i="1"/>
  <c r="BO352" i="1"/>
  <c r="BN343" i="1"/>
  <c r="BN352" i="1"/>
  <c r="BI7" i="1"/>
  <c r="BF342" i="1"/>
  <c r="BJ7" i="1"/>
  <c r="BK7" i="1"/>
  <c r="BI8" i="1"/>
  <c r="BJ8" i="1"/>
  <c r="BK8" i="1"/>
  <c r="BI9" i="1"/>
  <c r="BJ9" i="1"/>
  <c r="BK9" i="1"/>
  <c r="BI10" i="1"/>
  <c r="BJ10" i="1"/>
  <c r="BK10" i="1"/>
  <c r="BI11" i="1"/>
  <c r="BJ11" i="1"/>
  <c r="BK11" i="1"/>
  <c r="BI12" i="1"/>
  <c r="BJ12" i="1"/>
  <c r="BK12" i="1"/>
  <c r="BI13" i="1"/>
  <c r="BJ13" i="1"/>
  <c r="BK13" i="1"/>
  <c r="BI14" i="1"/>
  <c r="BJ14" i="1"/>
  <c r="BK14" i="1"/>
  <c r="BI15" i="1"/>
  <c r="BJ15" i="1"/>
  <c r="BK15" i="1"/>
  <c r="BI16" i="1"/>
  <c r="BJ16" i="1"/>
  <c r="BK16" i="1"/>
  <c r="BI17" i="1"/>
  <c r="BJ17" i="1"/>
  <c r="BK17" i="1"/>
  <c r="BI18" i="1"/>
  <c r="BJ18" i="1"/>
  <c r="BK18" i="1"/>
  <c r="BI19" i="1"/>
  <c r="BJ19" i="1"/>
  <c r="BK19" i="1"/>
  <c r="BI20" i="1"/>
  <c r="BJ20" i="1"/>
  <c r="BK20" i="1"/>
  <c r="BI21" i="1"/>
  <c r="BJ21" i="1"/>
  <c r="BK21" i="1"/>
  <c r="BI22" i="1"/>
  <c r="BJ22" i="1"/>
  <c r="BK22" i="1"/>
  <c r="BI23" i="1"/>
  <c r="BJ23" i="1"/>
  <c r="BK23" i="1"/>
  <c r="BI24" i="1"/>
  <c r="BJ24" i="1"/>
  <c r="BK24" i="1"/>
  <c r="BI25" i="1"/>
  <c r="BJ25" i="1"/>
  <c r="BK25" i="1"/>
  <c r="BI26" i="1"/>
  <c r="BJ26" i="1"/>
  <c r="BK26" i="1"/>
  <c r="BI27" i="1"/>
  <c r="BJ27" i="1"/>
  <c r="BK27" i="1"/>
  <c r="BI28" i="1"/>
  <c r="BJ28" i="1"/>
  <c r="BK28" i="1"/>
  <c r="BI29" i="1"/>
  <c r="BJ29" i="1"/>
  <c r="BK29" i="1"/>
  <c r="BI30" i="1"/>
  <c r="BJ30" i="1"/>
  <c r="BK30" i="1"/>
  <c r="BI31" i="1"/>
  <c r="BJ31" i="1"/>
  <c r="BK31" i="1"/>
  <c r="BI32" i="1"/>
  <c r="BJ32" i="1"/>
  <c r="BK32" i="1"/>
  <c r="BI33" i="1"/>
  <c r="BJ33" i="1"/>
  <c r="BK33" i="1"/>
  <c r="BI34" i="1"/>
  <c r="BJ34" i="1"/>
  <c r="BK34" i="1"/>
  <c r="BI35" i="1"/>
  <c r="BJ35" i="1"/>
  <c r="BK35" i="1"/>
  <c r="BI36" i="1"/>
  <c r="BJ36" i="1"/>
  <c r="BK36" i="1"/>
  <c r="BI37" i="1"/>
  <c r="BJ37" i="1"/>
  <c r="BK37" i="1"/>
  <c r="BI38" i="1"/>
  <c r="BJ38" i="1"/>
  <c r="BK38" i="1"/>
  <c r="BI39" i="1"/>
  <c r="BJ39" i="1"/>
  <c r="BK39" i="1"/>
  <c r="BI40" i="1"/>
  <c r="BJ40" i="1"/>
  <c r="BK40" i="1"/>
  <c r="BI41" i="1"/>
  <c r="BJ41" i="1"/>
  <c r="BK41" i="1"/>
  <c r="BI42" i="1"/>
  <c r="BJ42" i="1"/>
  <c r="BK42" i="1"/>
  <c r="BI43" i="1"/>
  <c r="BJ43" i="1"/>
  <c r="BK43" i="1"/>
  <c r="BI44" i="1"/>
  <c r="BJ44" i="1"/>
  <c r="BK44" i="1"/>
  <c r="BI45" i="1"/>
  <c r="BJ45" i="1"/>
  <c r="BK45" i="1"/>
  <c r="BI46" i="1"/>
  <c r="BJ46" i="1"/>
  <c r="BK46" i="1"/>
  <c r="BI47" i="1"/>
  <c r="BJ47" i="1"/>
  <c r="BK47" i="1"/>
  <c r="BI48" i="1"/>
  <c r="BJ48" i="1"/>
  <c r="BK48" i="1"/>
  <c r="BI49" i="1"/>
  <c r="BJ49" i="1"/>
  <c r="BK49" i="1"/>
  <c r="BI50" i="1"/>
  <c r="BJ50" i="1"/>
  <c r="BK50" i="1"/>
  <c r="BI51" i="1"/>
  <c r="BJ51" i="1"/>
  <c r="BK51" i="1"/>
  <c r="BI52" i="1"/>
  <c r="BJ52" i="1"/>
  <c r="BK52" i="1"/>
  <c r="BI53" i="1"/>
  <c r="BJ53" i="1"/>
  <c r="BK53" i="1"/>
  <c r="BI54" i="1"/>
  <c r="BJ54" i="1"/>
  <c r="BK54" i="1"/>
  <c r="BI55" i="1"/>
  <c r="BJ55" i="1"/>
  <c r="BK55" i="1"/>
  <c r="BI56" i="1"/>
  <c r="BJ56" i="1"/>
  <c r="BK56" i="1"/>
  <c r="BI57" i="1"/>
  <c r="BJ57" i="1"/>
  <c r="BK57" i="1"/>
  <c r="BI58" i="1"/>
  <c r="BJ58" i="1"/>
  <c r="BK58" i="1"/>
  <c r="BI59" i="1"/>
  <c r="BJ59" i="1"/>
  <c r="BK59" i="1"/>
  <c r="BI60" i="1"/>
  <c r="BJ60" i="1"/>
  <c r="BK60" i="1"/>
  <c r="BI61" i="1"/>
  <c r="BJ61" i="1"/>
  <c r="BK61" i="1"/>
  <c r="BI62" i="1"/>
  <c r="BJ62" i="1"/>
  <c r="BK62" i="1"/>
  <c r="BI63" i="1"/>
  <c r="BJ63" i="1"/>
  <c r="BK63" i="1"/>
  <c r="BI64" i="1"/>
  <c r="BJ64" i="1"/>
  <c r="BK64" i="1"/>
  <c r="BI65" i="1"/>
  <c r="BJ65" i="1"/>
  <c r="BK65" i="1"/>
  <c r="BI66" i="1"/>
  <c r="BJ66" i="1"/>
  <c r="BK66" i="1"/>
  <c r="BI67" i="1"/>
  <c r="BJ67" i="1"/>
  <c r="BK67" i="1"/>
  <c r="BI68" i="1"/>
  <c r="BJ68" i="1"/>
  <c r="BK68" i="1"/>
  <c r="BI69" i="1"/>
  <c r="BJ69" i="1"/>
  <c r="BK69" i="1"/>
  <c r="BI70" i="1"/>
  <c r="BJ70" i="1"/>
  <c r="BK70" i="1"/>
  <c r="BI71" i="1"/>
  <c r="BJ71" i="1"/>
  <c r="BK71" i="1"/>
  <c r="BI72" i="1"/>
  <c r="BJ72" i="1"/>
  <c r="BK72" i="1"/>
  <c r="BI73" i="1"/>
  <c r="BJ73" i="1"/>
  <c r="BK73" i="1"/>
  <c r="BI74" i="1"/>
  <c r="BJ74" i="1"/>
  <c r="BK74" i="1"/>
  <c r="BI75" i="1"/>
  <c r="BJ75" i="1"/>
  <c r="BK75" i="1"/>
  <c r="BI76" i="1"/>
  <c r="BJ76" i="1"/>
  <c r="BK76" i="1"/>
  <c r="BI77" i="1"/>
  <c r="BJ77" i="1"/>
  <c r="BK77" i="1"/>
  <c r="BI78" i="1"/>
  <c r="BJ78" i="1"/>
  <c r="BK78" i="1"/>
  <c r="BI79" i="1"/>
  <c r="BJ79" i="1"/>
  <c r="BK79" i="1"/>
  <c r="BI80" i="1"/>
  <c r="BJ80" i="1"/>
  <c r="BK80" i="1"/>
  <c r="BI81" i="1"/>
  <c r="BJ81" i="1"/>
  <c r="BK81" i="1"/>
  <c r="BI82" i="1"/>
  <c r="BJ82" i="1"/>
  <c r="BK82" i="1"/>
  <c r="BI83" i="1"/>
  <c r="BJ83" i="1"/>
  <c r="BK83" i="1"/>
  <c r="BI84" i="1"/>
  <c r="BJ84" i="1"/>
  <c r="BK84" i="1"/>
  <c r="BI85" i="1"/>
  <c r="BJ85" i="1"/>
  <c r="BK85" i="1"/>
  <c r="BI86" i="1"/>
  <c r="BJ86" i="1"/>
  <c r="BK86" i="1"/>
  <c r="BI87" i="1"/>
  <c r="BJ87" i="1"/>
  <c r="BK87" i="1"/>
  <c r="BI88" i="1"/>
  <c r="BJ88" i="1"/>
  <c r="BK88" i="1"/>
  <c r="BI89" i="1"/>
  <c r="BJ89" i="1"/>
  <c r="BK89" i="1"/>
  <c r="BI90" i="1"/>
  <c r="BJ90" i="1"/>
  <c r="BK90" i="1"/>
  <c r="BI91" i="1"/>
  <c r="BJ91" i="1"/>
  <c r="BK91" i="1"/>
  <c r="BI92" i="1"/>
  <c r="BJ92" i="1"/>
  <c r="BK92" i="1"/>
  <c r="BI93" i="1"/>
  <c r="BJ93" i="1"/>
  <c r="BK93" i="1"/>
  <c r="BI94" i="1"/>
  <c r="BJ94" i="1"/>
  <c r="BK94" i="1"/>
  <c r="BI95" i="1"/>
  <c r="BJ95" i="1"/>
  <c r="BK95" i="1"/>
  <c r="BI96" i="1"/>
  <c r="BJ96" i="1"/>
  <c r="BK96" i="1"/>
  <c r="BI97" i="1"/>
  <c r="BJ97" i="1"/>
  <c r="BK97" i="1"/>
  <c r="BI98" i="1"/>
  <c r="BJ98" i="1"/>
  <c r="BK98" i="1"/>
  <c r="BI99" i="1"/>
  <c r="BJ99" i="1"/>
  <c r="BK99" i="1"/>
  <c r="BI100" i="1"/>
  <c r="BJ100" i="1"/>
  <c r="BK100" i="1"/>
  <c r="BI101" i="1"/>
  <c r="BJ101" i="1"/>
  <c r="BK101" i="1"/>
  <c r="BI102" i="1"/>
  <c r="BJ102" i="1"/>
  <c r="BK102" i="1"/>
  <c r="BI103" i="1"/>
  <c r="BJ103" i="1"/>
  <c r="BK103" i="1"/>
  <c r="BI104" i="1"/>
  <c r="BJ104" i="1"/>
  <c r="BK104" i="1"/>
  <c r="BI105" i="1"/>
  <c r="BJ105" i="1"/>
  <c r="BK105" i="1"/>
  <c r="BI106" i="1"/>
  <c r="BJ106" i="1"/>
  <c r="BK106" i="1"/>
  <c r="BI107" i="1"/>
  <c r="BJ107" i="1"/>
  <c r="BK107" i="1"/>
  <c r="BI108" i="1"/>
  <c r="BJ108" i="1"/>
  <c r="BK108" i="1"/>
  <c r="BI109" i="1"/>
  <c r="BJ109" i="1"/>
  <c r="BK109" i="1"/>
  <c r="BI110" i="1"/>
  <c r="BJ110" i="1"/>
  <c r="BK110" i="1"/>
  <c r="BI111" i="1"/>
  <c r="BJ111" i="1"/>
  <c r="BK111" i="1"/>
  <c r="BI112" i="1"/>
  <c r="BJ112" i="1"/>
  <c r="BK112" i="1"/>
  <c r="BI113" i="1"/>
  <c r="BJ113" i="1"/>
  <c r="BK113" i="1"/>
  <c r="BI114" i="1"/>
  <c r="BJ114" i="1"/>
  <c r="BK114" i="1"/>
  <c r="BI115" i="1"/>
  <c r="BJ115" i="1"/>
  <c r="BK115" i="1"/>
  <c r="BI116" i="1"/>
  <c r="BJ116" i="1"/>
  <c r="BK116" i="1"/>
  <c r="BI117" i="1"/>
  <c r="BJ117" i="1"/>
  <c r="BK117" i="1"/>
  <c r="BI118" i="1"/>
  <c r="BJ118" i="1"/>
  <c r="BK118" i="1"/>
  <c r="BI119" i="1"/>
  <c r="BJ119" i="1"/>
  <c r="BK119" i="1"/>
  <c r="BI120" i="1"/>
  <c r="BJ120" i="1"/>
  <c r="BK120" i="1"/>
  <c r="BI121" i="1"/>
  <c r="BJ121" i="1"/>
  <c r="BK121" i="1"/>
  <c r="BI122" i="1"/>
  <c r="BJ122" i="1"/>
  <c r="BK122" i="1"/>
  <c r="BI123" i="1"/>
  <c r="BJ123" i="1"/>
  <c r="BK123" i="1"/>
  <c r="BI124" i="1"/>
  <c r="BJ124" i="1"/>
  <c r="BK124" i="1"/>
  <c r="BI125" i="1"/>
  <c r="BJ125" i="1"/>
  <c r="BK125" i="1"/>
  <c r="BI126" i="1"/>
  <c r="BJ126" i="1"/>
  <c r="BK126" i="1"/>
  <c r="BI127" i="1"/>
  <c r="BJ127" i="1"/>
  <c r="BK127" i="1"/>
  <c r="BI128" i="1"/>
  <c r="BJ128" i="1"/>
  <c r="BK128" i="1"/>
  <c r="BI129" i="1"/>
  <c r="BJ129" i="1"/>
  <c r="BK129" i="1"/>
  <c r="BI130" i="1"/>
  <c r="BJ130" i="1"/>
  <c r="BK130" i="1"/>
  <c r="BI131" i="1"/>
  <c r="BJ131" i="1"/>
  <c r="BK131" i="1"/>
  <c r="BI132" i="1"/>
  <c r="BJ132" i="1"/>
  <c r="BK132" i="1"/>
  <c r="BI133" i="1"/>
  <c r="BJ133" i="1"/>
  <c r="BK133" i="1"/>
  <c r="BI134" i="1"/>
  <c r="BJ134" i="1"/>
  <c r="BK134" i="1"/>
  <c r="BI135" i="1"/>
  <c r="BJ135" i="1"/>
  <c r="BK135" i="1"/>
  <c r="BI136" i="1"/>
  <c r="BJ136" i="1"/>
  <c r="BK136" i="1"/>
  <c r="BI137" i="1"/>
  <c r="BJ137" i="1"/>
  <c r="BK137" i="1"/>
  <c r="BI138" i="1"/>
  <c r="BJ138" i="1"/>
  <c r="BK138" i="1"/>
  <c r="BI139" i="1"/>
  <c r="BJ139" i="1"/>
  <c r="BK139" i="1"/>
  <c r="BI140" i="1"/>
  <c r="BJ140" i="1"/>
  <c r="BK140" i="1"/>
  <c r="BI141" i="1"/>
  <c r="BJ141" i="1"/>
  <c r="BK141" i="1"/>
  <c r="BI142" i="1"/>
  <c r="BJ142" i="1"/>
  <c r="BK142" i="1"/>
  <c r="BI143" i="1"/>
  <c r="BJ143" i="1"/>
  <c r="BK143" i="1"/>
  <c r="BI144" i="1"/>
  <c r="BJ144" i="1"/>
  <c r="BK144" i="1"/>
  <c r="BI145" i="1"/>
  <c r="BJ145" i="1"/>
  <c r="BK145" i="1"/>
  <c r="BI146" i="1"/>
  <c r="BJ146" i="1"/>
  <c r="BK146" i="1"/>
  <c r="BI147" i="1"/>
  <c r="BJ147" i="1"/>
  <c r="BK147" i="1"/>
  <c r="BI148" i="1"/>
  <c r="BJ148" i="1"/>
  <c r="BK148" i="1"/>
  <c r="BI149" i="1"/>
  <c r="BJ149" i="1"/>
  <c r="BK149" i="1"/>
  <c r="BI150" i="1"/>
  <c r="BJ150" i="1"/>
  <c r="BK150" i="1"/>
  <c r="BI151" i="1"/>
  <c r="BJ151" i="1"/>
  <c r="BK151" i="1"/>
  <c r="BI152" i="1"/>
  <c r="BJ152" i="1"/>
  <c r="BK152" i="1"/>
  <c r="BI153" i="1"/>
  <c r="BJ153" i="1"/>
  <c r="BK153" i="1"/>
  <c r="BI154" i="1"/>
  <c r="BJ154" i="1"/>
  <c r="BK154" i="1"/>
  <c r="BI155" i="1"/>
  <c r="BJ155" i="1"/>
  <c r="BK155" i="1"/>
  <c r="BI156" i="1"/>
  <c r="BJ156" i="1"/>
  <c r="BK156" i="1"/>
  <c r="BI157" i="1"/>
  <c r="BJ157" i="1"/>
  <c r="BK157" i="1"/>
  <c r="BI158" i="1"/>
  <c r="BJ158" i="1"/>
  <c r="BK158" i="1"/>
  <c r="BI159" i="1"/>
  <c r="BJ159" i="1"/>
  <c r="BK159" i="1"/>
  <c r="BI160" i="1"/>
  <c r="BJ160" i="1"/>
  <c r="BK160" i="1"/>
  <c r="BI161" i="1"/>
  <c r="BJ161" i="1"/>
  <c r="BK161" i="1"/>
  <c r="BI162" i="1"/>
  <c r="BJ162" i="1"/>
  <c r="BK162" i="1"/>
  <c r="BI163" i="1"/>
  <c r="BJ163" i="1"/>
  <c r="BK163" i="1"/>
  <c r="BI164" i="1"/>
  <c r="BJ164" i="1"/>
  <c r="BK164" i="1"/>
  <c r="BI165" i="1"/>
  <c r="BJ165" i="1"/>
  <c r="BK165" i="1"/>
  <c r="BI166" i="1"/>
  <c r="BJ166" i="1"/>
  <c r="BK166" i="1"/>
  <c r="BI167" i="1"/>
  <c r="BJ167" i="1"/>
  <c r="BK167" i="1"/>
  <c r="BI168" i="1"/>
  <c r="BJ168" i="1"/>
  <c r="BK168" i="1"/>
  <c r="BI169" i="1"/>
  <c r="BJ169" i="1"/>
  <c r="BK169" i="1"/>
  <c r="BI170" i="1"/>
  <c r="BJ170" i="1"/>
  <c r="BK170" i="1"/>
  <c r="BI171" i="1"/>
  <c r="BJ171" i="1"/>
  <c r="BK171" i="1"/>
  <c r="BI172" i="1"/>
  <c r="BJ172" i="1"/>
  <c r="BK172" i="1"/>
  <c r="BI173" i="1"/>
  <c r="BJ173" i="1"/>
  <c r="BK173" i="1"/>
  <c r="BI174" i="1"/>
  <c r="BJ174" i="1"/>
  <c r="BK174" i="1"/>
  <c r="BI175" i="1"/>
  <c r="BJ175" i="1"/>
  <c r="BK175" i="1"/>
  <c r="BI176" i="1"/>
  <c r="BJ176" i="1"/>
  <c r="BK176" i="1"/>
  <c r="BI177" i="1"/>
  <c r="BJ177" i="1"/>
  <c r="BK177" i="1"/>
  <c r="BI178" i="1"/>
  <c r="BJ178" i="1"/>
  <c r="BK178" i="1"/>
  <c r="BI179" i="1"/>
  <c r="BJ179" i="1"/>
  <c r="BK179" i="1"/>
  <c r="BI180" i="1"/>
  <c r="BJ180" i="1"/>
  <c r="BK180" i="1"/>
  <c r="BI181" i="1"/>
  <c r="BJ181" i="1"/>
  <c r="BK181" i="1"/>
  <c r="BI182" i="1"/>
  <c r="BJ182" i="1"/>
  <c r="BK182" i="1"/>
  <c r="BI183" i="1"/>
  <c r="BJ183" i="1"/>
  <c r="BK183" i="1"/>
  <c r="BI184" i="1"/>
  <c r="BJ184" i="1"/>
  <c r="BK184" i="1"/>
  <c r="BI185" i="1"/>
  <c r="BJ185" i="1"/>
  <c r="BK185" i="1"/>
  <c r="BI186" i="1"/>
  <c r="BJ186" i="1"/>
  <c r="BK186" i="1"/>
  <c r="BI187" i="1"/>
  <c r="BJ187" i="1"/>
  <c r="BK187" i="1"/>
  <c r="BI188" i="1"/>
  <c r="BJ188" i="1"/>
  <c r="BK188" i="1"/>
  <c r="BI189" i="1"/>
  <c r="BJ189" i="1"/>
  <c r="BK189" i="1"/>
  <c r="BI190" i="1"/>
  <c r="BJ190" i="1"/>
  <c r="BK190" i="1"/>
  <c r="BI191" i="1"/>
  <c r="BJ191" i="1"/>
  <c r="BK191" i="1"/>
  <c r="BI192" i="1"/>
  <c r="BJ192" i="1"/>
  <c r="BK192" i="1"/>
  <c r="BI193" i="1"/>
  <c r="BJ193" i="1"/>
  <c r="BK193" i="1"/>
  <c r="BI194" i="1"/>
  <c r="BJ194" i="1"/>
  <c r="BK194" i="1"/>
  <c r="BI195" i="1"/>
  <c r="BJ195" i="1"/>
  <c r="BK195" i="1"/>
  <c r="BI196" i="1"/>
  <c r="BJ196" i="1"/>
  <c r="BK196" i="1"/>
  <c r="BI197" i="1"/>
  <c r="BJ197" i="1"/>
  <c r="BK197" i="1"/>
  <c r="BI198" i="1"/>
  <c r="BJ198" i="1"/>
  <c r="BK198" i="1"/>
  <c r="BI199" i="1"/>
  <c r="BJ199" i="1"/>
  <c r="BK199" i="1"/>
  <c r="BI200" i="1"/>
  <c r="BJ200" i="1"/>
  <c r="BK200" i="1"/>
  <c r="BI201" i="1"/>
  <c r="BJ201" i="1"/>
  <c r="BK201" i="1"/>
  <c r="BI202" i="1"/>
  <c r="BJ202" i="1"/>
  <c r="BK202" i="1"/>
  <c r="BI203" i="1"/>
  <c r="BJ203" i="1"/>
  <c r="BK203" i="1"/>
  <c r="BI204" i="1"/>
  <c r="BJ204" i="1"/>
  <c r="BK204" i="1"/>
  <c r="BI205" i="1"/>
  <c r="BJ205" i="1"/>
  <c r="BK205" i="1"/>
  <c r="BI206" i="1"/>
  <c r="BJ206" i="1"/>
  <c r="BK206" i="1"/>
  <c r="BI207" i="1"/>
  <c r="BJ207" i="1"/>
  <c r="BK207" i="1"/>
  <c r="BI208" i="1"/>
  <c r="BJ208" i="1"/>
  <c r="BK208" i="1"/>
  <c r="BI209" i="1"/>
  <c r="BJ209" i="1"/>
  <c r="BK209" i="1"/>
  <c r="BI210" i="1"/>
  <c r="BJ210" i="1"/>
  <c r="BK210" i="1"/>
  <c r="BI211" i="1"/>
  <c r="BJ211" i="1"/>
  <c r="BK211" i="1"/>
  <c r="BI212" i="1"/>
  <c r="BJ212" i="1"/>
  <c r="BK212" i="1"/>
  <c r="BI213" i="1"/>
  <c r="BJ213" i="1"/>
  <c r="BK213" i="1"/>
  <c r="BI214" i="1"/>
  <c r="BJ214" i="1"/>
  <c r="BK214" i="1"/>
  <c r="BI215" i="1"/>
  <c r="BJ215" i="1"/>
  <c r="BK215" i="1"/>
  <c r="BI216" i="1"/>
  <c r="BJ216" i="1"/>
  <c r="BK216" i="1"/>
  <c r="BI217" i="1"/>
  <c r="BJ217" i="1"/>
  <c r="BK217" i="1"/>
  <c r="BI218" i="1"/>
  <c r="BJ218" i="1"/>
  <c r="BK218" i="1"/>
  <c r="BI219" i="1"/>
  <c r="BJ219" i="1"/>
  <c r="BK219" i="1"/>
  <c r="BI220" i="1"/>
  <c r="BJ220" i="1"/>
  <c r="BK220" i="1"/>
  <c r="BI221" i="1"/>
  <c r="BJ221" i="1"/>
  <c r="BK221" i="1"/>
  <c r="BI222" i="1"/>
  <c r="BJ222" i="1"/>
  <c r="BK222" i="1"/>
  <c r="BI223" i="1"/>
  <c r="BJ223" i="1"/>
  <c r="BK223" i="1"/>
  <c r="BI224" i="1"/>
  <c r="BJ224" i="1"/>
  <c r="BK224" i="1"/>
  <c r="BI225" i="1"/>
  <c r="BJ225" i="1"/>
  <c r="BK225" i="1"/>
  <c r="BI226" i="1"/>
  <c r="BJ226" i="1"/>
  <c r="BK226" i="1"/>
  <c r="BI227" i="1"/>
  <c r="BJ227" i="1"/>
  <c r="BK227" i="1"/>
  <c r="BI228" i="1"/>
  <c r="BJ228" i="1"/>
  <c r="BK228" i="1"/>
  <c r="BI229" i="1"/>
  <c r="BJ229" i="1"/>
  <c r="BK229" i="1"/>
  <c r="BI230" i="1"/>
  <c r="BJ230" i="1"/>
  <c r="BK230" i="1"/>
  <c r="BI231" i="1"/>
  <c r="BJ231" i="1"/>
  <c r="BK231" i="1"/>
  <c r="BI232" i="1"/>
  <c r="BJ232" i="1"/>
  <c r="BK232" i="1"/>
  <c r="BI233" i="1"/>
  <c r="BJ233" i="1"/>
  <c r="BK233" i="1"/>
  <c r="BI234" i="1"/>
  <c r="BJ234" i="1"/>
  <c r="BK234" i="1"/>
  <c r="BI235" i="1"/>
  <c r="BJ235" i="1"/>
  <c r="BK235" i="1"/>
  <c r="BI236" i="1"/>
  <c r="BJ236" i="1"/>
  <c r="BK236" i="1"/>
  <c r="BI237" i="1"/>
  <c r="BJ237" i="1"/>
  <c r="BK237" i="1"/>
  <c r="BI238" i="1"/>
  <c r="BJ238" i="1"/>
  <c r="BK238" i="1"/>
  <c r="BI239" i="1"/>
  <c r="BJ239" i="1"/>
  <c r="BK239" i="1"/>
  <c r="BI240" i="1"/>
  <c r="BJ240" i="1"/>
  <c r="BK240" i="1"/>
  <c r="BI241" i="1"/>
  <c r="BJ241" i="1"/>
  <c r="BK241" i="1"/>
  <c r="BI242" i="1"/>
  <c r="BJ242" i="1"/>
  <c r="BK242" i="1"/>
  <c r="BI243" i="1"/>
  <c r="BJ243" i="1"/>
  <c r="BK243" i="1"/>
  <c r="BI244" i="1"/>
  <c r="BJ244" i="1"/>
  <c r="BK244" i="1"/>
  <c r="BI245" i="1"/>
  <c r="BJ245" i="1"/>
  <c r="BK245" i="1"/>
  <c r="BI246" i="1"/>
  <c r="BJ246" i="1"/>
  <c r="BK246" i="1"/>
  <c r="BI247" i="1"/>
  <c r="BJ247" i="1"/>
  <c r="BK247" i="1"/>
  <c r="BI248" i="1"/>
  <c r="BJ248" i="1"/>
  <c r="BK248" i="1"/>
  <c r="BI249" i="1"/>
  <c r="BJ249" i="1"/>
  <c r="BK249" i="1"/>
  <c r="BI250" i="1"/>
  <c r="BJ250" i="1"/>
  <c r="BK250" i="1"/>
  <c r="BI251" i="1"/>
  <c r="BJ251" i="1"/>
  <c r="BK251" i="1"/>
  <c r="BI252" i="1"/>
  <c r="BJ252" i="1"/>
  <c r="BK252" i="1"/>
  <c r="BI253" i="1"/>
  <c r="BJ253" i="1"/>
  <c r="BK253" i="1"/>
  <c r="BI254" i="1"/>
  <c r="BJ254" i="1"/>
  <c r="BK254" i="1"/>
  <c r="BI255" i="1"/>
  <c r="BJ255" i="1"/>
  <c r="BK255" i="1"/>
  <c r="BI256" i="1"/>
  <c r="BJ256" i="1"/>
  <c r="BK256" i="1"/>
  <c r="BI257" i="1"/>
  <c r="BJ257" i="1"/>
  <c r="BK257" i="1"/>
  <c r="BI258" i="1"/>
  <c r="BJ258" i="1"/>
  <c r="BK258" i="1"/>
  <c r="BI259" i="1"/>
  <c r="BJ259" i="1"/>
  <c r="BK259" i="1"/>
  <c r="BI260" i="1"/>
  <c r="BJ260" i="1"/>
  <c r="BK260" i="1"/>
  <c r="BI261" i="1"/>
  <c r="BJ261" i="1"/>
  <c r="BK261" i="1"/>
  <c r="BI262" i="1"/>
  <c r="BJ262" i="1"/>
  <c r="BK262" i="1"/>
  <c r="BI263" i="1"/>
  <c r="BJ263" i="1"/>
  <c r="BK263" i="1"/>
  <c r="BI264" i="1"/>
  <c r="BJ264" i="1"/>
  <c r="BK264" i="1"/>
  <c r="BI265" i="1"/>
  <c r="BJ265" i="1"/>
  <c r="BK265" i="1"/>
  <c r="BI266" i="1"/>
  <c r="BJ266" i="1"/>
  <c r="BK266" i="1"/>
  <c r="BI267" i="1"/>
  <c r="BJ267" i="1"/>
  <c r="BK267" i="1"/>
  <c r="BI268" i="1"/>
  <c r="BJ268" i="1"/>
  <c r="BK268" i="1"/>
  <c r="BI269" i="1"/>
  <c r="BJ269" i="1"/>
  <c r="BK269" i="1"/>
  <c r="BI270" i="1"/>
  <c r="BJ270" i="1"/>
  <c r="BK270" i="1"/>
  <c r="BI271" i="1"/>
  <c r="BJ271" i="1"/>
  <c r="BK271" i="1"/>
  <c r="BI272" i="1"/>
  <c r="BJ272" i="1"/>
  <c r="BK272" i="1"/>
  <c r="BI273" i="1"/>
  <c r="BJ273" i="1"/>
  <c r="BK273" i="1"/>
  <c r="BI274" i="1"/>
  <c r="BJ274" i="1"/>
  <c r="BK274" i="1"/>
  <c r="BI275" i="1"/>
  <c r="BJ275" i="1"/>
  <c r="BK275" i="1"/>
  <c r="BI276" i="1"/>
  <c r="BJ276" i="1"/>
  <c r="BK276" i="1"/>
  <c r="BI277" i="1"/>
  <c r="BJ277" i="1"/>
  <c r="BK277" i="1"/>
  <c r="BI278" i="1"/>
  <c r="BJ278" i="1"/>
  <c r="BK278" i="1"/>
  <c r="BI279" i="1"/>
  <c r="BJ279" i="1"/>
  <c r="BK279" i="1"/>
  <c r="BI280" i="1"/>
  <c r="BJ280" i="1"/>
  <c r="BK280" i="1"/>
  <c r="BI281" i="1"/>
  <c r="BJ281" i="1"/>
  <c r="BK281" i="1"/>
  <c r="BI282" i="1"/>
  <c r="BJ282" i="1"/>
  <c r="BK282" i="1"/>
  <c r="BI283" i="1"/>
  <c r="BJ283" i="1"/>
  <c r="BK283" i="1"/>
  <c r="BI284" i="1"/>
  <c r="BJ284" i="1"/>
  <c r="BK284" i="1"/>
  <c r="BI285" i="1"/>
  <c r="BJ285" i="1"/>
  <c r="BK285" i="1"/>
  <c r="BI286" i="1"/>
  <c r="BJ286" i="1"/>
  <c r="BK286" i="1"/>
  <c r="BI287" i="1"/>
  <c r="BJ287" i="1"/>
  <c r="BK287" i="1"/>
  <c r="BI288" i="1"/>
  <c r="BJ288" i="1"/>
  <c r="BK288" i="1"/>
  <c r="BI289" i="1"/>
  <c r="BJ289" i="1"/>
  <c r="BK289" i="1"/>
  <c r="BI290" i="1"/>
  <c r="BJ290" i="1"/>
  <c r="BK290" i="1"/>
  <c r="BI291" i="1"/>
  <c r="BJ291" i="1"/>
  <c r="BK291" i="1"/>
  <c r="BI292" i="1"/>
  <c r="BJ292" i="1"/>
  <c r="BK292" i="1"/>
  <c r="BI293" i="1"/>
  <c r="BJ293" i="1"/>
  <c r="BK293" i="1"/>
  <c r="BI294" i="1"/>
  <c r="BJ294" i="1"/>
  <c r="BK294" i="1"/>
  <c r="BI295" i="1"/>
  <c r="BJ295" i="1"/>
  <c r="BK295" i="1"/>
  <c r="BI296" i="1"/>
  <c r="BJ296" i="1"/>
  <c r="BK296" i="1"/>
  <c r="BI297" i="1"/>
  <c r="BJ297" i="1"/>
  <c r="BK297" i="1"/>
  <c r="BI298" i="1"/>
  <c r="BJ298" i="1"/>
  <c r="BK298" i="1"/>
  <c r="BI299" i="1"/>
  <c r="BJ299" i="1"/>
  <c r="BK299" i="1"/>
  <c r="BI300" i="1"/>
  <c r="BJ300" i="1"/>
  <c r="BK300" i="1"/>
  <c r="BI301" i="1"/>
  <c r="BJ301" i="1"/>
  <c r="BK301" i="1"/>
  <c r="BI302" i="1"/>
  <c r="BJ302" i="1"/>
  <c r="BK302" i="1"/>
  <c r="BI303" i="1"/>
  <c r="BJ303" i="1"/>
  <c r="BK303" i="1"/>
  <c r="BI304" i="1"/>
  <c r="BJ304" i="1"/>
  <c r="BK304" i="1"/>
  <c r="BI305" i="1"/>
  <c r="BJ305" i="1"/>
  <c r="BK305" i="1"/>
  <c r="BI306" i="1"/>
  <c r="BJ306" i="1"/>
  <c r="BK306" i="1"/>
  <c r="BI307" i="1"/>
  <c r="BJ307" i="1"/>
  <c r="BK307" i="1"/>
  <c r="BI308" i="1"/>
  <c r="BJ308" i="1"/>
  <c r="BK308" i="1"/>
  <c r="BI309" i="1"/>
  <c r="BJ309" i="1"/>
  <c r="BK309" i="1"/>
  <c r="BI310" i="1"/>
  <c r="BJ310" i="1"/>
  <c r="BK310" i="1"/>
  <c r="BI311" i="1"/>
  <c r="BJ311" i="1"/>
  <c r="BK311" i="1"/>
  <c r="BI312" i="1"/>
  <c r="BJ312" i="1"/>
  <c r="BK312" i="1"/>
  <c r="BI313" i="1"/>
  <c r="BJ313" i="1"/>
  <c r="BK313" i="1"/>
  <c r="BI314" i="1"/>
  <c r="BJ314" i="1"/>
  <c r="BK314" i="1"/>
  <c r="BI315" i="1"/>
  <c r="BJ315" i="1"/>
  <c r="BK315" i="1"/>
  <c r="BI316" i="1"/>
  <c r="BJ316" i="1"/>
  <c r="BK316" i="1"/>
  <c r="BI317" i="1"/>
  <c r="BJ317" i="1"/>
  <c r="BK317" i="1"/>
  <c r="BI318" i="1"/>
  <c r="BJ318" i="1"/>
  <c r="BK318" i="1"/>
  <c r="BI319" i="1"/>
  <c r="BJ319" i="1"/>
  <c r="BK319" i="1"/>
  <c r="BI320" i="1"/>
  <c r="BJ320" i="1"/>
  <c r="BK320" i="1"/>
  <c r="BI321" i="1"/>
  <c r="BJ321" i="1"/>
  <c r="BK321" i="1"/>
  <c r="BI322" i="1"/>
  <c r="BJ322" i="1"/>
  <c r="BK322" i="1"/>
  <c r="BI323" i="1"/>
  <c r="BJ323" i="1"/>
  <c r="BK323" i="1"/>
  <c r="BI324" i="1"/>
  <c r="BJ324" i="1"/>
  <c r="BK324" i="1"/>
  <c r="BI325" i="1"/>
  <c r="BJ325" i="1"/>
  <c r="BK325" i="1"/>
  <c r="BI326" i="1"/>
  <c r="BJ326" i="1"/>
  <c r="BK326" i="1"/>
  <c r="BI327" i="1"/>
  <c r="BJ327" i="1"/>
  <c r="BK327" i="1"/>
  <c r="BI328" i="1"/>
  <c r="BJ328" i="1"/>
  <c r="BK328" i="1"/>
  <c r="BI329" i="1"/>
  <c r="BJ329" i="1"/>
  <c r="BK329" i="1"/>
  <c r="BI330" i="1"/>
  <c r="BJ330" i="1"/>
  <c r="BK330" i="1"/>
  <c r="BI331" i="1"/>
  <c r="BJ331" i="1"/>
  <c r="BK331" i="1"/>
  <c r="BI332" i="1"/>
  <c r="BJ332" i="1"/>
  <c r="BK332" i="1"/>
  <c r="BI333" i="1"/>
  <c r="BJ333" i="1"/>
  <c r="BK333" i="1"/>
  <c r="BI334" i="1"/>
  <c r="BJ334" i="1"/>
  <c r="BK334" i="1"/>
  <c r="BI335" i="1"/>
  <c r="BJ335" i="1"/>
  <c r="BK335" i="1"/>
  <c r="BI336" i="1"/>
  <c r="BJ336" i="1"/>
  <c r="BK336" i="1"/>
  <c r="BI337" i="1"/>
  <c r="BJ337" i="1"/>
  <c r="BK337" i="1"/>
  <c r="BI338" i="1"/>
  <c r="BJ338" i="1"/>
  <c r="BK338" i="1"/>
  <c r="BI339" i="1"/>
  <c r="BJ339" i="1"/>
  <c r="BK339" i="1"/>
  <c r="BK343" i="1"/>
  <c r="BK352" i="1"/>
  <c r="BJ343" i="1"/>
  <c r="BJ352" i="1"/>
  <c r="BE7" i="1"/>
  <c r="BF7" i="1"/>
  <c r="BG7" i="1"/>
  <c r="BE8" i="1"/>
  <c r="BF8" i="1"/>
  <c r="BG8" i="1"/>
  <c r="BE9" i="1"/>
  <c r="BF9" i="1"/>
  <c r="BG9" i="1"/>
  <c r="BE10" i="1"/>
  <c r="BF10" i="1"/>
  <c r="BG10" i="1"/>
  <c r="BE11" i="1"/>
  <c r="BF11" i="1"/>
  <c r="BG11" i="1"/>
  <c r="BE12" i="1"/>
  <c r="BF12" i="1"/>
  <c r="BG12" i="1"/>
  <c r="BE13" i="1"/>
  <c r="BF13" i="1"/>
  <c r="BG13" i="1"/>
  <c r="BE14" i="1"/>
  <c r="BF14" i="1"/>
  <c r="BG14" i="1"/>
  <c r="BE15" i="1"/>
  <c r="BF15" i="1"/>
  <c r="BG15" i="1"/>
  <c r="BE16" i="1"/>
  <c r="BF16" i="1"/>
  <c r="BG16" i="1"/>
  <c r="BE17" i="1"/>
  <c r="BF17" i="1"/>
  <c r="BG17" i="1"/>
  <c r="BE18" i="1"/>
  <c r="BF18" i="1"/>
  <c r="BG18" i="1"/>
  <c r="BE19" i="1"/>
  <c r="BF19" i="1"/>
  <c r="BG19" i="1"/>
  <c r="BE20" i="1"/>
  <c r="BF20" i="1"/>
  <c r="BG20" i="1"/>
  <c r="BE21" i="1"/>
  <c r="BF21" i="1"/>
  <c r="BG21" i="1"/>
  <c r="BE22" i="1"/>
  <c r="BF22" i="1"/>
  <c r="BG22" i="1"/>
  <c r="BE23" i="1"/>
  <c r="BF23" i="1"/>
  <c r="BG23" i="1"/>
  <c r="BE24" i="1"/>
  <c r="BF24" i="1"/>
  <c r="BG24" i="1"/>
  <c r="BE25" i="1"/>
  <c r="BF25" i="1"/>
  <c r="BG25" i="1"/>
  <c r="BE26" i="1"/>
  <c r="BF26" i="1"/>
  <c r="BG26" i="1"/>
  <c r="BE27" i="1"/>
  <c r="BF27" i="1"/>
  <c r="BG27" i="1"/>
  <c r="BE28" i="1"/>
  <c r="BF28" i="1"/>
  <c r="BG28" i="1"/>
  <c r="BE29" i="1"/>
  <c r="BF29" i="1"/>
  <c r="BG29" i="1"/>
  <c r="BE30" i="1"/>
  <c r="BF30" i="1"/>
  <c r="BG30" i="1"/>
  <c r="BE31" i="1"/>
  <c r="BF31" i="1"/>
  <c r="BG31" i="1"/>
  <c r="BE32" i="1"/>
  <c r="BF32" i="1"/>
  <c r="BG32" i="1"/>
  <c r="BE33" i="1"/>
  <c r="BF33" i="1"/>
  <c r="BG33" i="1"/>
  <c r="BE34" i="1"/>
  <c r="BF34" i="1"/>
  <c r="BG34" i="1"/>
  <c r="BE35" i="1"/>
  <c r="BF35" i="1"/>
  <c r="BG35" i="1"/>
  <c r="BE36" i="1"/>
  <c r="BF36" i="1"/>
  <c r="BG36" i="1"/>
  <c r="BE37" i="1"/>
  <c r="BF37" i="1"/>
  <c r="BG37" i="1"/>
  <c r="BE38" i="1"/>
  <c r="BF38" i="1"/>
  <c r="BG38" i="1"/>
  <c r="BE39" i="1"/>
  <c r="BF39" i="1"/>
  <c r="BG39" i="1"/>
  <c r="BE40" i="1"/>
  <c r="BF40" i="1"/>
  <c r="BG40" i="1"/>
  <c r="BE41" i="1"/>
  <c r="BF41" i="1"/>
  <c r="BG41" i="1"/>
  <c r="BE42" i="1"/>
  <c r="BF42" i="1"/>
  <c r="BG42" i="1"/>
  <c r="BE43" i="1"/>
  <c r="BF43" i="1"/>
  <c r="BG43" i="1"/>
  <c r="BE44" i="1"/>
  <c r="BF44" i="1"/>
  <c r="BG44" i="1"/>
  <c r="BE45" i="1"/>
  <c r="BF45" i="1"/>
  <c r="BG45" i="1"/>
  <c r="BE46" i="1"/>
  <c r="BF46" i="1"/>
  <c r="BG46" i="1"/>
  <c r="BE47" i="1"/>
  <c r="BF47" i="1"/>
  <c r="BG47" i="1"/>
  <c r="BE48" i="1"/>
  <c r="BF48" i="1"/>
  <c r="BG48" i="1"/>
  <c r="BE49" i="1"/>
  <c r="BF49" i="1"/>
  <c r="BG49" i="1"/>
  <c r="BE50" i="1"/>
  <c r="BF50" i="1"/>
  <c r="BG50" i="1"/>
  <c r="BE51" i="1"/>
  <c r="BF51" i="1"/>
  <c r="BG51" i="1"/>
  <c r="BE52" i="1"/>
  <c r="BF52" i="1"/>
  <c r="BG52" i="1"/>
  <c r="BE53" i="1"/>
  <c r="BF53" i="1"/>
  <c r="BG53" i="1"/>
  <c r="BE54" i="1"/>
  <c r="BF54" i="1"/>
  <c r="BG54" i="1"/>
  <c r="BE55" i="1"/>
  <c r="BF55" i="1"/>
  <c r="BG55" i="1"/>
  <c r="BE56" i="1"/>
  <c r="BF56" i="1"/>
  <c r="BG56" i="1"/>
  <c r="BE57" i="1"/>
  <c r="BF57" i="1"/>
  <c r="BG57" i="1"/>
  <c r="BE58" i="1"/>
  <c r="BF58" i="1"/>
  <c r="BG58" i="1"/>
  <c r="BE59" i="1"/>
  <c r="BF59" i="1"/>
  <c r="BG59" i="1"/>
  <c r="BE60" i="1"/>
  <c r="BF60" i="1"/>
  <c r="BG60" i="1"/>
  <c r="BE61" i="1"/>
  <c r="BF61" i="1"/>
  <c r="BG61" i="1"/>
  <c r="BE62" i="1"/>
  <c r="BF62" i="1"/>
  <c r="BG62" i="1"/>
  <c r="BE63" i="1"/>
  <c r="BF63" i="1"/>
  <c r="BG63" i="1"/>
  <c r="BE64" i="1"/>
  <c r="BF64" i="1"/>
  <c r="BG64" i="1"/>
  <c r="BE65" i="1"/>
  <c r="BF65" i="1"/>
  <c r="BG65" i="1"/>
  <c r="BE66" i="1"/>
  <c r="BF66" i="1"/>
  <c r="BG66" i="1"/>
  <c r="BE67" i="1"/>
  <c r="BF67" i="1"/>
  <c r="BG67" i="1"/>
  <c r="BE68" i="1"/>
  <c r="BF68" i="1"/>
  <c r="BG68" i="1"/>
  <c r="BE69" i="1"/>
  <c r="BF69" i="1"/>
  <c r="BG69" i="1"/>
  <c r="BE70" i="1"/>
  <c r="BF70" i="1"/>
  <c r="BG70" i="1"/>
  <c r="BE71" i="1"/>
  <c r="BF71" i="1"/>
  <c r="BG71" i="1"/>
  <c r="BE72" i="1"/>
  <c r="BF72" i="1"/>
  <c r="BG72" i="1"/>
  <c r="BE73" i="1"/>
  <c r="BF73" i="1"/>
  <c r="BG73" i="1"/>
  <c r="BE74" i="1"/>
  <c r="BF74" i="1"/>
  <c r="BG74" i="1"/>
  <c r="BE75" i="1"/>
  <c r="BF75" i="1"/>
  <c r="BG75" i="1"/>
  <c r="BE76" i="1"/>
  <c r="BF76" i="1"/>
  <c r="BG76" i="1"/>
  <c r="BE77" i="1"/>
  <c r="BF77" i="1"/>
  <c r="BG77" i="1"/>
  <c r="BE78" i="1"/>
  <c r="BF78" i="1"/>
  <c r="BG78" i="1"/>
  <c r="BE79" i="1"/>
  <c r="BF79" i="1"/>
  <c r="BG79" i="1"/>
  <c r="BE80" i="1"/>
  <c r="BF80" i="1"/>
  <c r="BG80" i="1"/>
  <c r="BE81" i="1"/>
  <c r="BF81" i="1"/>
  <c r="BG81" i="1"/>
  <c r="BE82" i="1"/>
  <c r="BF82" i="1"/>
  <c r="BG82" i="1"/>
  <c r="BE83" i="1"/>
  <c r="BF83" i="1"/>
  <c r="BG83" i="1"/>
  <c r="BE84" i="1"/>
  <c r="BF84" i="1"/>
  <c r="BG84" i="1"/>
  <c r="BE85" i="1"/>
  <c r="BF85" i="1"/>
  <c r="BG85" i="1"/>
  <c r="BE86" i="1"/>
  <c r="BF86" i="1"/>
  <c r="BG86" i="1"/>
  <c r="BE87" i="1"/>
  <c r="BF87" i="1"/>
  <c r="BG87" i="1"/>
  <c r="BE88" i="1"/>
  <c r="BF88" i="1"/>
  <c r="BG88" i="1"/>
  <c r="BE89" i="1"/>
  <c r="BF89" i="1"/>
  <c r="BG89" i="1"/>
  <c r="BE90" i="1"/>
  <c r="BF90" i="1"/>
  <c r="BG90" i="1"/>
  <c r="BE91" i="1"/>
  <c r="BF91" i="1"/>
  <c r="BG91" i="1"/>
  <c r="BE92" i="1"/>
  <c r="BF92" i="1"/>
  <c r="BG92" i="1"/>
  <c r="BE93" i="1"/>
  <c r="BF93" i="1"/>
  <c r="BG93" i="1"/>
  <c r="BE94" i="1"/>
  <c r="BF94" i="1"/>
  <c r="BG94" i="1"/>
  <c r="BE95" i="1"/>
  <c r="BF95" i="1"/>
  <c r="BG95" i="1"/>
  <c r="BE96" i="1"/>
  <c r="BF96" i="1"/>
  <c r="BG96" i="1"/>
  <c r="BE97" i="1"/>
  <c r="BF97" i="1"/>
  <c r="BG97" i="1"/>
  <c r="BE98" i="1"/>
  <c r="BF98" i="1"/>
  <c r="BG98" i="1"/>
  <c r="BE99" i="1"/>
  <c r="BF99" i="1"/>
  <c r="BG99" i="1"/>
  <c r="BE100" i="1"/>
  <c r="BF100" i="1"/>
  <c r="BG100" i="1"/>
  <c r="BE101" i="1"/>
  <c r="BF101" i="1"/>
  <c r="BG101" i="1"/>
  <c r="BE102" i="1"/>
  <c r="BF102" i="1"/>
  <c r="BG102" i="1"/>
  <c r="BE103" i="1"/>
  <c r="BF103" i="1"/>
  <c r="BG103" i="1"/>
  <c r="BE104" i="1"/>
  <c r="BF104" i="1"/>
  <c r="BG104" i="1"/>
  <c r="BE105" i="1"/>
  <c r="BF105" i="1"/>
  <c r="BG105" i="1"/>
  <c r="BE106" i="1"/>
  <c r="BF106" i="1"/>
  <c r="BG106" i="1"/>
  <c r="BE107" i="1"/>
  <c r="BF107" i="1"/>
  <c r="BG107" i="1"/>
  <c r="BE108" i="1"/>
  <c r="BF108" i="1"/>
  <c r="BG108" i="1"/>
  <c r="BE109" i="1"/>
  <c r="BF109" i="1"/>
  <c r="BG109" i="1"/>
  <c r="BE110" i="1"/>
  <c r="BF110" i="1"/>
  <c r="BG110" i="1"/>
  <c r="BE111" i="1"/>
  <c r="BF111" i="1"/>
  <c r="BG111" i="1"/>
  <c r="BE112" i="1"/>
  <c r="BF112" i="1"/>
  <c r="BG112" i="1"/>
  <c r="BE113" i="1"/>
  <c r="BF113" i="1"/>
  <c r="BG113" i="1"/>
  <c r="BE114" i="1"/>
  <c r="BF114" i="1"/>
  <c r="BG114" i="1"/>
  <c r="BE115" i="1"/>
  <c r="BF115" i="1"/>
  <c r="BG115" i="1"/>
  <c r="BE116" i="1"/>
  <c r="BF116" i="1"/>
  <c r="BG116" i="1"/>
  <c r="BE117" i="1"/>
  <c r="BF117" i="1"/>
  <c r="BG117" i="1"/>
  <c r="BE118" i="1"/>
  <c r="BF118" i="1"/>
  <c r="BG118" i="1"/>
  <c r="BE119" i="1"/>
  <c r="BF119" i="1"/>
  <c r="BG119" i="1"/>
  <c r="BE120" i="1"/>
  <c r="BF120" i="1"/>
  <c r="BG120" i="1"/>
  <c r="BE121" i="1"/>
  <c r="BF121" i="1"/>
  <c r="BG121" i="1"/>
  <c r="BE122" i="1"/>
  <c r="BF122" i="1"/>
  <c r="BG122" i="1"/>
  <c r="BE123" i="1"/>
  <c r="BF123" i="1"/>
  <c r="BG123" i="1"/>
  <c r="BE124" i="1"/>
  <c r="BF124" i="1"/>
  <c r="BG124" i="1"/>
  <c r="BE125" i="1"/>
  <c r="BF125" i="1"/>
  <c r="BG125" i="1"/>
  <c r="BE126" i="1"/>
  <c r="BF126" i="1"/>
  <c r="BG126" i="1"/>
  <c r="BE127" i="1"/>
  <c r="BF127" i="1"/>
  <c r="BG127" i="1"/>
  <c r="BE128" i="1"/>
  <c r="BF128" i="1"/>
  <c r="BG128" i="1"/>
  <c r="BE129" i="1"/>
  <c r="BF129" i="1"/>
  <c r="BG129" i="1"/>
  <c r="BE130" i="1"/>
  <c r="BF130" i="1"/>
  <c r="BG130" i="1"/>
  <c r="BE131" i="1"/>
  <c r="BF131" i="1"/>
  <c r="BG131" i="1"/>
  <c r="BE132" i="1"/>
  <c r="BF132" i="1"/>
  <c r="BG132" i="1"/>
  <c r="BE133" i="1"/>
  <c r="BF133" i="1"/>
  <c r="BG133" i="1"/>
  <c r="BE134" i="1"/>
  <c r="BF134" i="1"/>
  <c r="BG134" i="1"/>
  <c r="BE135" i="1"/>
  <c r="BF135" i="1"/>
  <c r="BG135" i="1"/>
  <c r="BE136" i="1"/>
  <c r="BF136" i="1"/>
  <c r="BG136" i="1"/>
  <c r="BE137" i="1"/>
  <c r="BF137" i="1"/>
  <c r="BG137" i="1"/>
  <c r="BE138" i="1"/>
  <c r="BF138" i="1"/>
  <c r="BG138" i="1"/>
  <c r="BE139" i="1"/>
  <c r="BF139" i="1"/>
  <c r="BG139" i="1"/>
  <c r="BE140" i="1"/>
  <c r="BF140" i="1"/>
  <c r="BG140" i="1"/>
  <c r="BE141" i="1"/>
  <c r="BF141" i="1"/>
  <c r="BG141" i="1"/>
  <c r="BE142" i="1"/>
  <c r="BF142" i="1"/>
  <c r="BG142" i="1"/>
  <c r="BE143" i="1"/>
  <c r="BF143" i="1"/>
  <c r="BG143" i="1"/>
  <c r="BE144" i="1"/>
  <c r="BF144" i="1"/>
  <c r="BG144" i="1"/>
  <c r="BE145" i="1"/>
  <c r="BF145" i="1"/>
  <c r="BG145" i="1"/>
  <c r="BE146" i="1"/>
  <c r="BF146" i="1"/>
  <c r="BG146" i="1"/>
  <c r="BE147" i="1"/>
  <c r="BF147" i="1"/>
  <c r="BG147" i="1"/>
  <c r="BE148" i="1"/>
  <c r="BF148" i="1"/>
  <c r="BG148" i="1"/>
  <c r="BE149" i="1"/>
  <c r="BF149" i="1"/>
  <c r="BG149" i="1"/>
  <c r="BE150" i="1"/>
  <c r="BF150" i="1"/>
  <c r="BG150" i="1"/>
  <c r="BE151" i="1"/>
  <c r="BF151" i="1"/>
  <c r="BG151" i="1"/>
  <c r="BE152" i="1"/>
  <c r="BF152" i="1"/>
  <c r="BG152" i="1"/>
  <c r="BE153" i="1"/>
  <c r="BF153" i="1"/>
  <c r="BG153" i="1"/>
  <c r="BE154" i="1"/>
  <c r="BF154" i="1"/>
  <c r="BG154" i="1"/>
  <c r="BE155" i="1"/>
  <c r="BF155" i="1"/>
  <c r="BG155" i="1"/>
  <c r="BE156" i="1"/>
  <c r="BF156" i="1"/>
  <c r="BG156" i="1"/>
  <c r="BE157" i="1"/>
  <c r="BF157" i="1"/>
  <c r="BG157" i="1"/>
  <c r="BE158" i="1"/>
  <c r="BF158" i="1"/>
  <c r="BG158" i="1"/>
  <c r="BE159" i="1"/>
  <c r="BF159" i="1"/>
  <c r="BG159" i="1"/>
  <c r="BE160" i="1"/>
  <c r="BF160" i="1"/>
  <c r="BG160" i="1"/>
  <c r="BE161" i="1"/>
  <c r="BF161" i="1"/>
  <c r="BG161" i="1"/>
  <c r="BE162" i="1"/>
  <c r="BF162" i="1"/>
  <c r="BG162" i="1"/>
  <c r="BE163" i="1"/>
  <c r="BF163" i="1"/>
  <c r="BG163" i="1"/>
  <c r="BE164" i="1"/>
  <c r="BF164" i="1"/>
  <c r="BG164" i="1"/>
  <c r="BE165" i="1"/>
  <c r="BF165" i="1"/>
  <c r="BG165" i="1"/>
  <c r="BE166" i="1"/>
  <c r="BF166" i="1"/>
  <c r="BG166" i="1"/>
  <c r="BE167" i="1"/>
  <c r="BF167" i="1"/>
  <c r="BG167" i="1"/>
  <c r="BE168" i="1"/>
  <c r="BF168" i="1"/>
  <c r="BG168" i="1"/>
  <c r="BE169" i="1"/>
  <c r="BF169" i="1"/>
  <c r="BG169" i="1"/>
  <c r="BE170" i="1"/>
  <c r="BF170" i="1"/>
  <c r="BG170" i="1"/>
  <c r="BE171" i="1"/>
  <c r="BF171" i="1"/>
  <c r="BG171" i="1"/>
  <c r="BE172" i="1"/>
  <c r="BF172" i="1"/>
  <c r="BG172" i="1"/>
  <c r="BE173" i="1"/>
  <c r="BF173" i="1"/>
  <c r="BG173" i="1"/>
  <c r="BE174" i="1"/>
  <c r="BF174" i="1"/>
  <c r="BG174" i="1"/>
  <c r="BE175" i="1"/>
  <c r="BF175" i="1"/>
  <c r="BG175" i="1"/>
  <c r="BE176" i="1"/>
  <c r="BF176" i="1"/>
  <c r="BG176" i="1"/>
  <c r="BE177" i="1"/>
  <c r="BF177" i="1"/>
  <c r="BG177" i="1"/>
  <c r="BE178" i="1"/>
  <c r="BF178" i="1"/>
  <c r="BG178" i="1"/>
  <c r="BE179" i="1"/>
  <c r="BF179" i="1"/>
  <c r="BG179" i="1"/>
  <c r="BE180" i="1"/>
  <c r="BF180" i="1"/>
  <c r="BG180" i="1"/>
  <c r="BE181" i="1"/>
  <c r="BF181" i="1"/>
  <c r="BG181" i="1"/>
  <c r="BE182" i="1"/>
  <c r="BF182" i="1"/>
  <c r="BG182" i="1"/>
  <c r="BE183" i="1"/>
  <c r="BF183" i="1"/>
  <c r="BG183" i="1"/>
  <c r="BE184" i="1"/>
  <c r="BF184" i="1"/>
  <c r="BG184" i="1"/>
  <c r="BE185" i="1"/>
  <c r="BF185" i="1"/>
  <c r="BG185" i="1"/>
  <c r="BE186" i="1"/>
  <c r="BF186" i="1"/>
  <c r="BG186" i="1"/>
  <c r="BE187" i="1"/>
  <c r="BF187" i="1"/>
  <c r="BG187" i="1"/>
  <c r="BE188" i="1"/>
  <c r="BF188" i="1"/>
  <c r="BG188" i="1"/>
  <c r="BE189" i="1"/>
  <c r="BF189" i="1"/>
  <c r="BG189" i="1"/>
  <c r="BE190" i="1"/>
  <c r="BF190" i="1"/>
  <c r="BG190" i="1"/>
  <c r="BE191" i="1"/>
  <c r="BF191" i="1"/>
  <c r="BG191" i="1"/>
  <c r="BE192" i="1"/>
  <c r="BF192" i="1"/>
  <c r="BG192" i="1"/>
  <c r="BE193" i="1"/>
  <c r="BF193" i="1"/>
  <c r="BG193" i="1"/>
  <c r="BE194" i="1"/>
  <c r="BF194" i="1"/>
  <c r="BG194" i="1"/>
  <c r="BE195" i="1"/>
  <c r="BF195" i="1"/>
  <c r="BG195" i="1"/>
  <c r="BE196" i="1"/>
  <c r="BF196" i="1"/>
  <c r="BG196" i="1"/>
  <c r="BE197" i="1"/>
  <c r="BF197" i="1"/>
  <c r="BG197" i="1"/>
  <c r="BE198" i="1"/>
  <c r="BF198" i="1"/>
  <c r="BG198" i="1"/>
  <c r="BE199" i="1"/>
  <c r="BF199" i="1"/>
  <c r="BG199" i="1"/>
  <c r="BE200" i="1"/>
  <c r="BF200" i="1"/>
  <c r="BG200" i="1"/>
  <c r="BE201" i="1"/>
  <c r="BF201" i="1"/>
  <c r="BG201" i="1"/>
  <c r="BE202" i="1"/>
  <c r="BF202" i="1"/>
  <c r="BG202" i="1"/>
  <c r="BE203" i="1"/>
  <c r="BF203" i="1"/>
  <c r="BG203" i="1"/>
  <c r="BE204" i="1"/>
  <c r="BF204" i="1"/>
  <c r="BG204" i="1"/>
  <c r="BE205" i="1"/>
  <c r="BF205" i="1"/>
  <c r="BG205" i="1"/>
  <c r="BE206" i="1"/>
  <c r="BF206" i="1"/>
  <c r="BG206" i="1"/>
  <c r="BE207" i="1"/>
  <c r="BF207" i="1"/>
  <c r="BG207" i="1"/>
  <c r="BE208" i="1"/>
  <c r="BF208" i="1"/>
  <c r="BG208" i="1"/>
  <c r="BE209" i="1"/>
  <c r="BF209" i="1"/>
  <c r="BG209" i="1"/>
  <c r="BE210" i="1"/>
  <c r="BF210" i="1"/>
  <c r="BG210" i="1"/>
  <c r="BE211" i="1"/>
  <c r="BF211" i="1"/>
  <c r="BG211" i="1"/>
  <c r="BE212" i="1"/>
  <c r="BF212" i="1"/>
  <c r="BG212" i="1"/>
  <c r="BE213" i="1"/>
  <c r="BF213" i="1"/>
  <c r="BG213" i="1"/>
  <c r="BE214" i="1"/>
  <c r="BF214" i="1"/>
  <c r="BG214" i="1"/>
  <c r="BE215" i="1"/>
  <c r="BF215" i="1"/>
  <c r="BG215" i="1"/>
  <c r="BE216" i="1"/>
  <c r="BF216" i="1"/>
  <c r="BG216" i="1"/>
  <c r="BE217" i="1"/>
  <c r="BF217" i="1"/>
  <c r="BG217" i="1"/>
  <c r="BE218" i="1"/>
  <c r="BF218" i="1"/>
  <c r="BG218" i="1"/>
  <c r="BE219" i="1"/>
  <c r="BF219" i="1"/>
  <c r="BG219" i="1"/>
  <c r="BE220" i="1"/>
  <c r="BF220" i="1"/>
  <c r="BG220" i="1"/>
  <c r="BE221" i="1"/>
  <c r="BF221" i="1"/>
  <c r="BG221" i="1"/>
  <c r="BE222" i="1"/>
  <c r="BF222" i="1"/>
  <c r="BG222" i="1"/>
  <c r="BE223" i="1"/>
  <c r="BF223" i="1"/>
  <c r="BG223" i="1"/>
  <c r="BE224" i="1"/>
  <c r="BF224" i="1"/>
  <c r="BG224" i="1"/>
  <c r="BE225" i="1"/>
  <c r="BF225" i="1"/>
  <c r="BG225" i="1"/>
  <c r="BE226" i="1"/>
  <c r="BF226" i="1"/>
  <c r="BG226" i="1"/>
  <c r="BE227" i="1"/>
  <c r="BF227" i="1"/>
  <c r="BG227" i="1"/>
  <c r="BE228" i="1"/>
  <c r="BF228" i="1"/>
  <c r="BG228" i="1"/>
  <c r="BE229" i="1"/>
  <c r="BF229" i="1"/>
  <c r="BG229" i="1"/>
  <c r="BE230" i="1"/>
  <c r="BF230" i="1"/>
  <c r="BG230" i="1"/>
  <c r="BE231" i="1"/>
  <c r="BF231" i="1"/>
  <c r="BG231" i="1"/>
  <c r="BE232" i="1"/>
  <c r="BF232" i="1"/>
  <c r="BG232" i="1"/>
  <c r="BE233" i="1"/>
  <c r="BF233" i="1"/>
  <c r="BG233" i="1"/>
  <c r="BE234" i="1"/>
  <c r="BF234" i="1"/>
  <c r="BG234" i="1"/>
  <c r="BE235" i="1"/>
  <c r="BF235" i="1"/>
  <c r="BG235" i="1"/>
  <c r="BE236" i="1"/>
  <c r="BF236" i="1"/>
  <c r="BG236" i="1"/>
  <c r="BE237" i="1"/>
  <c r="BF237" i="1"/>
  <c r="BG237" i="1"/>
  <c r="BE238" i="1"/>
  <c r="BF238" i="1"/>
  <c r="BG238" i="1"/>
  <c r="BE239" i="1"/>
  <c r="BF239" i="1"/>
  <c r="BG239" i="1"/>
  <c r="BE240" i="1"/>
  <c r="BF240" i="1"/>
  <c r="BG240" i="1"/>
  <c r="BE241" i="1"/>
  <c r="BF241" i="1"/>
  <c r="BG241" i="1"/>
  <c r="BE242" i="1"/>
  <c r="BF242" i="1"/>
  <c r="BG242" i="1"/>
  <c r="BE243" i="1"/>
  <c r="BF243" i="1"/>
  <c r="BG243" i="1"/>
  <c r="BE244" i="1"/>
  <c r="BF244" i="1"/>
  <c r="BG244" i="1"/>
  <c r="BE245" i="1"/>
  <c r="BF245" i="1"/>
  <c r="BG245" i="1"/>
  <c r="BE246" i="1"/>
  <c r="BF246" i="1"/>
  <c r="BG246" i="1"/>
  <c r="BE247" i="1"/>
  <c r="BF247" i="1"/>
  <c r="BG247" i="1"/>
  <c r="BE248" i="1"/>
  <c r="BF248" i="1"/>
  <c r="BG248" i="1"/>
  <c r="BE249" i="1"/>
  <c r="BF249" i="1"/>
  <c r="BG249" i="1"/>
  <c r="BE250" i="1"/>
  <c r="BF250" i="1"/>
  <c r="BG250" i="1"/>
  <c r="BE251" i="1"/>
  <c r="BF251" i="1"/>
  <c r="BG251" i="1"/>
  <c r="BE252" i="1"/>
  <c r="BF252" i="1"/>
  <c r="BG252" i="1"/>
  <c r="BE253" i="1"/>
  <c r="BF253" i="1"/>
  <c r="BG253" i="1"/>
  <c r="BE254" i="1"/>
  <c r="BF254" i="1"/>
  <c r="BG254" i="1"/>
  <c r="BE255" i="1"/>
  <c r="BF255" i="1"/>
  <c r="BG255" i="1"/>
  <c r="BE256" i="1"/>
  <c r="BF256" i="1"/>
  <c r="BG256" i="1"/>
  <c r="BE257" i="1"/>
  <c r="BF257" i="1"/>
  <c r="BG257" i="1"/>
  <c r="BE258" i="1"/>
  <c r="BF258" i="1"/>
  <c r="BG258" i="1"/>
  <c r="BE259" i="1"/>
  <c r="BF259" i="1"/>
  <c r="BG259" i="1"/>
  <c r="BE260" i="1"/>
  <c r="BF260" i="1"/>
  <c r="BG260" i="1"/>
  <c r="BE261" i="1"/>
  <c r="BF261" i="1"/>
  <c r="BG261" i="1"/>
  <c r="BE262" i="1"/>
  <c r="BF262" i="1"/>
  <c r="BG262" i="1"/>
  <c r="BE263" i="1"/>
  <c r="BF263" i="1"/>
  <c r="BG263" i="1"/>
  <c r="BE264" i="1"/>
  <c r="BF264" i="1"/>
  <c r="BG264" i="1"/>
  <c r="BE265" i="1"/>
  <c r="BF265" i="1"/>
  <c r="BG265" i="1"/>
  <c r="BE266" i="1"/>
  <c r="BF266" i="1"/>
  <c r="BG266" i="1"/>
  <c r="BE267" i="1"/>
  <c r="BF267" i="1"/>
  <c r="BG267" i="1"/>
  <c r="BE268" i="1"/>
  <c r="BF268" i="1"/>
  <c r="BG268" i="1"/>
  <c r="BE269" i="1"/>
  <c r="BF269" i="1"/>
  <c r="BG269" i="1"/>
  <c r="BE270" i="1"/>
  <c r="BF270" i="1"/>
  <c r="BG270" i="1"/>
  <c r="BE271" i="1"/>
  <c r="BF271" i="1"/>
  <c r="BG271" i="1"/>
  <c r="BE272" i="1"/>
  <c r="BF272" i="1"/>
  <c r="BG272" i="1"/>
  <c r="BE273" i="1"/>
  <c r="BF273" i="1"/>
  <c r="BG273" i="1"/>
  <c r="BE274" i="1"/>
  <c r="BF274" i="1"/>
  <c r="BG274" i="1"/>
  <c r="BE275" i="1"/>
  <c r="BF275" i="1"/>
  <c r="BG275" i="1"/>
  <c r="BE276" i="1"/>
  <c r="BF276" i="1"/>
  <c r="BG276" i="1"/>
  <c r="BE277" i="1"/>
  <c r="BF277" i="1"/>
  <c r="BG277" i="1"/>
  <c r="BE278" i="1"/>
  <c r="BF278" i="1"/>
  <c r="BG278" i="1"/>
  <c r="BE279" i="1"/>
  <c r="BF279" i="1"/>
  <c r="BG279" i="1"/>
  <c r="BE280" i="1"/>
  <c r="BF280" i="1"/>
  <c r="BG280" i="1"/>
  <c r="BE281" i="1"/>
  <c r="BF281" i="1"/>
  <c r="BG281" i="1"/>
  <c r="BE282" i="1"/>
  <c r="BF282" i="1"/>
  <c r="BG282" i="1"/>
  <c r="BE283" i="1"/>
  <c r="BF283" i="1"/>
  <c r="BG283" i="1"/>
  <c r="BE284" i="1"/>
  <c r="BF284" i="1"/>
  <c r="BG284" i="1"/>
  <c r="BE285" i="1"/>
  <c r="BF285" i="1"/>
  <c r="BG285" i="1"/>
  <c r="BE286" i="1"/>
  <c r="BF286" i="1"/>
  <c r="BG286" i="1"/>
  <c r="BE287" i="1"/>
  <c r="BF287" i="1"/>
  <c r="BG287" i="1"/>
  <c r="BE288" i="1"/>
  <c r="BF288" i="1"/>
  <c r="BG288" i="1"/>
  <c r="BE289" i="1"/>
  <c r="BF289" i="1"/>
  <c r="BG289" i="1"/>
  <c r="BE290" i="1"/>
  <c r="BF290" i="1"/>
  <c r="BG290" i="1"/>
  <c r="BE291" i="1"/>
  <c r="BF291" i="1"/>
  <c r="BG291" i="1"/>
  <c r="BE292" i="1"/>
  <c r="BF292" i="1"/>
  <c r="BG292" i="1"/>
  <c r="BE293" i="1"/>
  <c r="BF293" i="1"/>
  <c r="BG293" i="1"/>
  <c r="BE294" i="1"/>
  <c r="BF294" i="1"/>
  <c r="BG294" i="1"/>
  <c r="BE295" i="1"/>
  <c r="BF295" i="1"/>
  <c r="BG295" i="1"/>
  <c r="BE296" i="1"/>
  <c r="BF296" i="1"/>
  <c r="BG296" i="1"/>
  <c r="BE297" i="1"/>
  <c r="BF297" i="1"/>
  <c r="BG297" i="1"/>
  <c r="BE298" i="1"/>
  <c r="BF298" i="1"/>
  <c r="BG298" i="1"/>
  <c r="BE299" i="1"/>
  <c r="BF299" i="1"/>
  <c r="BG299" i="1"/>
  <c r="BE300" i="1"/>
  <c r="BF300" i="1"/>
  <c r="BG300" i="1"/>
  <c r="BE301" i="1"/>
  <c r="BF301" i="1"/>
  <c r="BG301" i="1"/>
  <c r="BE302" i="1"/>
  <c r="BF302" i="1"/>
  <c r="BG302" i="1"/>
  <c r="BE303" i="1"/>
  <c r="BF303" i="1"/>
  <c r="BG303" i="1"/>
  <c r="BE304" i="1"/>
  <c r="BF304" i="1"/>
  <c r="BG304" i="1"/>
  <c r="BE305" i="1"/>
  <c r="BF305" i="1"/>
  <c r="BG305" i="1"/>
  <c r="BE306" i="1"/>
  <c r="BF306" i="1"/>
  <c r="BG306" i="1"/>
  <c r="BE307" i="1"/>
  <c r="BF307" i="1"/>
  <c r="BG307" i="1"/>
  <c r="BE308" i="1"/>
  <c r="BF308" i="1"/>
  <c r="BG308" i="1"/>
  <c r="BE309" i="1"/>
  <c r="BF309" i="1"/>
  <c r="BG309" i="1"/>
  <c r="BE310" i="1"/>
  <c r="BF310" i="1"/>
  <c r="BG310" i="1"/>
  <c r="BE311" i="1"/>
  <c r="BF311" i="1"/>
  <c r="BG311" i="1"/>
  <c r="BE312" i="1"/>
  <c r="BF312" i="1"/>
  <c r="BG312" i="1"/>
  <c r="BE313" i="1"/>
  <c r="BF313" i="1"/>
  <c r="BG313" i="1"/>
  <c r="BE314" i="1"/>
  <c r="BF314" i="1"/>
  <c r="BG314" i="1"/>
  <c r="BE315" i="1"/>
  <c r="BF315" i="1"/>
  <c r="BG315" i="1"/>
  <c r="BE316" i="1"/>
  <c r="BF316" i="1"/>
  <c r="BG316" i="1"/>
  <c r="BE317" i="1"/>
  <c r="BF317" i="1"/>
  <c r="BG317" i="1"/>
  <c r="BE318" i="1"/>
  <c r="BF318" i="1"/>
  <c r="BG318" i="1"/>
  <c r="BE319" i="1"/>
  <c r="BF319" i="1"/>
  <c r="BG319" i="1"/>
  <c r="BE320" i="1"/>
  <c r="BF320" i="1"/>
  <c r="BG320" i="1"/>
  <c r="BE321" i="1"/>
  <c r="BF321" i="1"/>
  <c r="BG321" i="1"/>
  <c r="BE322" i="1"/>
  <c r="BF322" i="1"/>
  <c r="BG322" i="1"/>
  <c r="BE323" i="1"/>
  <c r="BF323" i="1"/>
  <c r="BG323" i="1"/>
  <c r="BE324" i="1"/>
  <c r="BF324" i="1"/>
  <c r="BG324" i="1"/>
  <c r="BE325" i="1"/>
  <c r="BF325" i="1"/>
  <c r="BG325" i="1"/>
  <c r="BE326" i="1"/>
  <c r="BF326" i="1"/>
  <c r="BG326" i="1"/>
  <c r="BE327" i="1"/>
  <c r="BF327" i="1"/>
  <c r="BG327" i="1"/>
  <c r="BE328" i="1"/>
  <c r="BF328" i="1"/>
  <c r="BG328" i="1"/>
  <c r="BE329" i="1"/>
  <c r="BF329" i="1"/>
  <c r="BG329" i="1"/>
  <c r="BE330" i="1"/>
  <c r="BF330" i="1"/>
  <c r="BG330" i="1"/>
  <c r="BE331" i="1"/>
  <c r="BF331" i="1"/>
  <c r="BG331" i="1"/>
  <c r="BE332" i="1"/>
  <c r="BF332" i="1"/>
  <c r="BG332" i="1"/>
  <c r="BE333" i="1"/>
  <c r="BF333" i="1"/>
  <c r="BG333" i="1"/>
  <c r="BE334" i="1"/>
  <c r="BF334" i="1"/>
  <c r="BG334" i="1"/>
  <c r="BE335" i="1"/>
  <c r="BF335" i="1"/>
  <c r="BG335" i="1"/>
  <c r="BE336" i="1"/>
  <c r="BF336" i="1"/>
  <c r="BG336" i="1"/>
  <c r="BE337" i="1"/>
  <c r="BF337" i="1"/>
  <c r="BG337" i="1"/>
  <c r="BE338" i="1"/>
  <c r="BF338" i="1"/>
  <c r="BG338" i="1"/>
  <c r="BE339" i="1"/>
  <c r="BF339" i="1"/>
  <c r="BG339" i="1"/>
  <c r="BG343" i="1"/>
  <c r="BG352" i="1"/>
  <c r="BF343" i="1"/>
  <c r="BF352" i="1"/>
  <c r="BA7" i="1"/>
  <c r="BB342" i="1"/>
  <c r="BB7" i="1"/>
  <c r="BC7" i="1"/>
  <c r="BA8" i="1"/>
  <c r="BB8" i="1"/>
  <c r="BC8" i="1"/>
  <c r="BA9" i="1"/>
  <c r="BB9" i="1"/>
  <c r="BC9" i="1"/>
  <c r="BA10" i="1"/>
  <c r="BB10" i="1"/>
  <c r="BC10" i="1"/>
  <c r="BA11" i="1"/>
  <c r="BB11" i="1"/>
  <c r="BC11" i="1"/>
  <c r="BA12" i="1"/>
  <c r="BB12" i="1"/>
  <c r="BC12" i="1"/>
  <c r="BA13" i="1"/>
  <c r="BB13" i="1"/>
  <c r="BC13" i="1"/>
  <c r="BA14" i="1"/>
  <c r="BB14" i="1"/>
  <c r="BC14" i="1"/>
  <c r="BA15" i="1"/>
  <c r="BB15" i="1"/>
  <c r="BC15" i="1"/>
  <c r="BA16" i="1"/>
  <c r="BB16" i="1"/>
  <c r="BC16" i="1"/>
  <c r="BA17" i="1"/>
  <c r="BB17" i="1"/>
  <c r="BC17" i="1"/>
  <c r="BA18" i="1"/>
  <c r="BB18" i="1"/>
  <c r="BC18" i="1"/>
  <c r="BA19" i="1"/>
  <c r="BB19" i="1"/>
  <c r="BC19" i="1"/>
  <c r="BA20" i="1"/>
  <c r="BB20" i="1"/>
  <c r="BC20" i="1"/>
  <c r="BA21" i="1"/>
  <c r="BB21" i="1"/>
  <c r="BC21" i="1"/>
  <c r="BA22" i="1"/>
  <c r="BB22" i="1"/>
  <c r="BC22" i="1"/>
  <c r="BA23" i="1"/>
  <c r="BB23" i="1"/>
  <c r="BC23" i="1"/>
  <c r="BA24" i="1"/>
  <c r="BB24" i="1"/>
  <c r="BC24" i="1"/>
  <c r="BA25" i="1"/>
  <c r="BB25" i="1"/>
  <c r="BC25" i="1"/>
  <c r="BA26" i="1"/>
  <c r="BB26" i="1"/>
  <c r="BC26" i="1"/>
  <c r="BA27" i="1"/>
  <c r="BB27" i="1"/>
  <c r="BC27" i="1"/>
  <c r="BA28" i="1"/>
  <c r="BB28" i="1"/>
  <c r="BC28" i="1"/>
  <c r="BA29" i="1"/>
  <c r="BB29" i="1"/>
  <c r="BC29" i="1"/>
  <c r="BA30" i="1"/>
  <c r="BB30" i="1"/>
  <c r="BC30" i="1"/>
  <c r="BA31" i="1"/>
  <c r="BB31" i="1"/>
  <c r="BC31" i="1"/>
  <c r="BA32" i="1"/>
  <c r="BB32" i="1"/>
  <c r="BC32" i="1"/>
  <c r="BA33" i="1"/>
  <c r="BB33" i="1"/>
  <c r="BC33" i="1"/>
  <c r="BA34" i="1"/>
  <c r="BB34" i="1"/>
  <c r="BC34" i="1"/>
  <c r="BA35" i="1"/>
  <c r="BB35" i="1"/>
  <c r="BC35" i="1"/>
  <c r="BA36" i="1"/>
  <c r="BB36" i="1"/>
  <c r="BC36" i="1"/>
  <c r="BA37" i="1"/>
  <c r="BB37" i="1"/>
  <c r="BC37" i="1"/>
  <c r="BA38" i="1"/>
  <c r="BB38" i="1"/>
  <c r="BC38" i="1"/>
  <c r="BA39" i="1"/>
  <c r="BB39" i="1"/>
  <c r="BC39" i="1"/>
  <c r="BA40" i="1"/>
  <c r="BB40" i="1"/>
  <c r="BC40" i="1"/>
  <c r="BA41" i="1"/>
  <c r="BB41" i="1"/>
  <c r="BC41" i="1"/>
  <c r="BA42" i="1"/>
  <c r="BB42" i="1"/>
  <c r="BC42" i="1"/>
  <c r="BA43" i="1"/>
  <c r="BB43" i="1"/>
  <c r="BC43" i="1"/>
  <c r="BA44" i="1"/>
  <c r="BB44" i="1"/>
  <c r="BC44" i="1"/>
  <c r="BA45" i="1"/>
  <c r="BB45" i="1"/>
  <c r="BC45" i="1"/>
  <c r="BA46" i="1"/>
  <c r="BB46" i="1"/>
  <c r="BC46" i="1"/>
  <c r="BA47" i="1"/>
  <c r="BB47" i="1"/>
  <c r="BC47" i="1"/>
  <c r="BA48" i="1"/>
  <c r="BB48" i="1"/>
  <c r="BC48" i="1"/>
  <c r="BA49" i="1"/>
  <c r="BB49" i="1"/>
  <c r="BC49" i="1"/>
  <c r="BA50" i="1"/>
  <c r="BB50" i="1"/>
  <c r="BC50" i="1"/>
  <c r="BA51" i="1"/>
  <c r="BB51" i="1"/>
  <c r="BC51" i="1"/>
  <c r="BA52" i="1"/>
  <c r="BB52" i="1"/>
  <c r="BC52" i="1"/>
  <c r="BA53" i="1"/>
  <c r="BB53" i="1"/>
  <c r="BC53" i="1"/>
  <c r="BA54" i="1"/>
  <c r="BB54" i="1"/>
  <c r="BC54" i="1"/>
  <c r="BA55" i="1"/>
  <c r="BB55" i="1"/>
  <c r="BC55" i="1"/>
  <c r="BA56" i="1"/>
  <c r="BB56" i="1"/>
  <c r="BC56" i="1"/>
  <c r="BA57" i="1"/>
  <c r="BB57" i="1"/>
  <c r="BC57" i="1"/>
  <c r="BA58" i="1"/>
  <c r="BB58" i="1"/>
  <c r="BC58" i="1"/>
  <c r="BA59" i="1"/>
  <c r="BB59" i="1"/>
  <c r="BC59" i="1"/>
  <c r="BA60" i="1"/>
  <c r="BB60" i="1"/>
  <c r="BC60" i="1"/>
  <c r="BA61" i="1"/>
  <c r="BB61" i="1"/>
  <c r="BC61" i="1"/>
  <c r="BA62" i="1"/>
  <c r="BB62" i="1"/>
  <c r="BC62" i="1"/>
  <c r="BA63" i="1"/>
  <c r="BB63" i="1"/>
  <c r="BC63" i="1"/>
  <c r="BA64" i="1"/>
  <c r="BB64" i="1"/>
  <c r="BC64" i="1"/>
  <c r="BA65" i="1"/>
  <c r="BB65" i="1"/>
  <c r="BC65" i="1"/>
  <c r="BA66" i="1"/>
  <c r="BB66" i="1"/>
  <c r="BC66" i="1"/>
  <c r="BA67" i="1"/>
  <c r="BB67" i="1"/>
  <c r="BC67" i="1"/>
  <c r="BA68" i="1"/>
  <c r="BB68" i="1"/>
  <c r="BC68" i="1"/>
  <c r="BA69" i="1"/>
  <c r="BB69" i="1"/>
  <c r="BC69" i="1"/>
  <c r="BA70" i="1"/>
  <c r="BB70" i="1"/>
  <c r="BC70" i="1"/>
  <c r="BA71" i="1"/>
  <c r="BB71" i="1"/>
  <c r="BC71" i="1"/>
  <c r="BA72" i="1"/>
  <c r="BB72" i="1"/>
  <c r="BC72" i="1"/>
  <c r="BA73" i="1"/>
  <c r="BB73" i="1"/>
  <c r="BC73" i="1"/>
  <c r="BA74" i="1"/>
  <c r="BB74" i="1"/>
  <c r="BC74" i="1"/>
  <c r="BA75" i="1"/>
  <c r="BB75" i="1"/>
  <c r="BC75" i="1"/>
  <c r="BA76" i="1"/>
  <c r="BB76" i="1"/>
  <c r="BC76" i="1"/>
  <c r="BA77" i="1"/>
  <c r="BB77" i="1"/>
  <c r="BC77" i="1"/>
  <c r="BA78" i="1"/>
  <c r="BB78" i="1"/>
  <c r="BC78" i="1"/>
  <c r="BA79" i="1"/>
  <c r="BB79" i="1"/>
  <c r="BC79" i="1"/>
  <c r="BA80" i="1"/>
  <c r="BB80" i="1"/>
  <c r="BC80" i="1"/>
  <c r="BA81" i="1"/>
  <c r="BB81" i="1"/>
  <c r="BC81" i="1"/>
  <c r="BA82" i="1"/>
  <c r="BB82" i="1"/>
  <c r="BC82" i="1"/>
  <c r="BA83" i="1"/>
  <c r="BB83" i="1"/>
  <c r="BC83" i="1"/>
  <c r="BA84" i="1"/>
  <c r="BB84" i="1"/>
  <c r="BC84" i="1"/>
  <c r="BA85" i="1"/>
  <c r="BB85" i="1"/>
  <c r="BC85" i="1"/>
  <c r="BA86" i="1"/>
  <c r="BB86" i="1"/>
  <c r="BC86" i="1"/>
  <c r="BA87" i="1"/>
  <c r="BB87" i="1"/>
  <c r="BC87" i="1"/>
  <c r="BA88" i="1"/>
  <c r="BB88" i="1"/>
  <c r="BC88" i="1"/>
  <c r="BA89" i="1"/>
  <c r="BB89" i="1"/>
  <c r="BC89" i="1"/>
  <c r="BA90" i="1"/>
  <c r="BB90" i="1"/>
  <c r="BC90" i="1"/>
  <c r="BA91" i="1"/>
  <c r="BB91" i="1"/>
  <c r="BC91" i="1"/>
  <c r="BA92" i="1"/>
  <c r="BB92" i="1"/>
  <c r="BC92" i="1"/>
  <c r="BA93" i="1"/>
  <c r="BB93" i="1"/>
  <c r="BC93" i="1"/>
  <c r="BA94" i="1"/>
  <c r="BB94" i="1"/>
  <c r="BC94" i="1"/>
  <c r="BA95" i="1"/>
  <c r="BB95" i="1"/>
  <c r="BC95" i="1"/>
  <c r="BA96" i="1"/>
  <c r="BB96" i="1"/>
  <c r="BC96" i="1"/>
  <c r="BA97" i="1"/>
  <c r="BB97" i="1"/>
  <c r="BC97" i="1"/>
  <c r="BA98" i="1"/>
  <c r="BB98" i="1"/>
  <c r="BC98" i="1"/>
  <c r="BA99" i="1"/>
  <c r="BB99" i="1"/>
  <c r="BC99" i="1"/>
  <c r="BA100" i="1"/>
  <c r="BB100" i="1"/>
  <c r="BC100" i="1"/>
  <c r="BA101" i="1"/>
  <c r="BB101" i="1"/>
  <c r="BC101" i="1"/>
  <c r="BA102" i="1"/>
  <c r="BB102" i="1"/>
  <c r="BC102" i="1"/>
  <c r="BA103" i="1"/>
  <c r="BB103" i="1"/>
  <c r="BC103" i="1"/>
  <c r="BA104" i="1"/>
  <c r="BB104" i="1"/>
  <c r="BC104" i="1"/>
  <c r="BA105" i="1"/>
  <c r="BB105" i="1"/>
  <c r="BC105" i="1"/>
  <c r="BA106" i="1"/>
  <c r="BB106" i="1"/>
  <c r="BC106" i="1"/>
  <c r="BA107" i="1"/>
  <c r="BB107" i="1"/>
  <c r="BC107" i="1"/>
  <c r="BA108" i="1"/>
  <c r="BB108" i="1"/>
  <c r="BC108" i="1"/>
  <c r="BA109" i="1"/>
  <c r="BB109" i="1"/>
  <c r="BC109" i="1"/>
  <c r="BA110" i="1"/>
  <c r="BB110" i="1"/>
  <c r="BC110" i="1"/>
  <c r="BA111" i="1"/>
  <c r="BB111" i="1"/>
  <c r="BC111" i="1"/>
  <c r="BA112" i="1"/>
  <c r="BB112" i="1"/>
  <c r="BC112" i="1"/>
  <c r="BA113" i="1"/>
  <c r="BB113" i="1"/>
  <c r="BC113" i="1"/>
  <c r="BA114" i="1"/>
  <c r="BB114" i="1"/>
  <c r="BC114" i="1"/>
  <c r="BA115" i="1"/>
  <c r="BB115" i="1"/>
  <c r="BC115" i="1"/>
  <c r="BA116" i="1"/>
  <c r="BB116" i="1"/>
  <c r="BC116" i="1"/>
  <c r="BA117" i="1"/>
  <c r="BB117" i="1"/>
  <c r="BC117" i="1"/>
  <c r="BA118" i="1"/>
  <c r="BB118" i="1"/>
  <c r="BC118" i="1"/>
  <c r="BA119" i="1"/>
  <c r="BB119" i="1"/>
  <c r="BC119" i="1"/>
  <c r="BA120" i="1"/>
  <c r="BB120" i="1"/>
  <c r="BC120" i="1"/>
  <c r="BA121" i="1"/>
  <c r="BB121" i="1"/>
  <c r="BC121" i="1"/>
  <c r="BA122" i="1"/>
  <c r="BB122" i="1"/>
  <c r="BC122" i="1"/>
  <c r="BA123" i="1"/>
  <c r="BB123" i="1"/>
  <c r="BC123" i="1"/>
  <c r="BA124" i="1"/>
  <c r="BB124" i="1"/>
  <c r="BC124" i="1"/>
  <c r="BA125" i="1"/>
  <c r="BB125" i="1"/>
  <c r="BC125" i="1"/>
  <c r="BA126" i="1"/>
  <c r="BB126" i="1"/>
  <c r="BC126" i="1"/>
  <c r="BA127" i="1"/>
  <c r="BB127" i="1"/>
  <c r="BC127" i="1"/>
  <c r="BA128" i="1"/>
  <c r="BB128" i="1"/>
  <c r="BC128" i="1"/>
  <c r="BA129" i="1"/>
  <c r="BB129" i="1"/>
  <c r="BC129" i="1"/>
  <c r="BA130" i="1"/>
  <c r="BB130" i="1"/>
  <c r="BC130" i="1"/>
  <c r="BA131" i="1"/>
  <c r="BB131" i="1"/>
  <c r="BC131" i="1"/>
  <c r="BA132" i="1"/>
  <c r="BB132" i="1"/>
  <c r="BC132" i="1"/>
  <c r="BA133" i="1"/>
  <c r="BB133" i="1"/>
  <c r="BC133" i="1"/>
  <c r="BA134" i="1"/>
  <c r="BB134" i="1"/>
  <c r="BC134" i="1"/>
  <c r="BA135" i="1"/>
  <c r="BB135" i="1"/>
  <c r="BC135" i="1"/>
  <c r="BA136" i="1"/>
  <c r="BB136" i="1"/>
  <c r="BC136" i="1"/>
  <c r="BA137" i="1"/>
  <c r="BB137" i="1"/>
  <c r="BC137" i="1"/>
  <c r="BA138" i="1"/>
  <c r="BB138" i="1"/>
  <c r="BC138" i="1"/>
  <c r="BA139" i="1"/>
  <c r="BB139" i="1"/>
  <c r="BC139" i="1"/>
  <c r="BA140" i="1"/>
  <c r="BB140" i="1"/>
  <c r="BC140" i="1"/>
  <c r="BA141" i="1"/>
  <c r="BB141" i="1"/>
  <c r="BC141" i="1"/>
  <c r="BA142" i="1"/>
  <c r="BB142" i="1"/>
  <c r="BC142" i="1"/>
  <c r="BA143" i="1"/>
  <c r="BB143" i="1"/>
  <c r="BC143" i="1"/>
  <c r="BA144" i="1"/>
  <c r="BB144" i="1"/>
  <c r="BC144" i="1"/>
  <c r="BA145" i="1"/>
  <c r="BB145" i="1"/>
  <c r="BC145" i="1"/>
  <c r="BA146" i="1"/>
  <c r="BB146" i="1"/>
  <c r="BC146" i="1"/>
  <c r="BA147" i="1"/>
  <c r="BB147" i="1"/>
  <c r="BC147" i="1"/>
  <c r="BA148" i="1"/>
  <c r="BB148" i="1"/>
  <c r="BC148" i="1"/>
  <c r="BA149" i="1"/>
  <c r="BB149" i="1"/>
  <c r="BC149" i="1"/>
  <c r="BA150" i="1"/>
  <c r="BB150" i="1"/>
  <c r="BC150" i="1"/>
  <c r="BA151" i="1"/>
  <c r="BB151" i="1"/>
  <c r="BC151" i="1"/>
  <c r="BA152" i="1"/>
  <c r="BB152" i="1"/>
  <c r="BC152" i="1"/>
  <c r="BA153" i="1"/>
  <c r="BB153" i="1"/>
  <c r="BC153" i="1"/>
  <c r="BA154" i="1"/>
  <c r="BB154" i="1"/>
  <c r="BC154" i="1"/>
  <c r="BA155" i="1"/>
  <c r="BB155" i="1"/>
  <c r="BC155" i="1"/>
  <c r="BA156" i="1"/>
  <c r="BB156" i="1"/>
  <c r="BC156" i="1"/>
  <c r="BA157" i="1"/>
  <c r="BB157" i="1"/>
  <c r="BC157" i="1"/>
  <c r="BA158" i="1"/>
  <c r="BB158" i="1"/>
  <c r="BC158" i="1"/>
  <c r="BA159" i="1"/>
  <c r="BB159" i="1"/>
  <c r="BC159" i="1"/>
  <c r="BA160" i="1"/>
  <c r="BB160" i="1"/>
  <c r="BC160" i="1"/>
  <c r="BA161" i="1"/>
  <c r="BB161" i="1"/>
  <c r="BC161" i="1"/>
  <c r="BA162" i="1"/>
  <c r="BB162" i="1"/>
  <c r="BC162" i="1"/>
  <c r="BA163" i="1"/>
  <c r="BB163" i="1"/>
  <c r="BC163" i="1"/>
  <c r="BA164" i="1"/>
  <c r="BB164" i="1"/>
  <c r="BC164" i="1"/>
  <c r="BA165" i="1"/>
  <c r="BB165" i="1"/>
  <c r="BC165" i="1"/>
  <c r="BA166" i="1"/>
  <c r="BB166" i="1"/>
  <c r="BC166" i="1"/>
  <c r="BA167" i="1"/>
  <c r="BB167" i="1"/>
  <c r="BC167" i="1"/>
  <c r="BA168" i="1"/>
  <c r="BB168" i="1"/>
  <c r="BC168" i="1"/>
  <c r="BA169" i="1"/>
  <c r="BB169" i="1"/>
  <c r="BC169" i="1"/>
  <c r="BA170" i="1"/>
  <c r="BB170" i="1"/>
  <c r="BC170" i="1"/>
  <c r="BA171" i="1"/>
  <c r="BB171" i="1"/>
  <c r="BC171" i="1"/>
  <c r="BA172" i="1"/>
  <c r="BB172" i="1"/>
  <c r="BC172" i="1"/>
  <c r="BA173" i="1"/>
  <c r="BB173" i="1"/>
  <c r="BC173" i="1"/>
  <c r="BA174" i="1"/>
  <c r="BB174" i="1"/>
  <c r="BC174" i="1"/>
  <c r="BA175" i="1"/>
  <c r="BB175" i="1"/>
  <c r="BC175" i="1"/>
  <c r="BA176" i="1"/>
  <c r="BB176" i="1"/>
  <c r="BC176" i="1"/>
  <c r="BA177" i="1"/>
  <c r="BB177" i="1"/>
  <c r="BC177" i="1"/>
  <c r="BA178" i="1"/>
  <c r="BB178" i="1"/>
  <c r="BC178" i="1"/>
  <c r="BA179" i="1"/>
  <c r="BB179" i="1"/>
  <c r="BC179" i="1"/>
  <c r="BA180" i="1"/>
  <c r="BB180" i="1"/>
  <c r="BC180" i="1"/>
  <c r="BA181" i="1"/>
  <c r="BB181" i="1"/>
  <c r="BC181" i="1"/>
  <c r="BA182" i="1"/>
  <c r="BB182" i="1"/>
  <c r="BC182" i="1"/>
  <c r="BA183" i="1"/>
  <c r="BB183" i="1"/>
  <c r="BC183" i="1"/>
  <c r="BA184" i="1"/>
  <c r="BB184" i="1"/>
  <c r="BC184" i="1"/>
  <c r="BA185" i="1"/>
  <c r="BB185" i="1"/>
  <c r="BC185" i="1"/>
  <c r="BA186" i="1"/>
  <c r="BB186" i="1"/>
  <c r="BC186" i="1"/>
  <c r="BA187" i="1"/>
  <c r="BB187" i="1"/>
  <c r="BC187" i="1"/>
  <c r="BA188" i="1"/>
  <c r="BB188" i="1"/>
  <c r="BC188" i="1"/>
  <c r="BA189" i="1"/>
  <c r="BB189" i="1"/>
  <c r="BC189" i="1"/>
  <c r="BA190" i="1"/>
  <c r="BB190" i="1"/>
  <c r="BC190" i="1"/>
  <c r="BA191" i="1"/>
  <c r="BB191" i="1"/>
  <c r="BC191" i="1"/>
  <c r="BA192" i="1"/>
  <c r="BB192" i="1"/>
  <c r="BC192" i="1"/>
  <c r="BA193" i="1"/>
  <c r="BB193" i="1"/>
  <c r="BC193" i="1"/>
  <c r="BA194" i="1"/>
  <c r="BB194" i="1"/>
  <c r="BC194" i="1"/>
  <c r="BA195" i="1"/>
  <c r="BB195" i="1"/>
  <c r="BC195" i="1"/>
  <c r="BA196" i="1"/>
  <c r="BB196" i="1"/>
  <c r="BC196" i="1"/>
  <c r="BA197" i="1"/>
  <c r="BB197" i="1"/>
  <c r="BC197" i="1"/>
  <c r="BA198" i="1"/>
  <c r="BB198" i="1"/>
  <c r="BC198" i="1"/>
  <c r="BA199" i="1"/>
  <c r="BB199" i="1"/>
  <c r="BC199" i="1"/>
  <c r="BA200" i="1"/>
  <c r="BB200" i="1"/>
  <c r="BC200" i="1"/>
  <c r="BA201" i="1"/>
  <c r="BB201" i="1"/>
  <c r="BC201" i="1"/>
  <c r="BA202" i="1"/>
  <c r="BB202" i="1"/>
  <c r="BC202" i="1"/>
  <c r="BA203" i="1"/>
  <c r="BB203" i="1"/>
  <c r="BC203" i="1"/>
  <c r="BA204" i="1"/>
  <c r="BB204" i="1"/>
  <c r="BC204" i="1"/>
  <c r="BA205" i="1"/>
  <c r="BB205" i="1"/>
  <c r="BC205" i="1"/>
  <c r="BA206" i="1"/>
  <c r="BB206" i="1"/>
  <c r="BC206" i="1"/>
  <c r="BA207" i="1"/>
  <c r="BB207" i="1"/>
  <c r="BC207" i="1"/>
  <c r="BA208" i="1"/>
  <c r="BB208" i="1"/>
  <c r="BC208" i="1"/>
  <c r="BA209" i="1"/>
  <c r="BB209" i="1"/>
  <c r="BC209" i="1"/>
  <c r="BA210" i="1"/>
  <c r="BB210" i="1"/>
  <c r="BC210" i="1"/>
  <c r="BA211" i="1"/>
  <c r="BB211" i="1"/>
  <c r="BC211" i="1"/>
  <c r="BA212" i="1"/>
  <c r="BB212" i="1"/>
  <c r="BC212" i="1"/>
  <c r="BA213" i="1"/>
  <c r="BB213" i="1"/>
  <c r="BC213" i="1"/>
  <c r="BA214" i="1"/>
  <c r="BB214" i="1"/>
  <c r="BC214" i="1"/>
  <c r="BA215" i="1"/>
  <c r="BB215" i="1"/>
  <c r="BC215" i="1"/>
  <c r="BA216" i="1"/>
  <c r="BB216" i="1"/>
  <c r="BC216" i="1"/>
  <c r="BA217" i="1"/>
  <c r="BB217" i="1"/>
  <c r="BC217" i="1"/>
  <c r="BA218" i="1"/>
  <c r="BB218" i="1"/>
  <c r="BC218" i="1"/>
  <c r="BA219" i="1"/>
  <c r="BB219" i="1"/>
  <c r="BC219" i="1"/>
  <c r="BA220" i="1"/>
  <c r="BB220" i="1"/>
  <c r="BC220" i="1"/>
  <c r="BA221" i="1"/>
  <c r="BB221" i="1"/>
  <c r="BC221" i="1"/>
  <c r="BA222" i="1"/>
  <c r="BB222" i="1"/>
  <c r="BC222" i="1"/>
  <c r="BA223" i="1"/>
  <c r="BB223" i="1"/>
  <c r="BC223" i="1"/>
  <c r="BA224" i="1"/>
  <c r="BB224" i="1"/>
  <c r="BC224" i="1"/>
  <c r="BA225" i="1"/>
  <c r="BB225" i="1"/>
  <c r="BC225" i="1"/>
  <c r="BA226" i="1"/>
  <c r="BB226" i="1"/>
  <c r="BC226" i="1"/>
  <c r="BA227" i="1"/>
  <c r="BB227" i="1"/>
  <c r="BC227" i="1"/>
  <c r="BA228" i="1"/>
  <c r="BB228" i="1"/>
  <c r="BC228" i="1"/>
  <c r="BA229" i="1"/>
  <c r="BB229" i="1"/>
  <c r="BC229" i="1"/>
  <c r="BA230" i="1"/>
  <c r="BB230" i="1"/>
  <c r="BC230" i="1"/>
  <c r="BA231" i="1"/>
  <c r="BB231" i="1"/>
  <c r="BC231" i="1"/>
  <c r="BA232" i="1"/>
  <c r="BB232" i="1"/>
  <c r="BC232" i="1"/>
  <c r="BA233" i="1"/>
  <c r="BB233" i="1"/>
  <c r="BC233" i="1"/>
  <c r="BA234" i="1"/>
  <c r="BB234" i="1"/>
  <c r="BC234" i="1"/>
  <c r="BA235" i="1"/>
  <c r="BB235" i="1"/>
  <c r="BC235" i="1"/>
  <c r="BA236" i="1"/>
  <c r="BB236" i="1"/>
  <c r="BC236" i="1"/>
  <c r="BA237" i="1"/>
  <c r="BB237" i="1"/>
  <c r="BC237" i="1"/>
  <c r="BA238" i="1"/>
  <c r="BB238" i="1"/>
  <c r="BC238" i="1"/>
  <c r="BA239" i="1"/>
  <c r="BB239" i="1"/>
  <c r="BC239" i="1"/>
  <c r="BA240" i="1"/>
  <c r="BB240" i="1"/>
  <c r="BC240" i="1"/>
  <c r="BA241" i="1"/>
  <c r="BB241" i="1"/>
  <c r="BC241" i="1"/>
  <c r="BA242" i="1"/>
  <c r="BB242" i="1"/>
  <c r="BC242" i="1"/>
  <c r="BA243" i="1"/>
  <c r="BB243" i="1"/>
  <c r="BC243" i="1"/>
  <c r="BA244" i="1"/>
  <c r="BB244" i="1"/>
  <c r="BC244" i="1"/>
  <c r="BA245" i="1"/>
  <c r="BB245" i="1"/>
  <c r="BC245" i="1"/>
  <c r="BA246" i="1"/>
  <c r="BB246" i="1"/>
  <c r="BC246" i="1"/>
  <c r="BA247" i="1"/>
  <c r="BB247" i="1"/>
  <c r="BC247" i="1"/>
  <c r="BA248" i="1"/>
  <c r="BB248" i="1"/>
  <c r="BC248" i="1"/>
  <c r="BA249" i="1"/>
  <c r="BB249" i="1"/>
  <c r="BC249" i="1"/>
  <c r="BA250" i="1"/>
  <c r="BB250" i="1"/>
  <c r="BC250" i="1"/>
  <c r="BA251" i="1"/>
  <c r="BB251" i="1"/>
  <c r="BC251" i="1"/>
  <c r="BA252" i="1"/>
  <c r="BB252" i="1"/>
  <c r="BC252" i="1"/>
  <c r="BA253" i="1"/>
  <c r="BB253" i="1"/>
  <c r="BC253" i="1"/>
  <c r="BA254" i="1"/>
  <c r="BB254" i="1"/>
  <c r="BC254" i="1"/>
  <c r="BA255" i="1"/>
  <c r="BB255" i="1"/>
  <c r="BC255" i="1"/>
  <c r="BA256" i="1"/>
  <c r="BB256" i="1"/>
  <c r="BC256" i="1"/>
  <c r="BA257" i="1"/>
  <c r="BB257" i="1"/>
  <c r="BC257" i="1"/>
  <c r="BA258" i="1"/>
  <c r="BB258" i="1"/>
  <c r="BC258" i="1"/>
  <c r="BA259" i="1"/>
  <c r="BB259" i="1"/>
  <c r="BC259" i="1"/>
  <c r="BA260" i="1"/>
  <c r="BB260" i="1"/>
  <c r="BC260" i="1"/>
  <c r="BA261" i="1"/>
  <c r="BB261" i="1"/>
  <c r="BC261" i="1"/>
  <c r="BA262" i="1"/>
  <c r="BB262" i="1"/>
  <c r="BC262" i="1"/>
  <c r="BA263" i="1"/>
  <c r="BB263" i="1"/>
  <c r="BC263" i="1"/>
  <c r="BA264" i="1"/>
  <c r="BB264" i="1"/>
  <c r="BC264" i="1"/>
  <c r="BA265" i="1"/>
  <c r="BB265" i="1"/>
  <c r="BC265" i="1"/>
  <c r="BA266" i="1"/>
  <c r="BB266" i="1"/>
  <c r="BC266" i="1"/>
  <c r="BA267" i="1"/>
  <c r="BB267" i="1"/>
  <c r="BC267" i="1"/>
  <c r="BA268" i="1"/>
  <c r="BB268" i="1"/>
  <c r="BC268" i="1"/>
  <c r="BA269" i="1"/>
  <c r="BB269" i="1"/>
  <c r="BC269" i="1"/>
  <c r="BA270" i="1"/>
  <c r="BB270" i="1"/>
  <c r="BC270" i="1"/>
  <c r="BA271" i="1"/>
  <c r="BB271" i="1"/>
  <c r="BC271" i="1"/>
  <c r="BA272" i="1"/>
  <c r="BB272" i="1"/>
  <c r="BC272" i="1"/>
  <c r="BA273" i="1"/>
  <c r="BB273" i="1"/>
  <c r="BC273" i="1"/>
  <c r="BA274" i="1"/>
  <c r="BB274" i="1"/>
  <c r="BC274" i="1"/>
  <c r="BA275" i="1"/>
  <c r="BB275" i="1"/>
  <c r="BC275" i="1"/>
  <c r="BA276" i="1"/>
  <c r="BB276" i="1"/>
  <c r="BC276" i="1"/>
  <c r="BA277" i="1"/>
  <c r="BB277" i="1"/>
  <c r="BC277" i="1"/>
  <c r="BA278" i="1"/>
  <c r="BB278" i="1"/>
  <c r="BC278" i="1"/>
  <c r="BA279" i="1"/>
  <c r="BB279" i="1"/>
  <c r="BC279" i="1"/>
  <c r="BA280" i="1"/>
  <c r="BB280" i="1"/>
  <c r="BC280" i="1"/>
  <c r="BA281" i="1"/>
  <c r="BB281" i="1"/>
  <c r="BC281" i="1"/>
  <c r="BA282" i="1"/>
  <c r="BB282" i="1"/>
  <c r="BC282" i="1"/>
  <c r="BA283" i="1"/>
  <c r="BB283" i="1"/>
  <c r="BC283" i="1"/>
  <c r="BA284" i="1"/>
  <c r="BB284" i="1"/>
  <c r="BC284" i="1"/>
  <c r="BA285" i="1"/>
  <c r="BB285" i="1"/>
  <c r="BC285" i="1"/>
  <c r="BA286" i="1"/>
  <c r="BB286" i="1"/>
  <c r="BC286" i="1"/>
  <c r="BA287" i="1"/>
  <c r="BB287" i="1"/>
  <c r="BC287" i="1"/>
  <c r="BA288" i="1"/>
  <c r="BB288" i="1"/>
  <c r="BC288" i="1"/>
  <c r="BA289" i="1"/>
  <c r="BB289" i="1"/>
  <c r="BC289" i="1"/>
  <c r="BA290" i="1"/>
  <c r="BB290" i="1"/>
  <c r="BC290" i="1"/>
  <c r="BA291" i="1"/>
  <c r="BB291" i="1"/>
  <c r="BC291" i="1"/>
  <c r="BA292" i="1"/>
  <c r="BB292" i="1"/>
  <c r="BC292" i="1"/>
  <c r="BA293" i="1"/>
  <c r="BB293" i="1"/>
  <c r="BC293" i="1"/>
  <c r="BA294" i="1"/>
  <c r="BB294" i="1"/>
  <c r="BC294" i="1"/>
  <c r="BA295" i="1"/>
  <c r="BB295" i="1"/>
  <c r="BC295" i="1"/>
  <c r="BA296" i="1"/>
  <c r="BB296" i="1"/>
  <c r="BC296" i="1"/>
  <c r="BA297" i="1"/>
  <c r="BB297" i="1"/>
  <c r="BC297" i="1"/>
  <c r="BA298" i="1"/>
  <c r="BB298" i="1"/>
  <c r="BC298" i="1"/>
  <c r="BA299" i="1"/>
  <c r="BB299" i="1"/>
  <c r="BC299" i="1"/>
  <c r="BA300" i="1"/>
  <c r="BB300" i="1"/>
  <c r="BC300" i="1"/>
  <c r="BA301" i="1"/>
  <c r="BB301" i="1"/>
  <c r="BC301" i="1"/>
  <c r="BA302" i="1"/>
  <c r="BB302" i="1"/>
  <c r="BC302" i="1"/>
  <c r="BA303" i="1"/>
  <c r="BB303" i="1"/>
  <c r="BC303" i="1"/>
  <c r="BA304" i="1"/>
  <c r="BB304" i="1"/>
  <c r="BC304" i="1"/>
  <c r="BA305" i="1"/>
  <c r="BB305" i="1"/>
  <c r="BC305" i="1"/>
  <c r="BA306" i="1"/>
  <c r="BB306" i="1"/>
  <c r="BC306" i="1"/>
  <c r="BA307" i="1"/>
  <c r="BB307" i="1"/>
  <c r="BC307" i="1"/>
  <c r="BA308" i="1"/>
  <c r="BB308" i="1"/>
  <c r="BC308" i="1"/>
  <c r="BA309" i="1"/>
  <c r="BB309" i="1"/>
  <c r="BC309" i="1"/>
  <c r="BA310" i="1"/>
  <c r="BB310" i="1"/>
  <c r="BC310" i="1"/>
  <c r="BA311" i="1"/>
  <c r="BB311" i="1"/>
  <c r="BC311" i="1"/>
  <c r="BA312" i="1"/>
  <c r="BB312" i="1"/>
  <c r="BC312" i="1"/>
  <c r="BA313" i="1"/>
  <c r="BB313" i="1"/>
  <c r="BC313" i="1"/>
  <c r="BA314" i="1"/>
  <c r="BB314" i="1"/>
  <c r="BC314" i="1"/>
  <c r="BA315" i="1"/>
  <c r="BB315" i="1"/>
  <c r="BC315" i="1"/>
  <c r="BA316" i="1"/>
  <c r="BB316" i="1"/>
  <c r="BC316" i="1"/>
  <c r="BA317" i="1"/>
  <c r="BB317" i="1"/>
  <c r="BC317" i="1"/>
  <c r="BA318" i="1"/>
  <c r="BB318" i="1"/>
  <c r="BC318" i="1"/>
  <c r="BA319" i="1"/>
  <c r="BB319" i="1"/>
  <c r="BC319" i="1"/>
  <c r="BA320" i="1"/>
  <c r="BB320" i="1"/>
  <c r="BC320" i="1"/>
  <c r="BA321" i="1"/>
  <c r="BB321" i="1"/>
  <c r="BC321" i="1"/>
  <c r="BA322" i="1"/>
  <c r="BB322" i="1"/>
  <c r="BC322" i="1"/>
  <c r="BA323" i="1"/>
  <c r="BB323" i="1"/>
  <c r="BC323" i="1"/>
  <c r="BA324" i="1"/>
  <c r="BB324" i="1"/>
  <c r="BC324" i="1"/>
  <c r="BA325" i="1"/>
  <c r="BB325" i="1"/>
  <c r="BC325" i="1"/>
  <c r="BA326" i="1"/>
  <c r="BB326" i="1"/>
  <c r="BC326" i="1"/>
  <c r="BA327" i="1"/>
  <c r="BB327" i="1"/>
  <c r="BC327" i="1"/>
  <c r="BA328" i="1"/>
  <c r="BB328" i="1"/>
  <c r="BC328" i="1"/>
  <c r="BA329" i="1"/>
  <c r="BB329" i="1"/>
  <c r="BC329" i="1"/>
  <c r="BA330" i="1"/>
  <c r="BB330" i="1"/>
  <c r="BC330" i="1"/>
  <c r="BA331" i="1"/>
  <c r="BB331" i="1"/>
  <c r="BC331" i="1"/>
  <c r="BA332" i="1"/>
  <c r="BB332" i="1"/>
  <c r="BC332" i="1"/>
  <c r="BA333" i="1"/>
  <c r="BB333" i="1"/>
  <c r="BC333" i="1"/>
  <c r="BA334" i="1"/>
  <c r="BB334" i="1"/>
  <c r="BC334" i="1"/>
  <c r="BA335" i="1"/>
  <c r="BB335" i="1"/>
  <c r="BC335" i="1"/>
  <c r="BA336" i="1"/>
  <c r="BB336" i="1"/>
  <c r="BC336" i="1"/>
  <c r="BA337" i="1"/>
  <c r="BB337" i="1"/>
  <c r="BC337" i="1"/>
  <c r="BA338" i="1"/>
  <c r="BB338" i="1"/>
  <c r="BC338" i="1"/>
  <c r="BA339" i="1"/>
  <c r="BB339" i="1"/>
  <c r="BC339" i="1"/>
  <c r="BC343" i="1"/>
  <c r="BC352" i="1"/>
  <c r="BB343" i="1"/>
  <c r="BB352" i="1"/>
  <c r="AW7" i="1"/>
  <c r="AX342" i="1"/>
  <c r="AX7" i="1"/>
  <c r="AY7" i="1"/>
  <c r="AW8" i="1"/>
  <c r="AX8" i="1"/>
  <c r="AY8" i="1"/>
  <c r="AW9" i="1"/>
  <c r="AX9" i="1"/>
  <c r="AY9" i="1"/>
  <c r="AW10" i="1"/>
  <c r="AX10" i="1"/>
  <c r="AY10" i="1"/>
  <c r="AW11" i="1"/>
  <c r="AX11" i="1"/>
  <c r="AY11" i="1"/>
  <c r="AW12" i="1"/>
  <c r="AX12" i="1"/>
  <c r="AY12" i="1"/>
  <c r="AW13" i="1"/>
  <c r="AX13" i="1"/>
  <c r="AY13" i="1"/>
  <c r="AW14" i="1"/>
  <c r="AX14" i="1"/>
  <c r="AY14" i="1"/>
  <c r="AW15" i="1"/>
  <c r="AX15" i="1"/>
  <c r="AY15" i="1"/>
  <c r="AW16" i="1"/>
  <c r="AX16" i="1"/>
  <c r="AY16" i="1"/>
  <c r="AW17" i="1"/>
  <c r="AX17" i="1"/>
  <c r="AY17" i="1"/>
  <c r="AW18" i="1"/>
  <c r="AX18" i="1"/>
  <c r="AY18" i="1"/>
  <c r="AW19" i="1"/>
  <c r="AX19" i="1"/>
  <c r="AY19" i="1"/>
  <c r="AW20" i="1"/>
  <c r="AX20" i="1"/>
  <c r="AY20" i="1"/>
  <c r="AW21" i="1"/>
  <c r="AX21" i="1"/>
  <c r="AY21" i="1"/>
  <c r="AW22" i="1"/>
  <c r="AX22" i="1"/>
  <c r="AY22" i="1"/>
  <c r="AW23" i="1"/>
  <c r="AX23" i="1"/>
  <c r="AY23" i="1"/>
  <c r="AW24" i="1"/>
  <c r="AX24" i="1"/>
  <c r="AY24" i="1"/>
  <c r="AW25" i="1"/>
  <c r="AX25" i="1"/>
  <c r="AY25" i="1"/>
  <c r="AW26" i="1"/>
  <c r="AX26" i="1"/>
  <c r="AY26" i="1"/>
  <c r="AW27" i="1"/>
  <c r="AX27" i="1"/>
  <c r="AY27" i="1"/>
  <c r="AW28" i="1"/>
  <c r="AX28" i="1"/>
  <c r="AY28" i="1"/>
  <c r="AW29" i="1"/>
  <c r="AX29" i="1"/>
  <c r="AY29" i="1"/>
  <c r="AW30" i="1"/>
  <c r="AX30" i="1"/>
  <c r="AY30" i="1"/>
  <c r="AW31" i="1"/>
  <c r="AX31" i="1"/>
  <c r="AY31" i="1"/>
  <c r="AW32" i="1"/>
  <c r="AX32" i="1"/>
  <c r="AY32" i="1"/>
  <c r="AW33" i="1"/>
  <c r="AX33" i="1"/>
  <c r="AY33" i="1"/>
  <c r="AW34" i="1"/>
  <c r="AX34" i="1"/>
  <c r="AY34" i="1"/>
  <c r="AW35" i="1"/>
  <c r="AX35" i="1"/>
  <c r="AY35" i="1"/>
  <c r="AW36" i="1"/>
  <c r="AX36" i="1"/>
  <c r="AY36" i="1"/>
  <c r="AW37" i="1"/>
  <c r="AX37" i="1"/>
  <c r="AY37" i="1"/>
  <c r="AW38" i="1"/>
  <c r="AX38" i="1"/>
  <c r="AY38" i="1"/>
  <c r="AW39" i="1"/>
  <c r="AX39" i="1"/>
  <c r="AY39" i="1"/>
  <c r="AW40" i="1"/>
  <c r="AX40" i="1"/>
  <c r="AY40" i="1"/>
  <c r="AW41" i="1"/>
  <c r="AX41" i="1"/>
  <c r="AY41" i="1"/>
  <c r="AW42" i="1"/>
  <c r="AX42" i="1"/>
  <c r="AY42" i="1"/>
  <c r="AW43" i="1"/>
  <c r="AX43" i="1"/>
  <c r="AY43" i="1"/>
  <c r="AW44" i="1"/>
  <c r="AX44" i="1"/>
  <c r="AY44" i="1"/>
  <c r="AW45" i="1"/>
  <c r="AX45" i="1"/>
  <c r="AY45" i="1"/>
  <c r="AW46" i="1"/>
  <c r="AX46" i="1"/>
  <c r="AY46" i="1"/>
  <c r="AW47" i="1"/>
  <c r="AX47" i="1"/>
  <c r="AY47" i="1"/>
  <c r="AW48" i="1"/>
  <c r="AX48" i="1"/>
  <c r="AY48" i="1"/>
  <c r="AW49" i="1"/>
  <c r="AX49" i="1"/>
  <c r="AY49" i="1"/>
  <c r="AW50" i="1"/>
  <c r="AX50" i="1"/>
  <c r="AY50" i="1"/>
  <c r="AW51" i="1"/>
  <c r="AX51" i="1"/>
  <c r="AY51" i="1"/>
  <c r="AW52" i="1"/>
  <c r="AX52" i="1"/>
  <c r="AY52" i="1"/>
  <c r="AW53" i="1"/>
  <c r="AX53" i="1"/>
  <c r="AY53" i="1"/>
  <c r="AW54" i="1"/>
  <c r="AX54" i="1"/>
  <c r="AY54" i="1"/>
  <c r="AW55" i="1"/>
  <c r="AX55" i="1"/>
  <c r="AY55" i="1"/>
  <c r="AW56" i="1"/>
  <c r="AX56" i="1"/>
  <c r="AY56" i="1"/>
  <c r="AW57" i="1"/>
  <c r="AX57" i="1"/>
  <c r="AY57" i="1"/>
  <c r="AW58" i="1"/>
  <c r="AX58" i="1"/>
  <c r="AY58" i="1"/>
  <c r="AW59" i="1"/>
  <c r="AX59" i="1"/>
  <c r="AY59" i="1"/>
  <c r="AW60" i="1"/>
  <c r="AX60" i="1"/>
  <c r="AY60" i="1"/>
  <c r="AW61" i="1"/>
  <c r="AX61" i="1"/>
  <c r="AY61" i="1"/>
  <c r="AW62" i="1"/>
  <c r="AX62" i="1"/>
  <c r="AY62" i="1"/>
  <c r="AW63" i="1"/>
  <c r="AX63" i="1"/>
  <c r="AY63" i="1"/>
  <c r="AW64" i="1"/>
  <c r="AX64" i="1"/>
  <c r="AY64" i="1"/>
  <c r="AW65" i="1"/>
  <c r="AX65" i="1"/>
  <c r="AY65" i="1"/>
  <c r="AW66" i="1"/>
  <c r="AX66" i="1"/>
  <c r="AY66" i="1"/>
  <c r="AW67" i="1"/>
  <c r="AX67" i="1"/>
  <c r="AY67" i="1"/>
  <c r="AW68" i="1"/>
  <c r="AX68" i="1"/>
  <c r="AY68" i="1"/>
  <c r="AW69" i="1"/>
  <c r="AX69" i="1"/>
  <c r="AY69" i="1"/>
  <c r="AW70" i="1"/>
  <c r="AX70" i="1"/>
  <c r="AY70" i="1"/>
  <c r="AW71" i="1"/>
  <c r="AX71" i="1"/>
  <c r="AY71" i="1"/>
  <c r="AW72" i="1"/>
  <c r="AX72" i="1"/>
  <c r="AY72" i="1"/>
  <c r="AW73" i="1"/>
  <c r="AX73" i="1"/>
  <c r="AY73" i="1"/>
  <c r="AW74" i="1"/>
  <c r="AX74" i="1"/>
  <c r="AY74" i="1"/>
  <c r="AW75" i="1"/>
  <c r="AX75" i="1"/>
  <c r="AY75" i="1"/>
  <c r="AW76" i="1"/>
  <c r="AX76" i="1"/>
  <c r="AY76" i="1"/>
  <c r="AW77" i="1"/>
  <c r="AX77" i="1"/>
  <c r="AY77" i="1"/>
  <c r="AW78" i="1"/>
  <c r="AX78" i="1"/>
  <c r="AY78" i="1"/>
  <c r="AW79" i="1"/>
  <c r="AX79" i="1"/>
  <c r="AY79" i="1"/>
  <c r="AW80" i="1"/>
  <c r="AX80" i="1"/>
  <c r="AY80" i="1"/>
  <c r="AW81" i="1"/>
  <c r="AX81" i="1"/>
  <c r="AY81" i="1"/>
  <c r="AW82" i="1"/>
  <c r="AX82" i="1"/>
  <c r="AY82" i="1"/>
  <c r="AW83" i="1"/>
  <c r="AX83" i="1"/>
  <c r="AY83" i="1"/>
  <c r="AW84" i="1"/>
  <c r="AX84" i="1"/>
  <c r="AY84" i="1"/>
  <c r="AW85" i="1"/>
  <c r="AX85" i="1"/>
  <c r="AY85" i="1"/>
  <c r="AW86" i="1"/>
  <c r="AX86" i="1"/>
  <c r="AY86" i="1"/>
  <c r="AW87" i="1"/>
  <c r="AX87" i="1"/>
  <c r="AY87" i="1"/>
  <c r="AW88" i="1"/>
  <c r="AX88" i="1"/>
  <c r="AY88" i="1"/>
  <c r="AW89" i="1"/>
  <c r="AX89" i="1"/>
  <c r="AY89" i="1"/>
  <c r="AW90" i="1"/>
  <c r="AX90" i="1"/>
  <c r="AY90" i="1"/>
  <c r="AW91" i="1"/>
  <c r="AX91" i="1"/>
  <c r="AY91" i="1"/>
  <c r="AW92" i="1"/>
  <c r="AX92" i="1"/>
  <c r="AY92" i="1"/>
  <c r="AW93" i="1"/>
  <c r="AX93" i="1"/>
  <c r="AY93" i="1"/>
  <c r="AW94" i="1"/>
  <c r="AX94" i="1"/>
  <c r="AY94" i="1"/>
  <c r="AW95" i="1"/>
  <c r="AX95" i="1"/>
  <c r="AY95" i="1"/>
  <c r="AW96" i="1"/>
  <c r="AX96" i="1"/>
  <c r="AY96" i="1"/>
  <c r="AW97" i="1"/>
  <c r="AX97" i="1"/>
  <c r="AY97" i="1"/>
  <c r="AW98" i="1"/>
  <c r="AX98" i="1"/>
  <c r="AY98" i="1"/>
  <c r="AW99" i="1"/>
  <c r="AX99" i="1"/>
  <c r="AY99" i="1"/>
  <c r="AW100" i="1"/>
  <c r="AX100" i="1"/>
  <c r="AY100" i="1"/>
  <c r="AW101" i="1"/>
  <c r="AX101" i="1"/>
  <c r="AY101" i="1"/>
  <c r="AW102" i="1"/>
  <c r="AX102" i="1"/>
  <c r="AY102" i="1"/>
  <c r="AW103" i="1"/>
  <c r="AX103" i="1"/>
  <c r="AY103" i="1"/>
  <c r="AW104" i="1"/>
  <c r="AX104" i="1"/>
  <c r="AY104" i="1"/>
  <c r="AW105" i="1"/>
  <c r="AX105" i="1"/>
  <c r="AY105" i="1"/>
  <c r="AW106" i="1"/>
  <c r="AX106" i="1"/>
  <c r="AY106" i="1"/>
  <c r="AW107" i="1"/>
  <c r="AX107" i="1"/>
  <c r="AY107" i="1"/>
  <c r="AW108" i="1"/>
  <c r="AX108" i="1"/>
  <c r="AY108" i="1"/>
  <c r="AW109" i="1"/>
  <c r="AX109" i="1"/>
  <c r="AY109" i="1"/>
  <c r="AW110" i="1"/>
  <c r="AX110" i="1"/>
  <c r="AY110" i="1"/>
  <c r="AW111" i="1"/>
  <c r="AX111" i="1"/>
  <c r="AY111" i="1"/>
  <c r="AW112" i="1"/>
  <c r="AX112" i="1"/>
  <c r="AY112" i="1"/>
  <c r="AW113" i="1"/>
  <c r="AX113" i="1"/>
  <c r="AY113" i="1"/>
  <c r="AW114" i="1"/>
  <c r="AX114" i="1"/>
  <c r="AY114" i="1"/>
  <c r="AW115" i="1"/>
  <c r="AX115" i="1"/>
  <c r="AY115" i="1"/>
  <c r="AW116" i="1"/>
  <c r="AX116" i="1"/>
  <c r="AY116" i="1"/>
  <c r="AW117" i="1"/>
  <c r="AX117" i="1"/>
  <c r="AY117" i="1"/>
  <c r="AW118" i="1"/>
  <c r="AX118" i="1"/>
  <c r="AY118" i="1"/>
  <c r="AW119" i="1"/>
  <c r="AX119" i="1"/>
  <c r="AY119" i="1"/>
  <c r="AW120" i="1"/>
  <c r="AX120" i="1"/>
  <c r="AY120" i="1"/>
  <c r="AW121" i="1"/>
  <c r="AX121" i="1"/>
  <c r="AY121" i="1"/>
  <c r="AW122" i="1"/>
  <c r="AX122" i="1"/>
  <c r="AY122" i="1"/>
  <c r="AW123" i="1"/>
  <c r="AX123" i="1"/>
  <c r="AY123" i="1"/>
  <c r="AW124" i="1"/>
  <c r="AX124" i="1"/>
  <c r="AY124" i="1"/>
  <c r="AW125" i="1"/>
  <c r="AX125" i="1"/>
  <c r="AY125" i="1"/>
  <c r="AW126" i="1"/>
  <c r="AX126" i="1"/>
  <c r="AY126" i="1"/>
  <c r="AW127" i="1"/>
  <c r="AX127" i="1"/>
  <c r="AY127" i="1"/>
  <c r="AW128" i="1"/>
  <c r="AX128" i="1"/>
  <c r="AY128" i="1"/>
  <c r="AW129" i="1"/>
  <c r="AX129" i="1"/>
  <c r="AY129" i="1"/>
  <c r="AW130" i="1"/>
  <c r="AX130" i="1"/>
  <c r="AY130" i="1"/>
  <c r="AW131" i="1"/>
  <c r="AX131" i="1"/>
  <c r="AY131" i="1"/>
  <c r="AW132" i="1"/>
  <c r="AX132" i="1"/>
  <c r="AY132" i="1"/>
  <c r="AW133" i="1"/>
  <c r="AX133" i="1"/>
  <c r="AY133" i="1"/>
  <c r="AW134" i="1"/>
  <c r="AX134" i="1"/>
  <c r="AY134" i="1"/>
  <c r="AW135" i="1"/>
  <c r="AX135" i="1"/>
  <c r="AY135" i="1"/>
  <c r="AW136" i="1"/>
  <c r="AX136" i="1"/>
  <c r="AY136" i="1"/>
  <c r="AW137" i="1"/>
  <c r="AX137" i="1"/>
  <c r="AY137" i="1"/>
  <c r="AW138" i="1"/>
  <c r="AX138" i="1"/>
  <c r="AY138" i="1"/>
  <c r="AW139" i="1"/>
  <c r="AX139" i="1"/>
  <c r="AY139" i="1"/>
  <c r="AW140" i="1"/>
  <c r="AX140" i="1"/>
  <c r="AY140" i="1"/>
  <c r="AW141" i="1"/>
  <c r="AX141" i="1"/>
  <c r="AY141" i="1"/>
  <c r="AW142" i="1"/>
  <c r="AX142" i="1"/>
  <c r="AY142" i="1"/>
  <c r="AW143" i="1"/>
  <c r="AX143" i="1"/>
  <c r="AY143" i="1"/>
  <c r="AW144" i="1"/>
  <c r="AX144" i="1"/>
  <c r="AY144" i="1"/>
  <c r="AW145" i="1"/>
  <c r="AX145" i="1"/>
  <c r="AY145" i="1"/>
  <c r="AW146" i="1"/>
  <c r="AX146" i="1"/>
  <c r="AY146" i="1"/>
  <c r="AW147" i="1"/>
  <c r="AX147" i="1"/>
  <c r="AY147" i="1"/>
  <c r="AW148" i="1"/>
  <c r="AX148" i="1"/>
  <c r="AY148" i="1"/>
  <c r="AW149" i="1"/>
  <c r="AX149" i="1"/>
  <c r="AY149" i="1"/>
  <c r="AW150" i="1"/>
  <c r="AX150" i="1"/>
  <c r="AY150" i="1"/>
  <c r="AW151" i="1"/>
  <c r="AX151" i="1"/>
  <c r="AY151" i="1"/>
  <c r="AW152" i="1"/>
  <c r="AX152" i="1"/>
  <c r="AY152" i="1"/>
  <c r="AW153" i="1"/>
  <c r="AX153" i="1"/>
  <c r="AY153" i="1"/>
  <c r="AW154" i="1"/>
  <c r="AX154" i="1"/>
  <c r="AY154" i="1"/>
  <c r="AW155" i="1"/>
  <c r="AX155" i="1"/>
  <c r="AY155" i="1"/>
  <c r="AW156" i="1"/>
  <c r="AX156" i="1"/>
  <c r="AY156" i="1"/>
  <c r="AW157" i="1"/>
  <c r="AX157" i="1"/>
  <c r="AY157" i="1"/>
  <c r="AW158" i="1"/>
  <c r="AX158" i="1"/>
  <c r="AY158" i="1"/>
  <c r="AW159" i="1"/>
  <c r="AX159" i="1"/>
  <c r="AY159" i="1"/>
  <c r="AW160" i="1"/>
  <c r="AX160" i="1"/>
  <c r="AY160" i="1"/>
  <c r="AW161" i="1"/>
  <c r="AX161" i="1"/>
  <c r="AY161" i="1"/>
  <c r="AW162" i="1"/>
  <c r="AX162" i="1"/>
  <c r="AY162" i="1"/>
  <c r="AW163" i="1"/>
  <c r="AX163" i="1"/>
  <c r="AY163" i="1"/>
  <c r="AW164" i="1"/>
  <c r="AX164" i="1"/>
  <c r="AY164" i="1"/>
  <c r="AW165" i="1"/>
  <c r="AX165" i="1"/>
  <c r="AY165" i="1"/>
  <c r="AW166" i="1"/>
  <c r="AX166" i="1"/>
  <c r="AY166" i="1"/>
  <c r="AW167" i="1"/>
  <c r="AX167" i="1"/>
  <c r="AY167" i="1"/>
  <c r="AW168" i="1"/>
  <c r="AX168" i="1"/>
  <c r="AY168" i="1"/>
  <c r="AW169" i="1"/>
  <c r="AX169" i="1"/>
  <c r="AY169" i="1"/>
  <c r="AW170" i="1"/>
  <c r="AX170" i="1"/>
  <c r="AY170" i="1"/>
  <c r="AW171" i="1"/>
  <c r="AX171" i="1"/>
  <c r="AY171" i="1"/>
  <c r="AW172" i="1"/>
  <c r="AX172" i="1"/>
  <c r="AY172" i="1"/>
  <c r="AW173" i="1"/>
  <c r="AX173" i="1"/>
  <c r="AY173" i="1"/>
  <c r="AW174" i="1"/>
  <c r="AX174" i="1"/>
  <c r="AY174" i="1"/>
  <c r="AW175" i="1"/>
  <c r="AX175" i="1"/>
  <c r="AY175" i="1"/>
  <c r="AW176" i="1"/>
  <c r="AX176" i="1"/>
  <c r="AY176" i="1"/>
  <c r="AW177" i="1"/>
  <c r="AX177" i="1"/>
  <c r="AY177" i="1"/>
  <c r="AW178" i="1"/>
  <c r="AX178" i="1"/>
  <c r="AY178" i="1"/>
  <c r="AW179" i="1"/>
  <c r="AX179" i="1"/>
  <c r="AY179" i="1"/>
  <c r="AW180" i="1"/>
  <c r="AX180" i="1"/>
  <c r="AY180" i="1"/>
  <c r="AW181" i="1"/>
  <c r="AX181" i="1"/>
  <c r="AY181" i="1"/>
  <c r="AW182" i="1"/>
  <c r="AX182" i="1"/>
  <c r="AY182" i="1"/>
  <c r="AW183" i="1"/>
  <c r="AX183" i="1"/>
  <c r="AY183" i="1"/>
  <c r="AW184" i="1"/>
  <c r="AX184" i="1"/>
  <c r="AY184" i="1"/>
  <c r="AW185" i="1"/>
  <c r="AX185" i="1"/>
  <c r="AY185" i="1"/>
  <c r="AW186" i="1"/>
  <c r="AX186" i="1"/>
  <c r="AY186" i="1"/>
  <c r="AW187" i="1"/>
  <c r="AX187" i="1"/>
  <c r="AY187" i="1"/>
  <c r="AW188" i="1"/>
  <c r="AX188" i="1"/>
  <c r="AY188" i="1"/>
  <c r="AW189" i="1"/>
  <c r="AX189" i="1"/>
  <c r="AY189" i="1"/>
  <c r="AW190" i="1"/>
  <c r="AX190" i="1"/>
  <c r="AY190" i="1"/>
  <c r="AW191" i="1"/>
  <c r="AX191" i="1"/>
  <c r="AY191" i="1"/>
  <c r="AW192" i="1"/>
  <c r="AX192" i="1"/>
  <c r="AY192" i="1"/>
  <c r="AW193" i="1"/>
  <c r="AX193" i="1"/>
  <c r="AY193" i="1"/>
  <c r="AW194" i="1"/>
  <c r="AX194" i="1"/>
  <c r="AY194" i="1"/>
  <c r="AW195" i="1"/>
  <c r="AX195" i="1"/>
  <c r="AY195" i="1"/>
  <c r="AW196" i="1"/>
  <c r="AX196" i="1"/>
  <c r="AY196" i="1"/>
  <c r="AW197" i="1"/>
  <c r="AX197" i="1"/>
  <c r="AY197" i="1"/>
  <c r="AW198" i="1"/>
  <c r="AX198" i="1"/>
  <c r="AY198" i="1"/>
  <c r="AW199" i="1"/>
  <c r="AX199" i="1"/>
  <c r="AY199" i="1"/>
  <c r="AW200" i="1"/>
  <c r="AX200" i="1"/>
  <c r="AY200" i="1"/>
  <c r="AW201" i="1"/>
  <c r="AX201" i="1"/>
  <c r="AY201" i="1"/>
  <c r="AW202" i="1"/>
  <c r="AX202" i="1"/>
  <c r="AY202" i="1"/>
  <c r="AW203" i="1"/>
  <c r="AX203" i="1"/>
  <c r="AY203" i="1"/>
  <c r="AW204" i="1"/>
  <c r="AX204" i="1"/>
  <c r="AY204" i="1"/>
  <c r="AW205" i="1"/>
  <c r="AX205" i="1"/>
  <c r="AY205" i="1"/>
  <c r="AW206" i="1"/>
  <c r="AX206" i="1"/>
  <c r="AY206" i="1"/>
  <c r="AW207" i="1"/>
  <c r="AX207" i="1"/>
  <c r="AY207" i="1"/>
  <c r="AW208" i="1"/>
  <c r="AX208" i="1"/>
  <c r="AY208" i="1"/>
  <c r="AW209" i="1"/>
  <c r="AX209" i="1"/>
  <c r="AY209" i="1"/>
  <c r="AW210" i="1"/>
  <c r="AX210" i="1"/>
  <c r="AY210" i="1"/>
  <c r="AW211" i="1"/>
  <c r="AX211" i="1"/>
  <c r="AY211" i="1"/>
  <c r="AW212" i="1"/>
  <c r="AX212" i="1"/>
  <c r="AY212" i="1"/>
  <c r="AW213" i="1"/>
  <c r="AX213" i="1"/>
  <c r="AY213" i="1"/>
  <c r="AW214" i="1"/>
  <c r="AX214" i="1"/>
  <c r="AY214" i="1"/>
  <c r="AW215" i="1"/>
  <c r="AX215" i="1"/>
  <c r="AY215" i="1"/>
  <c r="AW216" i="1"/>
  <c r="AX216" i="1"/>
  <c r="AY216" i="1"/>
  <c r="AW217" i="1"/>
  <c r="AX217" i="1"/>
  <c r="AY217" i="1"/>
  <c r="AW218" i="1"/>
  <c r="AX218" i="1"/>
  <c r="AY218" i="1"/>
  <c r="AW219" i="1"/>
  <c r="AX219" i="1"/>
  <c r="AY219" i="1"/>
  <c r="AW220" i="1"/>
  <c r="AX220" i="1"/>
  <c r="AY220" i="1"/>
  <c r="AW221" i="1"/>
  <c r="AX221" i="1"/>
  <c r="AY221" i="1"/>
  <c r="AW222" i="1"/>
  <c r="AX222" i="1"/>
  <c r="AY222" i="1"/>
  <c r="AW223" i="1"/>
  <c r="AX223" i="1"/>
  <c r="AY223" i="1"/>
  <c r="AW224" i="1"/>
  <c r="AX224" i="1"/>
  <c r="AY224" i="1"/>
  <c r="AW225" i="1"/>
  <c r="AX225" i="1"/>
  <c r="AY225" i="1"/>
  <c r="AW226" i="1"/>
  <c r="AX226" i="1"/>
  <c r="AY226" i="1"/>
  <c r="AW227" i="1"/>
  <c r="AX227" i="1"/>
  <c r="AY227" i="1"/>
  <c r="AW228" i="1"/>
  <c r="AX228" i="1"/>
  <c r="AY228" i="1"/>
  <c r="AW229" i="1"/>
  <c r="AX229" i="1"/>
  <c r="AY229" i="1"/>
  <c r="AW230" i="1"/>
  <c r="AX230" i="1"/>
  <c r="AY230" i="1"/>
  <c r="AW231" i="1"/>
  <c r="AX231" i="1"/>
  <c r="AY231" i="1"/>
  <c r="AW232" i="1"/>
  <c r="AX232" i="1"/>
  <c r="AY232" i="1"/>
  <c r="AW233" i="1"/>
  <c r="AX233" i="1"/>
  <c r="AY233" i="1"/>
  <c r="AW234" i="1"/>
  <c r="AX234" i="1"/>
  <c r="AY234" i="1"/>
  <c r="AW235" i="1"/>
  <c r="AX235" i="1"/>
  <c r="AY235" i="1"/>
  <c r="AW236" i="1"/>
  <c r="AX236" i="1"/>
  <c r="AY236" i="1"/>
  <c r="AW237" i="1"/>
  <c r="AX237" i="1"/>
  <c r="AY237" i="1"/>
  <c r="AW238" i="1"/>
  <c r="AX238" i="1"/>
  <c r="AY238" i="1"/>
  <c r="AW239" i="1"/>
  <c r="AX239" i="1"/>
  <c r="AY239" i="1"/>
  <c r="AW240" i="1"/>
  <c r="AX240" i="1"/>
  <c r="AY240" i="1"/>
  <c r="AW241" i="1"/>
  <c r="AX241" i="1"/>
  <c r="AY241" i="1"/>
  <c r="AW242" i="1"/>
  <c r="AX242" i="1"/>
  <c r="AY242" i="1"/>
  <c r="AW243" i="1"/>
  <c r="AX243" i="1"/>
  <c r="AY243" i="1"/>
  <c r="AW244" i="1"/>
  <c r="AX244" i="1"/>
  <c r="AY244" i="1"/>
  <c r="AW245" i="1"/>
  <c r="AX245" i="1"/>
  <c r="AY245" i="1"/>
  <c r="AW246" i="1"/>
  <c r="AX246" i="1"/>
  <c r="AY246" i="1"/>
  <c r="AW247" i="1"/>
  <c r="AX247" i="1"/>
  <c r="AY247" i="1"/>
  <c r="AW248" i="1"/>
  <c r="AX248" i="1"/>
  <c r="AY248" i="1"/>
  <c r="AW249" i="1"/>
  <c r="AX249" i="1"/>
  <c r="AY249" i="1"/>
  <c r="AW250" i="1"/>
  <c r="AX250" i="1"/>
  <c r="AY250" i="1"/>
  <c r="AW251" i="1"/>
  <c r="AX251" i="1"/>
  <c r="AY251" i="1"/>
  <c r="AW252" i="1"/>
  <c r="AX252" i="1"/>
  <c r="AY252" i="1"/>
  <c r="AW253" i="1"/>
  <c r="AX253" i="1"/>
  <c r="AY253" i="1"/>
  <c r="AW254" i="1"/>
  <c r="AX254" i="1"/>
  <c r="AY254" i="1"/>
  <c r="AW255" i="1"/>
  <c r="AX255" i="1"/>
  <c r="AY255" i="1"/>
  <c r="AW256" i="1"/>
  <c r="AX256" i="1"/>
  <c r="AY256" i="1"/>
  <c r="AW257" i="1"/>
  <c r="AX257" i="1"/>
  <c r="AY257" i="1"/>
  <c r="AW258" i="1"/>
  <c r="AX258" i="1"/>
  <c r="AY258" i="1"/>
  <c r="AW259" i="1"/>
  <c r="AX259" i="1"/>
  <c r="AY259" i="1"/>
  <c r="AW260" i="1"/>
  <c r="AX260" i="1"/>
  <c r="AY260" i="1"/>
  <c r="AW261" i="1"/>
  <c r="AX261" i="1"/>
  <c r="AY261" i="1"/>
  <c r="AW262" i="1"/>
  <c r="AX262" i="1"/>
  <c r="AY262" i="1"/>
  <c r="AW263" i="1"/>
  <c r="AX263" i="1"/>
  <c r="AY263" i="1"/>
  <c r="AW264" i="1"/>
  <c r="AX264" i="1"/>
  <c r="AY264" i="1"/>
  <c r="AW265" i="1"/>
  <c r="AX265" i="1"/>
  <c r="AY265" i="1"/>
  <c r="AW266" i="1"/>
  <c r="AX266" i="1"/>
  <c r="AY266" i="1"/>
  <c r="AW267" i="1"/>
  <c r="AX267" i="1"/>
  <c r="AY267" i="1"/>
  <c r="AW268" i="1"/>
  <c r="AX268" i="1"/>
  <c r="AY268" i="1"/>
  <c r="AW269" i="1"/>
  <c r="AX269" i="1"/>
  <c r="AY269" i="1"/>
  <c r="AW270" i="1"/>
  <c r="AX270" i="1"/>
  <c r="AY270" i="1"/>
  <c r="AW271" i="1"/>
  <c r="AX271" i="1"/>
  <c r="AY271" i="1"/>
  <c r="AW272" i="1"/>
  <c r="AX272" i="1"/>
  <c r="AY272" i="1"/>
  <c r="AW273" i="1"/>
  <c r="AX273" i="1"/>
  <c r="AY273" i="1"/>
  <c r="AW274" i="1"/>
  <c r="AX274" i="1"/>
  <c r="AY274" i="1"/>
  <c r="AW275" i="1"/>
  <c r="AX275" i="1"/>
  <c r="AY275" i="1"/>
  <c r="AW276" i="1"/>
  <c r="AX276" i="1"/>
  <c r="AY276" i="1"/>
  <c r="AW277" i="1"/>
  <c r="AX277" i="1"/>
  <c r="AY277" i="1"/>
  <c r="AW278" i="1"/>
  <c r="AX278" i="1"/>
  <c r="AY278" i="1"/>
  <c r="AW279" i="1"/>
  <c r="AX279" i="1"/>
  <c r="AY279" i="1"/>
  <c r="AW280" i="1"/>
  <c r="AX280" i="1"/>
  <c r="AY280" i="1"/>
  <c r="AW281" i="1"/>
  <c r="AX281" i="1"/>
  <c r="AY281" i="1"/>
  <c r="AW282" i="1"/>
  <c r="AX282" i="1"/>
  <c r="AY282" i="1"/>
  <c r="AW283" i="1"/>
  <c r="AX283" i="1"/>
  <c r="AY283" i="1"/>
  <c r="AW284" i="1"/>
  <c r="AX284" i="1"/>
  <c r="AY284" i="1"/>
  <c r="AW285" i="1"/>
  <c r="AX285" i="1"/>
  <c r="AY285" i="1"/>
  <c r="AW286" i="1"/>
  <c r="AX286" i="1"/>
  <c r="AY286" i="1"/>
  <c r="AW287" i="1"/>
  <c r="AX287" i="1"/>
  <c r="AY287" i="1"/>
  <c r="AW288" i="1"/>
  <c r="AX288" i="1"/>
  <c r="AY288" i="1"/>
  <c r="AW289" i="1"/>
  <c r="AX289" i="1"/>
  <c r="AY289" i="1"/>
  <c r="AW290" i="1"/>
  <c r="AX290" i="1"/>
  <c r="AY290" i="1"/>
  <c r="AW291" i="1"/>
  <c r="AX291" i="1"/>
  <c r="AY291" i="1"/>
  <c r="AW292" i="1"/>
  <c r="AX292" i="1"/>
  <c r="AY292" i="1"/>
  <c r="AW293" i="1"/>
  <c r="AX293" i="1"/>
  <c r="AY293" i="1"/>
  <c r="AW294" i="1"/>
  <c r="AX294" i="1"/>
  <c r="AY294" i="1"/>
  <c r="AW295" i="1"/>
  <c r="AX295" i="1"/>
  <c r="AY295" i="1"/>
  <c r="AW296" i="1"/>
  <c r="AX296" i="1"/>
  <c r="AY296" i="1"/>
  <c r="AW297" i="1"/>
  <c r="AX297" i="1"/>
  <c r="AY297" i="1"/>
  <c r="AW298" i="1"/>
  <c r="AX298" i="1"/>
  <c r="AY298" i="1"/>
  <c r="AW299" i="1"/>
  <c r="AX299" i="1"/>
  <c r="AY299" i="1"/>
  <c r="AW300" i="1"/>
  <c r="AX300" i="1"/>
  <c r="AY300" i="1"/>
  <c r="AW301" i="1"/>
  <c r="AX301" i="1"/>
  <c r="AY301" i="1"/>
  <c r="AW302" i="1"/>
  <c r="AX302" i="1"/>
  <c r="AY302" i="1"/>
  <c r="AW303" i="1"/>
  <c r="AX303" i="1"/>
  <c r="AY303" i="1"/>
  <c r="AW304" i="1"/>
  <c r="AX304" i="1"/>
  <c r="AY304" i="1"/>
  <c r="AW305" i="1"/>
  <c r="AX305" i="1"/>
  <c r="AY305" i="1"/>
  <c r="AW306" i="1"/>
  <c r="AX306" i="1"/>
  <c r="AY306" i="1"/>
  <c r="AW307" i="1"/>
  <c r="AX307" i="1"/>
  <c r="AY307" i="1"/>
  <c r="AW308" i="1"/>
  <c r="AX308" i="1"/>
  <c r="AY308" i="1"/>
  <c r="AW309" i="1"/>
  <c r="AX309" i="1"/>
  <c r="AY309" i="1"/>
  <c r="AW310" i="1"/>
  <c r="AX310" i="1"/>
  <c r="AY310" i="1"/>
  <c r="AW311" i="1"/>
  <c r="AX311" i="1"/>
  <c r="AY311" i="1"/>
  <c r="AW312" i="1"/>
  <c r="AX312" i="1"/>
  <c r="AY312" i="1"/>
  <c r="AW313" i="1"/>
  <c r="AX313" i="1"/>
  <c r="AY313" i="1"/>
  <c r="AW314" i="1"/>
  <c r="AX314" i="1"/>
  <c r="AY314" i="1"/>
  <c r="AW315" i="1"/>
  <c r="AX315" i="1"/>
  <c r="AY315" i="1"/>
  <c r="AW316" i="1"/>
  <c r="AX316" i="1"/>
  <c r="AY316" i="1"/>
  <c r="AW317" i="1"/>
  <c r="AX317" i="1"/>
  <c r="AY317" i="1"/>
  <c r="AW318" i="1"/>
  <c r="AX318" i="1"/>
  <c r="AY318" i="1"/>
  <c r="AW319" i="1"/>
  <c r="AX319" i="1"/>
  <c r="AY319" i="1"/>
  <c r="AW320" i="1"/>
  <c r="AX320" i="1"/>
  <c r="AY320" i="1"/>
  <c r="AW321" i="1"/>
  <c r="AX321" i="1"/>
  <c r="AY321" i="1"/>
  <c r="AW322" i="1"/>
  <c r="AX322" i="1"/>
  <c r="AY322" i="1"/>
  <c r="AW323" i="1"/>
  <c r="AX323" i="1"/>
  <c r="AY323" i="1"/>
  <c r="AW324" i="1"/>
  <c r="AX324" i="1"/>
  <c r="AY324" i="1"/>
  <c r="AW325" i="1"/>
  <c r="AX325" i="1"/>
  <c r="AY325" i="1"/>
  <c r="AW326" i="1"/>
  <c r="AX326" i="1"/>
  <c r="AY326" i="1"/>
  <c r="AW327" i="1"/>
  <c r="AX327" i="1"/>
  <c r="AY327" i="1"/>
  <c r="AW328" i="1"/>
  <c r="AX328" i="1"/>
  <c r="AY328" i="1"/>
  <c r="AW329" i="1"/>
  <c r="AX329" i="1"/>
  <c r="AY329" i="1"/>
  <c r="AW330" i="1"/>
  <c r="AX330" i="1"/>
  <c r="AY330" i="1"/>
  <c r="AW331" i="1"/>
  <c r="AX331" i="1"/>
  <c r="AY331" i="1"/>
  <c r="AW332" i="1"/>
  <c r="AX332" i="1"/>
  <c r="AY332" i="1"/>
  <c r="AW333" i="1"/>
  <c r="AX333" i="1"/>
  <c r="AY333" i="1"/>
  <c r="AW334" i="1"/>
  <c r="AX334" i="1"/>
  <c r="AY334" i="1"/>
  <c r="AW335" i="1"/>
  <c r="AX335" i="1"/>
  <c r="AY335" i="1"/>
  <c r="AW336" i="1"/>
  <c r="AX336" i="1"/>
  <c r="AY336" i="1"/>
  <c r="AW337" i="1"/>
  <c r="AX337" i="1"/>
  <c r="AY337" i="1"/>
  <c r="AW338" i="1"/>
  <c r="AX338" i="1"/>
  <c r="AY338" i="1"/>
  <c r="AW339" i="1"/>
  <c r="AX339" i="1"/>
  <c r="AY339" i="1"/>
  <c r="AY343" i="1"/>
  <c r="AY352" i="1"/>
  <c r="AX343" i="1"/>
  <c r="AX352" i="1"/>
  <c r="AS7" i="1"/>
  <c r="AT7" i="1"/>
  <c r="AU7" i="1"/>
  <c r="AS8" i="1"/>
  <c r="AT8" i="1"/>
  <c r="AU8" i="1"/>
  <c r="AS9" i="1"/>
  <c r="AT9" i="1"/>
  <c r="AU9" i="1"/>
  <c r="AS10" i="1"/>
  <c r="AT10" i="1"/>
  <c r="AU10" i="1"/>
  <c r="AS11" i="1"/>
  <c r="AT11" i="1"/>
  <c r="AU11" i="1"/>
  <c r="AS12" i="1"/>
  <c r="AT12" i="1"/>
  <c r="AU12" i="1"/>
  <c r="AS13" i="1"/>
  <c r="AT13" i="1"/>
  <c r="AU13" i="1"/>
  <c r="AS14" i="1"/>
  <c r="AT14" i="1"/>
  <c r="AU14" i="1"/>
  <c r="AS15" i="1"/>
  <c r="AT15" i="1"/>
  <c r="AU15" i="1"/>
  <c r="AS16" i="1"/>
  <c r="AT16" i="1"/>
  <c r="AU16" i="1"/>
  <c r="AS17" i="1"/>
  <c r="AT17" i="1"/>
  <c r="AU17" i="1"/>
  <c r="AS18" i="1"/>
  <c r="AT18" i="1"/>
  <c r="AU18" i="1"/>
  <c r="AS19" i="1"/>
  <c r="AT19" i="1"/>
  <c r="AU19" i="1"/>
  <c r="AS20" i="1"/>
  <c r="AT20" i="1"/>
  <c r="AU20" i="1"/>
  <c r="AS21" i="1"/>
  <c r="AT21" i="1"/>
  <c r="AU21" i="1"/>
  <c r="AS22" i="1"/>
  <c r="AT22" i="1"/>
  <c r="AU22" i="1"/>
  <c r="AS23" i="1"/>
  <c r="AT23" i="1"/>
  <c r="AU23" i="1"/>
  <c r="AS24" i="1"/>
  <c r="AT24" i="1"/>
  <c r="AU24" i="1"/>
  <c r="AS25" i="1"/>
  <c r="AT25" i="1"/>
  <c r="AU25" i="1"/>
  <c r="AS26" i="1"/>
  <c r="AT26" i="1"/>
  <c r="AU26" i="1"/>
  <c r="AS27" i="1"/>
  <c r="AT27" i="1"/>
  <c r="AU27" i="1"/>
  <c r="AS28" i="1"/>
  <c r="AT28" i="1"/>
  <c r="AU28" i="1"/>
  <c r="AS29" i="1"/>
  <c r="AT29" i="1"/>
  <c r="AU29" i="1"/>
  <c r="AS30" i="1"/>
  <c r="AT30" i="1"/>
  <c r="AU30" i="1"/>
  <c r="AS31" i="1"/>
  <c r="AT31" i="1"/>
  <c r="AU31" i="1"/>
  <c r="AS32" i="1"/>
  <c r="AT32" i="1"/>
  <c r="AU32" i="1"/>
  <c r="AS33" i="1"/>
  <c r="AT33" i="1"/>
  <c r="AU33" i="1"/>
  <c r="AS34" i="1"/>
  <c r="AT34" i="1"/>
  <c r="AU34" i="1"/>
  <c r="AS35" i="1"/>
  <c r="AT35" i="1"/>
  <c r="AU35" i="1"/>
  <c r="AS36" i="1"/>
  <c r="AT36" i="1"/>
  <c r="AU36" i="1"/>
  <c r="AS37" i="1"/>
  <c r="AT37" i="1"/>
  <c r="AU37" i="1"/>
  <c r="AS38" i="1"/>
  <c r="AT38" i="1"/>
  <c r="AU38" i="1"/>
  <c r="AS39" i="1"/>
  <c r="AT39" i="1"/>
  <c r="AU39" i="1"/>
  <c r="AS40" i="1"/>
  <c r="AT40" i="1"/>
  <c r="AU40" i="1"/>
  <c r="AS41" i="1"/>
  <c r="AT41" i="1"/>
  <c r="AU41" i="1"/>
  <c r="AS42" i="1"/>
  <c r="AT42" i="1"/>
  <c r="AU42" i="1"/>
  <c r="AS43" i="1"/>
  <c r="AT43" i="1"/>
  <c r="AU43" i="1"/>
  <c r="AS44" i="1"/>
  <c r="AT44" i="1"/>
  <c r="AU44" i="1"/>
  <c r="AS45" i="1"/>
  <c r="AT45" i="1"/>
  <c r="AU45" i="1"/>
  <c r="AS46" i="1"/>
  <c r="AT46" i="1"/>
  <c r="AU46" i="1"/>
  <c r="AS47" i="1"/>
  <c r="AT47" i="1"/>
  <c r="AU47" i="1"/>
  <c r="AS48" i="1"/>
  <c r="AT48" i="1"/>
  <c r="AU48" i="1"/>
  <c r="AS49" i="1"/>
  <c r="AT49" i="1"/>
  <c r="AU49" i="1"/>
  <c r="AS50" i="1"/>
  <c r="AT50" i="1"/>
  <c r="AU50" i="1"/>
  <c r="AS51" i="1"/>
  <c r="AT51" i="1"/>
  <c r="AU51" i="1"/>
  <c r="AS52" i="1"/>
  <c r="AT52" i="1"/>
  <c r="AU52" i="1"/>
  <c r="AS53" i="1"/>
  <c r="AT53" i="1"/>
  <c r="AU53" i="1"/>
  <c r="AS54" i="1"/>
  <c r="AT54" i="1"/>
  <c r="AU54" i="1"/>
  <c r="AS55" i="1"/>
  <c r="AT55" i="1"/>
  <c r="AU55" i="1"/>
  <c r="AS56" i="1"/>
  <c r="AT56" i="1"/>
  <c r="AU56" i="1"/>
  <c r="AS57" i="1"/>
  <c r="AT57" i="1"/>
  <c r="AU57" i="1"/>
  <c r="AS58" i="1"/>
  <c r="AT58" i="1"/>
  <c r="AU58" i="1"/>
  <c r="AS59" i="1"/>
  <c r="AT59" i="1"/>
  <c r="AU59" i="1"/>
  <c r="AS60" i="1"/>
  <c r="AT60" i="1"/>
  <c r="AU60" i="1"/>
  <c r="AS61" i="1"/>
  <c r="AT61" i="1"/>
  <c r="AU61" i="1"/>
  <c r="AS62" i="1"/>
  <c r="AT62" i="1"/>
  <c r="AU62" i="1"/>
  <c r="AS63" i="1"/>
  <c r="AT63" i="1"/>
  <c r="AU63" i="1"/>
  <c r="AS64" i="1"/>
  <c r="AT64" i="1"/>
  <c r="AU64" i="1"/>
  <c r="AS65" i="1"/>
  <c r="AT65" i="1"/>
  <c r="AU65" i="1"/>
  <c r="AS66" i="1"/>
  <c r="AT66" i="1"/>
  <c r="AU66" i="1"/>
  <c r="AS67" i="1"/>
  <c r="AT67" i="1"/>
  <c r="AU67" i="1"/>
  <c r="AS68" i="1"/>
  <c r="AT68" i="1"/>
  <c r="AU68" i="1"/>
  <c r="AS69" i="1"/>
  <c r="AT69" i="1"/>
  <c r="AU69" i="1"/>
  <c r="AS70" i="1"/>
  <c r="AT70" i="1"/>
  <c r="AU70" i="1"/>
  <c r="AS71" i="1"/>
  <c r="AT71" i="1"/>
  <c r="AU71" i="1"/>
  <c r="AS72" i="1"/>
  <c r="AT72" i="1"/>
  <c r="AU72" i="1"/>
  <c r="AS73" i="1"/>
  <c r="AT73" i="1"/>
  <c r="AU73" i="1"/>
  <c r="AS74" i="1"/>
  <c r="AT74" i="1"/>
  <c r="AU74" i="1"/>
  <c r="AS75" i="1"/>
  <c r="AT75" i="1"/>
  <c r="AU75" i="1"/>
  <c r="AS76" i="1"/>
  <c r="AT76" i="1"/>
  <c r="AU76" i="1"/>
  <c r="AS77" i="1"/>
  <c r="AT77" i="1"/>
  <c r="AU77" i="1"/>
  <c r="AS78" i="1"/>
  <c r="AT78" i="1"/>
  <c r="AU78" i="1"/>
  <c r="AS79" i="1"/>
  <c r="AT79" i="1"/>
  <c r="AU79" i="1"/>
  <c r="AS80" i="1"/>
  <c r="AT80" i="1"/>
  <c r="AU80" i="1"/>
  <c r="AS81" i="1"/>
  <c r="AT81" i="1"/>
  <c r="AU81" i="1"/>
  <c r="AS82" i="1"/>
  <c r="AT82" i="1"/>
  <c r="AU82" i="1"/>
  <c r="AS83" i="1"/>
  <c r="AT83" i="1"/>
  <c r="AU83" i="1"/>
  <c r="AS84" i="1"/>
  <c r="AT84" i="1"/>
  <c r="AU84" i="1"/>
  <c r="AS85" i="1"/>
  <c r="AT85" i="1"/>
  <c r="AU85" i="1"/>
  <c r="AS86" i="1"/>
  <c r="AT86" i="1"/>
  <c r="AU86" i="1"/>
  <c r="AS87" i="1"/>
  <c r="AT87" i="1"/>
  <c r="AU87" i="1"/>
  <c r="AS88" i="1"/>
  <c r="AT88" i="1"/>
  <c r="AU88" i="1"/>
  <c r="AS89" i="1"/>
  <c r="AT89" i="1"/>
  <c r="AU89" i="1"/>
  <c r="AS90" i="1"/>
  <c r="AT90" i="1"/>
  <c r="AU90" i="1"/>
  <c r="AS91" i="1"/>
  <c r="AT91" i="1"/>
  <c r="AU91" i="1"/>
  <c r="AS92" i="1"/>
  <c r="AT92" i="1"/>
  <c r="AU92" i="1"/>
  <c r="AS93" i="1"/>
  <c r="AT93" i="1"/>
  <c r="AU93" i="1"/>
  <c r="AS94" i="1"/>
  <c r="AT94" i="1"/>
  <c r="AU94" i="1"/>
  <c r="AS95" i="1"/>
  <c r="AT95" i="1"/>
  <c r="AU95" i="1"/>
  <c r="AS96" i="1"/>
  <c r="AT96" i="1"/>
  <c r="AU96" i="1"/>
  <c r="AS97" i="1"/>
  <c r="AT97" i="1"/>
  <c r="AU97" i="1"/>
  <c r="AS98" i="1"/>
  <c r="AT98" i="1"/>
  <c r="AU98" i="1"/>
  <c r="AS99" i="1"/>
  <c r="AT99" i="1"/>
  <c r="AU99" i="1"/>
  <c r="AS100" i="1"/>
  <c r="AT100" i="1"/>
  <c r="AU100" i="1"/>
  <c r="AS101" i="1"/>
  <c r="AT101" i="1"/>
  <c r="AU101" i="1"/>
  <c r="AS102" i="1"/>
  <c r="AT102" i="1"/>
  <c r="AU102" i="1"/>
  <c r="AS103" i="1"/>
  <c r="AT103" i="1"/>
  <c r="AU103" i="1"/>
  <c r="AS104" i="1"/>
  <c r="AT104" i="1"/>
  <c r="AU104" i="1"/>
  <c r="AS105" i="1"/>
  <c r="AT105" i="1"/>
  <c r="AU105" i="1"/>
  <c r="AS106" i="1"/>
  <c r="AT106" i="1"/>
  <c r="AU106" i="1"/>
  <c r="AS107" i="1"/>
  <c r="AT107" i="1"/>
  <c r="AU107" i="1"/>
  <c r="AS108" i="1"/>
  <c r="AT108" i="1"/>
  <c r="AU108" i="1"/>
  <c r="AS109" i="1"/>
  <c r="AT109" i="1"/>
  <c r="AU109" i="1"/>
  <c r="AS110" i="1"/>
  <c r="AT110" i="1"/>
  <c r="AU110" i="1"/>
  <c r="AS111" i="1"/>
  <c r="AT111" i="1"/>
  <c r="AU111" i="1"/>
  <c r="AS112" i="1"/>
  <c r="AT112" i="1"/>
  <c r="AU112" i="1"/>
  <c r="AS113" i="1"/>
  <c r="AT113" i="1"/>
  <c r="AU113" i="1"/>
  <c r="AS114" i="1"/>
  <c r="AT114" i="1"/>
  <c r="AU114" i="1"/>
  <c r="AS115" i="1"/>
  <c r="AT115" i="1"/>
  <c r="AU115" i="1"/>
  <c r="AS116" i="1"/>
  <c r="AT116" i="1"/>
  <c r="AU116" i="1"/>
  <c r="AS117" i="1"/>
  <c r="AT117" i="1"/>
  <c r="AU117" i="1"/>
  <c r="AS118" i="1"/>
  <c r="AT118" i="1"/>
  <c r="AU118" i="1"/>
  <c r="AS119" i="1"/>
  <c r="AT119" i="1"/>
  <c r="AU119" i="1"/>
  <c r="AS120" i="1"/>
  <c r="AT120" i="1"/>
  <c r="AU120" i="1"/>
  <c r="AS121" i="1"/>
  <c r="AT121" i="1"/>
  <c r="AU121" i="1"/>
  <c r="AS122" i="1"/>
  <c r="AT122" i="1"/>
  <c r="AU122" i="1"/>
  <c r="AS123" i="1"/>
  <c r="AT123" i="1"/>
  <c r="AU123" i="1"/>
  <c r="AS124" i="1"/>
  <c r="AT124" i="1"/>
  <c r="AU124" i="1"/>
  <c r="AS125" i="1"/>
  <c r="AT125" i="1"/>
  <c r="AU125" i="1"/>
  <c r="AS126" i="1"/>
  <c r="AT126" i="1"/>
  <c r="AU126" i="1"/>
  <c r="AS127" i="1"/>
  <c r="AT127" i="1"/>
  <c r="AU127" i="1"/>
  <c r="AS128" i="1"/>
  <c r="AT128" i="1"/>
  <c r="AU128" i="1"/>
  <c r="AS129" i="1"/>
  <c r="AT129" i="1"/>
  <c r="AU129" i="1"/>
  <c r="AS130" i="1"/>
  <c r="AT130" i="1"/>
  <c r="AU130" i="1"/>
  <c r="AS131" i="1"/>
  <c r="AT131" i="1"/>
  <c r="AU131" i="1"/>
  <c r="AS132" i="1"/>
  <c r="AT132" i="1"/>
  <c r="AU132" i="1"/>
  <c r="AS133" i="1"/>
  <c r="AT133" i="1"/>
  <c r="AU133" i="1"/>
  <c r="AS134" i="1"/>
  <c r="AT134" i="1"/>
  <c r="AU134" i="1"/>
  <c r="AS135" i="1"/>
  <c r="AT135" i="1"/>
  <c r="AU135" i="1"/>
  <c r="AS136" i="1"/>
  <c r="AT136" i="1"/>
  <c r="AU136" i="1"/>
  <c r="AS137" i="1"/>
  <c r="AT137" i="1"/>
  <c r="AU137" i="1"/>
  <c r="AS138" i="1"/>
  <c r="AT138" i="1"/>
  <c r="AU138" i="1"/>
  <c r="AS139" i="1"/>
  <c r="AT139" i="1"/>
  <c r="AU139" i="1"/>
  <c r="AS140" i="1"/>
  <c r="AT140" i="1"/>
  <c r="AU140" i="1"/>
  <c r="AS141" i="1"/>
  <c r="AT141" i="1"/>
  <c r="AU141" i="1"/>
  <c r="AS142" i="1"/>
  <c r="AT142" i="1"/>
  <c r="AU142" i="1"/>
  <c r="AS143" i="1"/>
  <c r="AT143" i="1"/>
  <c r="AU143" i="1"/>
  <c r="AS144" i="1"/>
  <c r="AT144" i="1"/>
  <c r="AU144" i="1"/>
  <c r="AS145" i="1"/>
  <c r="AT145" i="1"/>
  <c r="AU145" i="1"/>
  <c r="AS146" i="1"/>
  <c r="AT146" i="1"/>
  <c r="AU146" i="1"/>
  <c r="AS147" i="1"/>
  <c r="AT147" i="1"/>
  <c r="AU147" i="1"/>
  <c r="AS148" i="1"/>
  <c r="AT148" i="1"/>
  <c r="AU148" i="1"/>
  <c r="AS149" i="1"/>
  <c r="AT149" i="1"/>
  <c r="AU149" i="1"/>
  <c r="AS150" i="1"/>
  <c r="AT150" i="1"/>
  <c r="AU150" i="1"/>
  <c r="AS151" i="1"/>
  <c r="AT151" i="1"/>
  <c r="AU151" i="1"/>
  <c r="AS152" i="1"/>
  <c r="AT152" i="1"/>
  <c r="AU152" i="1"/>
  <c r="AS153" i="1"/>
  <c r="AT153" i="1"/>
  <c r="AU153" i="1"/>
  <c r="AS154" i="1"/>
  <c r="AT154" i="1"/>
  <c r="AU154" i="1"/>
  <c r="AS155" i="1"/>
  <c r="AT155" i="1"/>
  <c r="AU155" i="1"/>
  <c r="AS156" i="1"/>
  <c r="AT156" i="1"/>
  <c r="AU156" i="1"/>
  <c r="AS157" i="1"/>
  <c r="AT157" i="1"/>
  <c r="AU157" i="1"/>
  <c r="AS158" i="1"/>
  <c r="AT158" i="1"/>
  <c r="AU158" i="1"/>
  <c r="AS159" i="1"/>
  <c r="AT159" i="1"/>
  <c r="AU159" i="1"/>
  <c r="AS160" i="1"/>
  <c r="AT160" i="1"/>
  <c r="AU160" i="1"/>
  <c r="AS161" i="1"/>
  <c r="AT161" i="1"/>
  <c r="AU161" i="1"/>
  <c r="AS162" i="1"/>
  <c r="AT162" i="1"/>
  <c r="AU162" i="1"/>
  <c r="AS163" i="1"/>
  <c r="AT163" i="1"/>
  <c r="AU163" i="1"/>
  <c r="AS164" i="1"/>
  <c r="AT164" i="1"/>
  <c r="AU164" i="1"/>
  <c r="AS165" i="1"/>
  <c r="AT165" i="1"/>
  <c r="AU165" i="1"/>
  <c r="AS166" i="1"/>
  <c r="AT166" i="1"/>
  <c r="AU166" i="1"/>
  <c r="AS167" i="1"/>
  <c r="AT167" i="1"/>
  <c r="AU167" i="1"/>
  <c r="AS168" i="1"/>
  <c r="AT168" i="1"/>
  <c r="AU168" i="1"/>
  <c r="AS169" i="1"/>
  <c r="AT169" i="1"/>
  <c r="AU169" i="1"/>
  <c r="AS170" i="1"/>
  <c r="AT170" i="1"/>
  <c r="AU170" i="1"/>
  <c r="AS171" i="1"/>
  <c r="AT171" i="1"/>
  <c r="AU171" i="1"/>
  <c r="AS172" i="1"/>
  <c r="AT172" i="1"/>
  <c r="AU172" i="1"/>
  <c r="AS173" i="1"/>
  <c r="AT173" i="1"/>
  <c r="AU173" i="1"/>
  <c r="AS174" i="1"/>
  <c r="AT174" i="1"/>
  <c r="AU174" i="1"/>
  <c r="AS175" i="1"/>
  <c r="AT175" i="1"/>
  <c r="AU175" i="1"/>
  <c r="AS176" i="1"/>
  <c r="AT176" i="1"/>
  <c r="AU176" i="1"/>
  <c r="AS177" i="1"/>
  <c r="AT177" i="1"/>
  <c r="AU177" i="1"/>
  <c r="AS178" i="1"/>
  <c r="AT178" i="1"/>
  <c r="AU178" i="1"/>
  <c r="AS179" i="1"/>
  <c r="AT179" i="1"/>
  <c r="AU179" i="1"/>
  <c r="AS180" i="1"/>
  <c r="AT180" i="1"/>
  <c r="AU180" i="1"/>
  <c r="AS181" i="1"/>
  <c r="AT181" i="1"/>
  <c r="AU181" i="1"/>
  <c r="AS182" i="1"/>
  <c r="AT182" i="1"/>
  <c r="AU182" i="1"/>
  <c r="AS183" i="1"/>
  <c r="AT183" i="1"/>
  <c r="AU183" i="1"/>
  <c r="AS184" i="1"/>
  <c r="AT184" i="1"/>
  <c r="AU184" i="1"/>
  <c r="AS185" i="1"/>
  <c r="AT185" i="1"/>
  <c r="AU185" i="1"/>
  <c r="AS186" i="1"/>
  <c r="AT186" i="1"/>
  <c r="AU186" i="1"/>
  <c r="AS187" i="1"/>
  <c r="AT187" i="1"/>
  <c r="AU187" i="1"/>
  <c r="AS188" i="1"/>
  <c r="AT188" i="1"/>
  <c r="AU188" i="1"/>
  <c r="AS189" i="1"/>
  <c r="AT189" i="1"/>
  <c r="AU189" i="1"/>
  <c r="AS190" i="1"/>
  <c r="AT190" i="1"/>
  <c r="AU190" i="1"/>
  <c r="AS191" i="1"/>
  <c r="AT191" i="1"/>
  <c r="AU191" i="1"/>
  <c r="AS192" i="1"/>
  <c r="AT192" i="1"/>
  <c r="AU192" i="1"/>
  <c r="AS193" i="1"/>
  <c r="AT193" i="1"/>
  <c r="AU193" i="1"/>
  <c r="AS194" i="1"/>
  <c r="AT194" i="1"/>
  <c r="AU194" i="1"/>
  <c r="AS195" i="1"/>
  <c r="AT195" i="1"/>
  <c r="AU195" i="1"/>
  <c r="AS196" i="1"/>
  <c r="AT196" i="1"/>
  <c r="AU196" i="1"/>
  <c r="AS197" i="1"/>
  <c r="AT197" i="1"/>
  <c r="AU197" i="1"/>
  <c r="AS198" i="1"/>
  <c r="AT198" i="1"/>
  <c r="AU198" i="1"/>
  <c r="AS199" i="1"/>
  <c r="AT199" i="1"/>
  <c r="AU199" i="1"/>
  <c r="AS200" i="1"/>
  <c r="AT200" i="1"/>
  <c r="AU200" i="1"/>
  <c r="AS201" i="1"/>
  <c r="AT201" i="1"/>
  <c r="AU201" i="1"/>
  <c r="AS202" i="1"/>
  <c r="AT202" i="1"/>
  <c r="AU202" i="1"/>
  <c r="AS203" i="1"/>
  <c r="AT203" i="1"/>
  <c r="AU203" i="1"/>
  <c r="AS204" i="1"/>
  <c r="AT204" i="1"/>
  <c r="AU204" i="1"/>
  <c r="AS205" i="1"/>
  <c r="AT205" i="1"/>
  <c r="AU205" i="1"/>
  <c r="AS206" i="1"/>
  <c r="AT206" i="1"/>
  <c r="AU206" i="1"/>
  <c r="AS207" i="1"/>
  <c r="AT207" i="1"/>
  <c r="AU207" i="1"/>
  <c r="AS208" i="1"/>
  <c r="AT208" i="1"/>
  <c r="AU208" i="1"/>
  <c r="AS209" i="1"/>
  <c r="AT209" i="1"/>
  <c r="AU209" i="1"/>
  <c r="AS210" i="1"/>
  <c r="AT210" i="1"/>
  <c r="AU210" i="1"/>
  <c r="AS211" i="1"/>
  <c r="AT211" i="1"/>
  <c r="AU211" i="1"/>
  <c r="AS212" i="1"/>
  <c r="AT212" i="1"/>
  <c r="AU212" i="1"/>
  <c r="AS213" i="1"/>
  <c r="AT213" i="1"/>
  <c r="AU213" i="1"/>
  <c r="AS214" i="1"/>
  <c r="AT214" i="1"/>
  <c r="AU214" i="1"/>
  <c r="AS215" i="1"/>
  <c r="AT215" i="1"/>
  <c r="AU215" i="1"/>
  <c r="AS216" i="1"/>
  <c r="AT216" i="1"/>
  <c r="AU216" i="1"/>
  <c r="AS217" i="1"/>
  <c r="AT217" i="1"/>
  <c r="AU217" i="1"/>
  <c r="AS218" i="1"/>
  <c r="AT218" i="1"/>
  <c r="AU218" i="1"/>
  <c r="AS219" i="1"/>
  <c r="AT219" i="1"/>
  <c r="AU219" i="1"/>
  <c r="AS220" i="1"/>
  <c r="AT220" i="1"/>
  <c r="AU220" i="1"/>
  <c r="AS221" i="1"/>
  <c r="AT221" i="1"/>
  <c r="AU221" i="1"/>
  <c r="AS222" i="1"/>
  <c r="AT222" i="1"/>
  <c r="AU222" i="1"/>
  <c r="AS223" i="1"/>
  <c r="AT223" i="1"/>
  <c r="AU223" i="1"/>
  <c r="AS224" i="1"/>
  <c r="AT224" i="1"/>
  <c r="AU224" i="1"/>
  <c r="AS225" i="1"/>
  <c r="AT225" i="1"/>
  <c r="AU225" i="1"/>
  <c r="AS226" i="1"/>
  <c r="AT226" i="1"/>
  <c r="AU226" i="1"/>
  <c r="AS227" i="1"/>
  <c r="AT227" i="1"/>
  <c r="AU227" i="1"/>
  <c r="AS228" i="1"/>
  <c r="AT228" i="1"/>
  <c r="AU228" i="1"/>
  <c r="AS229" i="1"/>
  <c r="AT229" i="1"/>
  <c r="AU229" i="1"/>
  <c r="AS230" i="1"/>
  <c r="AT230" i="1"/>
  <c r="AU230" i="1"/>
  <c r="AS231" i="1"/>
  <c r="AT231" i="1"/>
  <c r="AU231" i="1"/>
  <c r="AS232" i="1"/>
  <c r="AT232" i="1"/>
  <c r="AU232" i="1"/>
  <c r="AS233" i="1"/>
  <c r="AT233" i="1"/>
  <c r="AU233" i="1"/>
  <c r="AS234" i="1"/>
  <c r="AT234" i="1"/>
  <c r="AU234" i="1"/>
  <c r="AS235" i="1"/>
  <c r="AT235" i="1"/>
  <c r="AU235" i="1"/>
  <c r="AS236" i="1"/>
  <c r="AT236" i="1"/>
  <c r="AU236" i="1"/>
  <c r="AS237" i="1"/>
  <c r="AT237" i="1"/>
  <c r="AU237" i="1"/>
  <c r="AS238" i="1"/>
  <c r="AT238" i="1"/>
  <c r="AU238" i="1"/>
  <c r="AS239" i="1"/>
  <c r="AT239" i="1"/>
  <c r="AU239" i="1"/>
  <c r="AS240" i="1"/>
  <c r="AT240" i="1"/>
  <c r="AU240" i="1"/>
  <c r="AS241" i="1"/>
  <c r="AT241" i="1"/>
  <c r="AU241" i="1"/>
  <c r="AS242" i="1"/>
  <c r="AT242" i="1"/>
  <c r="AU242" i="1"/>
  <c r="AS243" i="1"/>
  <c r="AT243" i="1"/>
  <c r="AU243" i="1"/>
  <c r="AS244" i="1"/>
  <c r="AT244" i="1"/>
  <c r="AU244" i="1"/>
  <c r="AS245" i="1"/>
  <c r="AT245" i="1"/>
  <c r="AU245" i="1"/>
  <c r="AS246" i="1"/>
  <c r="AT246" i="1"/>
  <c r="AU246" i="1"/>
  <c r="AS247" i="1"/>
  <c r="AT247" i="1"/>
  <c r="AU247" i="1"/>
  <c r="AS248" i="1"/>
  <c r="AT248" i="1"/>
  <c r="AU248" i="1"/>
  <c r="AS249" i="1"/>
  <c r="AT249" i="1"/>
  <c r="AU249" i="1"/>
  <c r="AS250" i="1"/>
  <c r="AT250" i="1"/>
  <c r="AU250" i="1"/>
  <c r="AS251" i="1"/>
  <c r="AT251" i="1"/>
  <c r="AU251" i="1"/>
  <c r="AS252" i="1"/>
  <c r="AT252" i="1"/>
  <c r="AU252" i="1"/>
  <c r="AS253" i="1"/>
  <c r="AT253" i="1"/>
  <c r="AU253" i="1"/>
  <c r="AS254" i="1"/>
  <c r="AT254" i="1"/>
  <c r="AU254" i="1"/>
  <c r="AS255" i="1"/>
  <c r="AT255" i="1"/>
  <c r="AU255" i="1"/>
  <c r="AS256" i="1"/>
  <c r="AT256" i="1"/>
  <c r="AU256" i="1"/>
  <c r="AS257" i="1"/>
  <c r="AT257" i="1"/>
  <c r="AU257" i="1"/>
  <c r="AS258" i="1"/>
  <c r="AT258" i="1"/>
  <c r="AU258" i="1"/>
  <c r="AS259" i="1"/>
  <c r="AT259" i="1"/>
  <c r="AU259" i="1"/>
  <c r="AS260" i="1"/>
  <c r="AT260" i="1"/>
  <c r="AU260" i="1"/>
  <c r="AS261" i="1"/>
  <c r="AT261" i="1"/>
  <c r="AU261" i="1"/>
  <c r="AS262" i="1"/>
  <c r="AT262" i="1"/>
  <c r="AU262" i="1"/>
  <c r="AS263" i="1"/>
  <c r="AT263" i="1"/>
  <c r="AU263" i="1"/>
  <c r="AS264" i="1"/>
  <c r="AT264" i="1"/>
  <c r="AU264" i="1"/>
  <c r="AS265" i="1"/>
  <c r="AT265" i="1"/>
  <c r="AU265" i="1"/>
  <c r="AS266" i="1"/>
  <c r="AT266" i="1"/>
  <c r="AU266" i="1"/>
  <c r="AS267" i="1"/>
  <c r="AT267" i="1"/>
  <c r="AU267" i="1"/>
  <c r="AS268" i="1"/>
  <c r="AT268" i="1"/>
  <c r="AU268" i="1"/>
  <c r="AS269" i="1"/>
  <c r="AT269" i="1"/>
  <c r="AU269" i="1"/>
  <c r="AS270" i="1"/>
  <c r="AT270" i="1"/>
  <c r="AU270" i="1"/>
  <c r="AS271" i="1"/>
  <c r="AT271" i="1"/>
  <c r="AU271" i="1"/>
  <c r="AS272" i="1"/>
  <c r="AT272" i="1"/>
  <c r="AU272" i="1"/>
  <c r="AS273" i="1"/>
  <c r="AT273" i="1"/>
  <c r="AU273" i="1"/>
  <c r="AS274" i="1"/>
  <c r="AT274" i="1"/>
  <c r="AU274" i="1"/>
  <c r="AS275" i="1"/>
  <c r="AT275" i="1"/>
  <c r="AU275" i="1"/>
  <c r="AS276" i="1"/>
  <c r="AT276" i="1"/>
  <c r="AU276" i="1"/>
  <c r="AS277" i="1"/>
  <c r="AT277" i="1"/>
  <c r="AU277" i="1"/>
  <c r="AS278" i="1"/>
  <c r="AT278" i="1"/>
  <c r="AU278" i="1"/>
  <c r="AS279" i="1"/>
  <c r="AT279" i="1"/>
  <c r="AU279" i="1"/>
  <c r="AS280" i="1"/>
  <c r="AT280" i="1"/>
  <c r="AU280" i="1"/>
  <c r="AS281" i="1"/>
  <c r="AT281" i="1"/>
  <c r="AU281" i="1"/>
  <c r="AS282" i="1"/>
  <c r="AT282" i="1"/>
  <c r="AU282" i="1"/>
  <c r="AS283" i="1"/>
  <c r="AT283" i="1"/>
  <c r="AU283" i="1"/>
  <c r="AS284" i="1"/>
  <c r="AT284" i="1"/>
  <c r="AU284" i="1"/>
  <c r="AS285" i="1"/>
  <c r="AT285" i="1"/>
  <c r="AU285" i="1"/>
  <c r="AS286" i="1"/>
  <c r="AT286" i="1"/>
  <c r="AU286" i="1"/>
  <c r="AS287" i="1"/>
  <c r="AT287" i="1"/>
  <c r="AU287" i="1"/>
  <c r="AS288" i="1"/>
  <c r="AT288" i="1"/>
  <c r="AU288" i="1"/>
  <c r="AS289" i="1"/>
  <c r="AT289" i="1"/>
  <c r="AU289" i="1"/>
  <c r="AS290" i="1"/>
  <c r="AT290" i="1"/>
  <c r="AU290" i="1"/>
  <c r="AS291" i="1"/>
  <c r="AT291" i="1"/>
  <c r="AU291" i="1"/>
  <c r="AS292" i="1"/>
  <c r="AT292" i="1"/>
  <c r="AU292" i="1"/>
  <c r="AS293" i="1"/>
  <c r="AT293" i="1"/>
  <c r="AU293" i="1"/>
  <c r="AS294" i="1"/>
  <c r="AT294" i="1"/>
  <c r="AU294" i="1"/>
  <c r="AS295" i="1"/>
  <c r="AT295" i="1"/>
  <c r="AU295" i="1"/>
  <c r="AS296" i="1"/>
  <c r="AT296" i="1"/>
  <c r="AU296" i="1"/>
  <c r="AS297" i="1"/>
  <c r="AT297" i="1"/>
  <c r="AU297" i="1"/>
  <c r="AS298" i="1"/>
  <c r="AT298" i="1"/>
  <c r="AU298" i="1"/>
  <c r="AS299" i="1"/>
  <c r="AT299" i="1"/>
  <c r="AU299" i="1"/>
  <c r="AS300" i="1"/>
  <c r="AT300" i="1"/>
  <c r="AU300" i="1"/>
  <c r="AS301" i="1"/>
  <c r="AT301" i="1"/>
  <c r="AU301" i="1"/>
  <c r="AS302" i="1"/>
  <c r="AT302" i="1"/>
  <c r="AU302" i="1"/>
  <c r="AS303" i="1"/>
  <c r="AT303" i="1"/>
  <c r="AU303" i="1"/>
  <c r="AS304" i="1"/>
  <c r="AT304" i="1"/>
  <c r="AU304" i="1"/>
  <c r="AS305" i="1"/>
  <c r="AT305" i="1"/>
  <c r="AU305" i="1"/>
  <c r="AS306" i="1"/>
  <c r="AT306" i="1"/>
  <c r="AU306" i="1"/>
  <c r="AS307" i="1"/>
  <c r="AT307" i="1"/>
  <c r="AU307" i="1"/>
  <c r="AS308" i="1"/>
  <c r="AT308" i="1"/>
  <c r="AU308" i="1"/>
  <c r="AS309" i="1"/>
  <c r="AT309" i="1"/>
  <c r="AU309" i="1"/>
  <c r="AS310" i="1"/>
  <c r="AT310" i="1"/>
  <c r="AU310" i="1"/>
  <c r="AS311" i="1"/>
  <c r="AT311" i="1"/>
  <c r="AU311" i="1"/>
  <c r="AS312" i="1"/>
  <c r="AT312" i="1"/>
  <c r="AU312" i="1"/>
  <c r="AS313" i="1"/>
  <c r="AT313" i="1"/>
  <c r="AU313" i="1"/>
  <c r="AS314" i="1"/>
  <c r="AT314" i="1"/>
  <c r="AU314" i="1"/>
  <c r="AS315" i="1"/>
  <c r="AT315" i="1"/>
  <c r="AU315" i="1"/>
  <c r="AS316" i="1"/>
  <c r="AT316" i="1"/>
  <c r="AU316" i="1"/>
  <c r="AS317" i="1"/>
  <c r="AT317" i="1"/>
  <c r="AU317" i="1"/>
  <c r="AS318" i="1"/>
  <c r="AT318" i="1"/>
  <c r="AU318" i="1"/>
  <c r="AS319" i="1"/>
  <c r="AT319" i="1"/>
  <c r="AU319" i="1"/>
  <c r="AS320" i="1"/>
  <c r="AT320" i="1"/>
  <c r="AU320" i="1"/>
  <c r="AS321" i="1"/>
  <c r="AT321" i="1"/>
  <c r="AU321" i="1"/>
  <c r="AS322" i="1"/>
  <c r="AT322" i="1"/>
  <c r="AU322" i="1"/>
  <c r="AS323" i="1"/>
  <c r="AT323" i="1"/>
  <c r="AU323" i="1"/>
  <c r="AS324" i="1"/>
  <c r="AT324" i="1"/>
  <c r="AU324" i="1"/>
  <c r="AS325" i="1"/>
  <c r="AT325" i="1"/>
  <c r="AU325" i="1"/>
  <c r="AS326" i="1"/>
  <c r="AT326" i="1"/>
  <c r="AU326" i="1"/>
  <c r="AS327" i="1"/>
  <c r="AT327" i="1"/>
  <c r="AU327" i="1"/>
  <c r="AS328" i="1"/>
  <c r="AT328" i="1"/>
  <c r="AU328" i="1"/>
  <c r="AS329" i="1"/>
  <c r="AT329" i="1"/>
  <c r="AU329" i="1"/>
  <c r="AS330" i="1"/>
  <c r="AT330" i="1"/>
  <c r="AU330" i="1"/>
  <c r="AS331" i="1"/>
  <c r="AT331" i="1"/>
  <c r="AU331" i="1"/>
  <c r="AS332" i="1"/>
  <c r="AT332" i="1"/>
  <c r="AU332" i="1"/>
  <c r="AS333" i="1"/>
  <c r="AT333" i="1"/>
  <c r="AU333" i="1"/>
  <c r="AS334" i="1"/>
  <c r="AT334" i="1"/>
  <c r="AU334" i="1"/>
  <c r="AS335" i="1"/>
  <c r="AT335" i="1"/>
  <c r="AU335" i="1"/>
  <c r="AS336" i="1"/>
  <c r="AT336" i="1"/>
  <c r="AU336" i="1"/>
  <c r="AS337" i="1"/>
  <c r="AT337" i="1"/>
  <c r="AU337" i="1"/>
  <c r="AS338" i="1"/>
  <c r="AT338" i="1"/>
  <c r="AU338" i="1"/>
  <c r="AS339" i="1"/>
  <c r="AT339" i="1"/>
  <c r="AU339" i="1"/>
  <c r="AU343" i="1"/>
  <c r="AU352" i="1"/>
  <c r="AT343" i="1"/>
  <c r="AT352" i="1"/>
  <c r="AO7" i="1"/>
  <c r="AP7" i="1"/>
  <c r="AQ7" i="1"/>
  <c r="AO8" i="1"/>
  <c r="AP8" i="1"/>
  <c r="AQ8" i="1"/>
  <c r="AO9" i="1"/>
  <c r="AP9" i="1"/>
  <c r="AQ9" i="1"/>
  <c r="AO10" i="1"/>
  <c r="AP10" i="1"/>
  <c r="AQ10" i="1"/>
  <c r="AO11" i="1"/>
  <c r="AP11" i="1"/>
  <c r="AQ11" i="1"/>
  <c r="AO12" i="1"/>
  <c r="AP12" i="1"/>
  <c r="AQ12" i="1"/>
  <c r="AO13" i="1"/>
  <c r="AP13" i="1"/>
  <c r="AQ13" i="1"/>
  <c r="AO14" i="1"/>
  <c r="AP14" i="1"/>
  <c r="AQ14" i="1"/>
  <c r="AO15" i="1"/>
  <c r="AP15" i="1"/>
  <c r="AQ15" i="1"/>
  <c r="AO16" i="1"/>
  <c r="AP16" i="1"/>
  <c r="AQ16" i="1"/>
  <c r="AO17" i="1"/>
  <c r="AP17" i="1"/>
  <c r="AQ17" i="1"/>
  <c r="AO18" i="1"/>
  <c r="AP18" i="1"/>
  <c r="AQ18" i="1"/>
  <c r="AO19" i="1"/>
  <c r="AP19" i="1"/>
  <c r="AQ19" i="1"/>
  <c r="AO20" i="1"/>
  <c r="AP20" i="1"/>
  <c r="AQ20" i="1"/>
  <c r="AO21" i="1"/>
  <c r="AP21" i="1"/>
  <c r="AQ21" i="1"/>
  <c r="AO22" i="1"/>
  <c r="AP22" i="1"/>
  <c r="AQ22" i="1"/>
  <c r="AO23" i="1"/>
  <c r="AP23" i="1"/>
  <c r="AQ23" i="1"/>
  <c r="AO24" i="1"/>
  <c r="AP24" i="1"/>
  <c r="AQ24" i="1"/>
  <c r="AO25" i="1"/>
  <c r="AP25" i="1"/>
  <c r="AQ25" i="1"/>
  <c r="AO26" i="1"/>
  <c r="AP26" i="1"/>
  <c r="AQ26" i="1"/>
  <c r="AO27" i="1"/>
  <c r="AP27" i="1"/>
  <c r="AQ27" i="1"/>
  <c r="AO28" i="1"/>
  <c r="AP28" i="1"/>
  <c r="AQ28" i="1"/>
  <c r="AO29" i="1"/>
  <c r="AP29" i="1"/>
  <c r="AQ29" i="1"/>
  <c r="AO30" i="1"/>
  <c r="AP30" i="1"/>
  <c r="AQ30" i="1"/>
  <c r="AO31" i="1"/>
  <c r="AP31" i="1"/>
  <c r="AQ31" i="1"/>
  <c r="AO32" i="1"/>
  <c r="AP32" i="1"/>
  <c r="AQ32" i="1"/>
  <c r="AO33" i="1"/>
  <c r="AP33" i="1"/>
  <c r="AQ33" i="1"/>
  <c r="AO34" i="1"/>
  <c r="AP34" i="1"/>
  <c r="AQ34" i="1"/>
  <c r="AO35" i="1"/>
  <c r="AP35" i="1"/>
  <c r="AQ35" i="1"/>
  <c r="AO36" i="1"/>
  <c r="AP36" i="1"/>
  <c r="AQ36" i="1"/>
  <c r="AO37" i="1"/>
  <c r="AP37" i="1"/>
  <c r="AQ37" i="1"/>
  <c r="AO38" i="1"/>
  <c r="AP38" i="1"/>
  <c r="AQ38" i="1"/>
  <c r="AO39" i="1"/>
  <c r="AP39" i="1"/>
  <c r="AQ39" i="1"/>
  <c r="AO40" i="1"/>
  <c r="AP40" i="1"/>
  <c r="AQ40" i="1"/>
  <c r="AO41" i="1"/>
  <c r="AP41" i="1"/>
  <c r="AQ41" i="1"/>
  <c r="AO42" i="1"/>
  <c r="AP42" i="1"/>
  <c r="AQ42" i="1"/>
  <c r="AO43" i="1"/>
  <c r="AP43" i="1"/>
  <c r="AQ43" i="1"/>
  <c r="AO44" i="1"/>
  <c r="AP44" i="1"/>
  <c r="AQ44" i="1"/>
  <c r="AO45" i="1"/>
  <c r="AP45" i="1"/>
  <c r="AQ45" i="1"/>
  <c r="AO46" i="1"/>
  <c r="AP46" i="1"/>
  <c r="AQ46" i="1"/>
  <c r="AO47" i="1"/>
  <c r="AP47" i="1"/>
  <c r="AQ47" i="1"/>
  <c r="AO48" i="1"/>
  <c r="AP48" i="1"/>
  <c r="AQ48" i="1"/>
  <c r="AO49" i="1"/>
  <c r="AP49" i="1"/>
  <c r="AQ49" i="1"/>
  <c r="AO50" i="1"/>
  <c r="AP50" i="1"/>
  <c r="AQ50" i="1"/>
  <c r="AO51" i="1"/>
  <c r="AP51" i="1"/>
  <c r="AQ51" i="1"/>
  <c r="AO52" i="1"/>
  <c r="AP52" i="1"/>
  <c r="AQ52" i="1"/>
  <c r="AO53" i="1"/>
  <c r="AP53" i="1"/>
  <c r="AQ53" i="1"/>
  <c r="AO54" i="1"/>
  <c r="AP54" i="1"/>
  <c r="AQ54" i="1"/>
  <c r="AO55" i="1"/>
  <c r="AP55" i="1"/>
  <c r="AQ55" i="1"/>
  <c r="AO56" i="1"/>
  <c r="AP56" i="1"/>
  <c r="AQ56" i="1"/>
  <c r="AO57" i="1"/>
  <c r="AP57" i="1"/>
  <c r="AQ57" i="1"/>
  <c r="AO58" i="1"/>
  <c r="AP58" i="1"/>
  <c r="AQ58" i="1"/>
  <c r="AO59" i="1"/>
  <c r="AP59" i="1"/>
  <c r="AQ59" i="1"/>
  <c r="AO60" i="1"/>
  <c r="AP60" i="1"/>
  <c r="AQ60" i="1"/>
  <c r="AO61" i="1"/>
  <c r="AP61" i="1"/>
  <c r="AQ61" i="1"/>
  <c r="AO62" i="1"/>
  <c r="AP62" i="1"/>
  <c r="AQ62" i="1"/>
  <c r="AO63" i="1"/>
  <c r="AP63" i="1"/>
  <c r="AQ63" i="1"/>
  <c r="AO64" i="1"/>
  <c r="AP64" i="1"/>
  <c r="AQ64" i="1"/>
  <c r="AO65" i="1"/>
  <c r="AP65" i="1"/>
  <c r="AQ65" i="1"/>
  <c r="AO66" i="1"/>
  <c r="AP66" i="1"/>
  <c r="AQ66" i="1"/>
  <c r="AO67" i="1"/>
  <c r="AP67" i="1"/>
  <c r="AQ67" i="1"/>
  <c r="AO68" i="1"/>
  <c r="AP68" i="1"/>
  <c r="AQ68" i="1"/>
  <c r="AO69" i="1"/>
  <c r="AP69" i="1"/>
  <c r="AQ69" i="1"/>
  <c r="AO70" i="1"/>
  <c r="AP70" i="1"/>
  <c r="AQ70" i="1"/>
  <c r="AO71" i="1"/>
  <c r="AP71" i="1"/>
  <c r="AQ71" i="1"/>
  <c r="AO72" i="1"/>
  <c r="AP72" i="1"/>
  <c r="AQ72" i="1"/>
  <c r="AO73" i="1"/>
  <c r="AP73" i="1"/>
  <c r="AQ73" i="1"/>
  <c r="AO74" i="1"/>
  <c r="AP74" i="1"/>
  <c r="AQ74" i="1"/>
  <c r="AO75" i="1"/>
  <c r="AP75" i="1"/>
  <c r="AQ75" i="1"/>
  <c r="AO76" i="1"/>
  <c r="AP76" i="1"/>
  <c r="AQ76" i="1"/>
  <c r="AO77" i="1"/>
  <c r="AP77" i="1"/>
  <c r="AQ77" i="1"/>
  <c r="AO78" i="1"/>
  <c r="AP78" i="1"/>
  <c r="AQ78" i="1"/>
  <c r="AO79" i="1"/>
  <c r="AP79" i="1"/>
  <c r="AQ79" i="1"/>
  <c r="AO80" i="1"/>
  <c r="AP80" i="1"/>
  <c r="AQ80" i="1"/>
  <c r="AO81" i="1"/>
  <c r="AP81" i="1"/>
  <c r="AQ81" i="1"/>
  <c r="AO82" i="1"/>
  <c r="AP82" i="1"/>
  <c r="AQ82" i="1"/>
  <c r="AO83" i="1"/>
  <c r="AP83" i="1"/>
  <c r="AQ83" i="1"/>
  <c r="AO84" i="1"/>
  <c r="AP84" i="1"/>
  <c r="AQ84" i="1"/>
  <c r="AO85" i="1"/>
  <c r="AP85" i="1"/>
  <c r="AQ85" i="1"/>
  <c r="AO86" i="1"/>
  <c r="AP86" i="1"/>
  <c r="AQ86" i="1"/>
  <c r="AO87" i="1"/>
  <c r="AP87" i="1"/>
  <c r="AQ87" i="1"/>
  <c r="AO88" i="1"/>
  <c r="AP88" i="1"/>
  <c r="AQ88" i="1"/>
  <c r="AO89" i="1"/>
  <c r="AP89" i="1"/>
  <c r="AQ89" i="1"/>
  <c r="AO90" i="1"/>
  <c r="AP90" i="1"/>
  <c r="AQ90" i="1"/>
  <c r="AO91" i="1"/>
  <c r="AP91" i="1"/>
  <c r="AQ91" i="1"/>
  <c r="AO92" i="1"/>
  <c r="AP92" i="1"/>
  <c r="AQ92" i="1"/>
  <c r="AO93" i="1"/>
  <c r="AP93" i="1"/>
  <c r="AQ93" i="1"/>
  <c r="AO94" i="1"/>
  <c r="AP94" i="1"/>
  <c r="AQ94" i="1"/>
  <c r="AO95" i="1"/>
  <c r="AP95" i="1"/>
  <c r="AQ95" i="1"/>
  <c r="AO96" i="1"/>
  <c r="AP96" i="1"/>
  <c r="AQ96" i="1"/>
  <c r="AO97" i="1"/>
  <c r="AP97" i="1"/>
  <c r="AQ97" i="1"/>
  <c r="AO98" i="1"/>
  <c r="AP98" i="1"/>
  <c r="AQ98" i="1"/>
  <c r="AO99" i="1"/>
  <c r="AP99" i="1"/>
  <c r="AQ99" i="1"/>
  <c r="AO100" i="1"/>
  <c r="AP100" i="1"/>
  <c r="AQ100" i="1"/>
  <c r="AO101" i="1"/>
  <c r="AP101" i="1"/>
  <c r="AQ101" i="1"/>
  <c r="AO102" i="1"/>
  <c r="AP102" i="1"/>
  <c r="AQ102" i="1"/>
  <c r="AO103" i="1"/>
  <c r="AP103" i="1"/>
  <c r="AQ103" i="1"/>
  <c r="AO104" i="1"/>
  <c r="AP104" i="1"/>
  <c r="AQ104" i="1"/>
  <c r="AO105" i="1"/>
  <c r="AP105" i="1"/>
  <c r="AQ105" i="1"/>
  <c r="AO106" i="1"/>
  <c r="AP106" i="1"/>
  <c r="AQ106" i="1"/>
  <c r="AO107" i="1"/>
  <c r="AP107" i="1"/>
  <c r="AQ107" i="1"/>
  <c r="AO108" i="1"/>
  <c r="AP108" i="1"/>
  <c r="AQ108" i="1"/>
  <c r="AO109" i="1"/>
  <c r="AP109" i="1"/>
  <c r="AQ109" i="1"/>
  <c r="AO110" i="1"/>
  <c r="AP110" i="1"/>
  <c r="AQ110" i="1"/>
  <c r="AO111" i="1"/>
  <c r="AP111" i="1"/>
  <c r="AQ111" i="1"/>
  <c r="AO112" i="1"/>
  <c r="AP112" i="1"/>
  <c r="AQ112" i="1"/>
  <c r="AO113" i="1"/>
  <c r="AP113" i="1"/>
  <c r="AQ113" i="1"/>
  <c r="AO114" i="1"/>
  <c r="AP114" i="1"/>
  <c r="AQ114" i="1"/>
  <c r="AO115" i="1"/>
  <c r="AP115" i="1"/>
  <c r="AQ115" i="1"/>
  <c r="AO116" i="1"/>
  <c r="AP116" i="1"/>
  <c r="AQ116" i="1"/>
  <c r="AO117" i="1"/>
  <c r="AP117" i="1"/>
  <c r="AQ117" i="1"/>
  <c r="AO118" i="1"/>
  <c r="AP118" i="1"/>
  <c r="AQ118" i="1"/>
  <c r="AO119" i="1"/>
  <c r="AP119" i="1"/>
  <c r="AQ119" i="1"/>
  <c r="AO120" i="1"/>
  <c r="AP120" i="1"/>
  <c r="AQ120" i="1"/>
  <c r="AO121" i="1"/>
  <c r="AP121" i="1"/>
  <c r="AQ121" i="1"/>
  <c r="AO122" i="1"/>
  <c r="AP122" i="1"/>
  <c r="AQ122" i="1"/>
  <c r="AO123" i="1"/>
  <c r="AP123" i="1"/>
  <c r="AQ123" i="1"/>
  <c r="AO124" i="1"/>
  <c r="AP124" i="1"/>
  <c r="AQ124" i="1"/>
  <c r="AO125" i="1"/>
  <c r="AP125" i="1"/>
  <c r="AQ125" i="1"/>
  <c r="AO126" i="1"/>
  <c r="AP126" i="1"/>
  <c r="AQ126" i="1"/>
  <c r="AO127" i="1"/>
  <c r="AP127" i="1"/>
  <c r="AQ127" i="1"/>
  <c r="AO128" i="1"/>
  <c r="AP128" i="1"/>
  <c r="AQ128" i="1"/>
  <c r="AO129" i="1"/>
  <c r="AP129" i="1"/>
  <c r="AQ129" i="1"/>
  <c r="AO130" i="1"/>
  <c r="AP130" i="1"/>
  <c r="AQ130" i="1"/>
  <c r="AO131" i="1"/>
  <c r="AP131" i="1"/>
  <c r="AQ131" i="1"/>
  <c r="AO132" i="1"/>
  <c r="AP132" i="1"/>
  <c r="AQ132" i="1"/>
  <c r="AO133" i="1"/>
  <c r="AP133" i="1"/>
  <c r="AQ133" i="1"/>
  <c r="AO134" i="1"/>
  <c r="AP134" i="1"/>
  <c r="AQ134" i="1"/>
  <c r="AO135" i="1"/>
  <c r="AP135" i="1"/>
  <c r="AQ135" i="1"/>
  <c r="AO136" i="1"/>
  <c r="AP136" i="1"/>
  <c r="AQ136" i="1"/>
  <c r="AO137" i="1"/>
  <c r="AP137" i="1"/>
  <c r="AQ137" i="1"/>
  <c r="AO138" i="1"/>
  <c r="AP138" i="1"/>
  <c r="AQ138" i="1"/>
  <c r="AO139" i="1"/>
  <c r="AP139" i="1"/>
  <c r="AQ139" i="1"/>
  <c r="AO140" i="1"/>
  <c r="AP140" i="1"/>
  <c r="AQ140" i="1"/>
  <c r="AO141" i="1"/>
  <c r="AP141" i="1"/>
  <c r="AQ141" i="1"/>
  <c r="AO142" i="1"/>
  <c r="AP142" i="1"/>
  <c r="AQ142" i="1"/>
  <c r="AO143" i="1"/>
  <c r="AP143" i="1"/>
  <c r="AQ143" i="1"/>
  <c r="AO144" i="1"/>
  <c r="AP144" i="1"/>
  <c r="AQ144" i="1"/>
  <c r="AO145" i="1"/>
  <c r="AP145" i="1"/>
  <c r="AQ145" i="1"/>
  <c r="AO146" i="1"/>
  <c r="AP146" i="1"/>
  <c r="AQ146" i="1"/>
  <c r="AO147" i="1"/>
  <c r="AP147" i="1"/>
  <c r="AQ147" i="1"/>
  <c r="AO148" i="1"/>
  <c r="AP148" i="1"/>
  <c r="AQ148" i="1"/>
  <c r="AO149" i="1"/>
  <c r="AP149" i="1"/>
  <c r="AQ149" i="1"/>
  <c r="AO150" i="1"/>
  <c r="AP150" i="1"/>
  <c r="AQ150" i="1"/>
  <c r="AO151" i="1"/>
  <c r="AP151" i="1"/>
  <c r="AQ151" i="1"/>
  <c r="AO152" i="1"/>
  <c r="AP152" i="1"/>
  <c r="AQ152" i="1"/>
  <c r="AO153" i="1"/>
  <c r="AP153" i="1"/>
  <c r="AQ153" i="1"/>
  <c r="AO154" i="1"/>
  <c r="AP154" i="1"/>
  <c r="AQ154" i="1"/>
  <c r="AO155" i="1"/>
  <c r="AP155" i="1"/>
  <c r="AQ155" i="1"/>
  <c r="AO156" i="1"/>
  <c r="AP156" i="1"/>
  <c r="AQ156" i="1"/>
  <c r="AO157" i="1"/>
  <c r="AP157" i="1"/>
  <c r="AQ157" i="1"/>
  <c r="AO158" i="1"/>
  <c r="AP158" i="1"/>
  <c r="AQ158" i="1"/>
  <c r="AO159" i="1"/>
  <c r="AP159" i="1"/>
  <c r="AQ159" i="1"/>
  <c r="AO160" i="1"/>
  <c r="AP160" i="1"/>
  <c r="AQ160" i="1"/>
  <c r="AO161" i="1"/>
  <c r="AP161" i="1"/>
  <c r="AQ161" i="1"/>
  <c r="AO162" i="1"/>
  <c r="AP162" i="1"/>
  <c r="AQ162" i="1"/>
  <c r="AO163" i="1"/>
  <c r="AP163" i="1"/>
  <c r="AQ163" i="1"/>
  <c r="AO164" i="1"/>
  <c r="AP164" i="1"/>
  <c r="AQ164" i="1"/>
  <c r="AO165" i="1"/>
  <c r="AP165" i="1"/>
  <c r="AQ165" i="1"/>
  <c r="AO166" i="1"/>
  <c r="AP166" i="1"/>
  <c r="AQ166" i="1"/>
  <c r="AO167" i="1"/>
  <c r="AP167" i="1"/>
  <c r="AQ167" i="1"/>
  <c r="AO168" i="1"/>
  <c r="AP168" i="1"/>
  <c r="AQ168" i="1"/>
  <c r="AO169" i="1"/>
  <c r="AP169" i="1"/>
  <c r="AQ169" i="1"/>
  <c r="AO170" i="1"/>
  <c r="AP170" i="1"/>
  <c r="AQ170" i="1"/>
  <c r="AO171" i="1"/>
  <c r="AP171" i="1"/>
  <c r="AQ171" i="1"/>
  <c r="AO172" i="1"/>
  <c r="AP172" i="1"/>
  <c r="AQ172" i="1"/>
  <c r="AO173" i="1"/>
  <c r="AP173" i="1"/>
  <c r="AQ173" i="1"/>
  <c r="AO174" i="1"/>
  <c r="AP174" i="1"/>
  <c r="AQ174" i="1"/>
  <c r="AO175" i="1"/>
  <c r="AP175" i="1"/>
  <c r="AQ175" i="1"/>
  <c r="AO176" i="1"/>
  <c r="AP176" i="1"/>
  <c r="AQ176" i="1"/>
  <c r="AO177" i="1"/>
  <c r="AP177" i="1"/>
  <c r="AQ177" i="1"/>
  <c r="AO178" i="1"/>
  <c r="AP178" i="1"/>
  <c r="AQ178" i="1"/>
  <c r="AO179" i="1"/>
  <c r="AP179" i="1"/>
  <c r="AQ179" i="1"/>
  <c r="AO180" i="1"/>
  <c r="AP180" i="1"/>
  <c r="AQ180" i="1"/>
  <c r="AO181" i="1"/>
  <c r="AP181" i="1"/>
  <c r="AQ181" i="1"/>
  <c r="AO182" i="1"/>
  <c r="AP182" i="1"/>
  <c r="AQ182" i="1"/>
  <c r="AO183" i="1"/>
  <c r="AP183" i="1"/>
  <c r="AQ183" i="1"/>
  <c r="AO184" i="1"/>
  <c r="AP184" i="1"/>
  <c r="AQ184" i="1"/>
  <c r="AO185" i="1"/>
  <c r="AP185" i="1"/>
  <c r="AQ185" i="1"/>
  <c r="AO186" i="1"/>
  <c r="AP186" i="1"/>
  <c r="AQ186" i="1"/>
  <c r="AO187" i="1"/>
  <c r="AP187" i="1"/>
  <c r="AQ187" i="1"/>
  <c r="AO188" i="1"/>
  <c r="AP188" i="1"/>
  <c r="AQ188" i="1"/>
  <c r="AO189" i="1"/>
  <c r="AP189" i="1"/>
  <c r="AQ189" i="1"/>
  <c r="AO190" i="1"/>
  <c r="AP190" i="1"/>
  <c r="AQ190" i="1"/>
  <c r="AO191" i="1"/>
  <c r="AP191" i="1"/>
  <c r="AQ191" i="1"/>
  <c r="AO192" i="1"/>
  <c r="AP192" i="1"/>
  <c r="AQ192" i="1"/>
  <c r="AO193" i="1"/>
  <c r="AP193" i="1"/>
  <c r="AQ193" i="1"/>
  <c r="AO194" i="1"/>
  <c r="AP194" i="1"/>
  <c r="AQ194" i="1"/>
  <c r="AO195" i="1"/>
  <c r="AP195" i="1"/>
  <c r="AQ195" i="1"/>
  <c r="AO196" i="1"/>
  <c r="AP196" i="1"/>
  <c r="AQ196" i="1"/>
  <c r="AO197" i="1"/>
  <c r="AP197" i="1"/>
  <c r="AQ197" i="1"/>
  <c r="AO198" i="1"/>
  <c r="AP198" i="1"/>
  <c r="AQ198" i="1"/>
  <c r="AO199" i="1"/>
  <c r="AP199" i="1"/>
  <c r="AQ199" i="1"/>
  <c r="AO200" i="1"/>
  <c r="AP200" i="1"/>
  <c r="AQ200" i="1"/>
  <c r="AO201" i="1"/>
  <c r="AP201" i="1"/>
  <c r="AQ201" i="1"/>
  <c r="AO202" i="1"/>
  <c r="AP202" i="1"/>
  <c r="AQ202" i="1"/>
  <c r="AO203" i="1"/>
  <c r="AP203" i="1"/>
  <c r="AQ203" i="1"/>
  <c r="AO204" i="1"/>
  <c r="AP204" i="1"/>
  <c r="AQ204" i="1"/>
  <c r="AO205" i="1"/>
  <c r="AP205" i="1"/>
  <c r="AQ205" i="1"/>
  <c r="AO206" i="1"/>
  <c r="AP206" i="1"/>
  <c r="AQ206" i="1"/>
  <c r="AO207" i="1"/>
  <c r="AP207" i="1"/>
  <c r="AQ207" i="1"/>
  <c r="AO208" i="1"/>
  <c r="AP208" i="1"/>
  <c r="AQ208" i="1"/>
  <c r="AO209" i="1"/>
  <c r="AP209" i="1"/>
  <c r="AQ209" i="1"/>
  <c r="AO210" i="1"/>
  <c r="AP210" i="1"/>
  <c r="AQ210" i="1"/>
  <c r="AO211" i="1"/>
  <c r="AP211" i="1"/>
  <c r="AQ211" i="1"/>
  <c r="AO212" i="1"/>
  <c r="AP212" i="1"/>
  <c r="AQ212" i="1"/>
  <c r="AO213" i="1"/>
  <c r="AP213" i="1"/>
  <c r="AQ213" i="1"/>
  <c r="AO214" i="1"/>
  <c r="AP214" i="1"/>
  <c r="AQ214" i="1"/>
  <c r="AO215" i="1"/>
  <c r="AP215" i="1"/>
  <c r="AQ215" i="1"/>
  <c r="AO216" i="1"/>
  <c r="AP216" i="1"/>
  <c r="AQ216" i="1"/>
  <c r="AO217" i="1"/>
  <c r="AP217" i="1"/>
  <c r="AQ217" i="1"/>
  <c r="AO218" i="1"/>
  <c r="AP218" i="1"/>
  <c r="AQ218" i="1"/>
  <c r="AO219" i="1"/>
  <c r="AP219" i="1"/>
  <c r="AQ219" i="1"/>
  <c r="AO220" i="1"/>
  <c r="AP220" i="1"/>
  <c r="AQ220" i="1"/>
  <c r="AO221" i="1"/>
  <c r="AP221" i="1"/>
  <c r="AQ221" i="1"/>
  <c r="AO222" i="1"/>
  <c r="AP222" i="1"/>
  <c r="AQ222" i="1"/>
  <c r="AO223" i="1"/>
  <c r="AP223" i="1"/>
  <c r="AQ223" i="1"/>
  <c r="AO224" i="1"/>
  <c r="AP224" i="1"/>
  <c r="AQ224" i="1"/>
  <c r="AO225" i="1"/>
  <c r="AP225" i="1"/>
  <c r="AQ225" i="1"/>
  <c r="AO226" i="1"/>
  <c r="AP226" i="1"/>
  <c r="AQ226" i="1"/>
  <c r="AO227" i="1"/>
  <c r="AP227" i="1"/>
  <c r="AQ227" i="1"/>
  <c r="AO228" i="1"/>
  <c r="AP228" i="1"/>
  <c r="AQ228" i="1"/>
  <c r="AO229" i="1"/>
  <c r="AP229" i="1"/>
  <c r="AQ229" i="1"/>
  <c r="AO230" i="1"/>
  <c r="AP230" i="1"/>
  <c r="AQ230" i="1"/>
  <c r="AO231" i="1"/>
  <c r="AP231" i="1"/>
  <c r="AQ231" i="1"/>
  <c r="AO232" i="1"/>
  <c r="AP232" i="1"/>
  <c r="AQ232" i="1"/>
  <c r="AO233" i="1"/>
  <c r="AP233" i="1"/>
  <c r="AQ233" i="1"/>
  <c r="AO234" i="1"/>
  <c r="AP234" i="1"/>
  <c r="AQ234" i="1"/>
  <c r="AO235" i="1"/>
  <c r="AP235" i="1"/>
  <c r="AQ235" i="1"/>
  <c r="AO236" i="1"/>
  <c r="AP236" i="1"/>
  <c r="AQ236" i="1"/>
  <c r="AO237" i="1"/>
  <c r="AP237" i="1"/>
  <c r="AQ237" i="1"/>
  <c r="AO238" i="1"/>
  <c r="AP238" i="1"/>
  <c r="AQ238" i="1"/>
  <c r="AO239" i="1"/>
  <c r="AP239" i="1"/>
  <c r="AQ239" i="1"/>
  <c r="AO240" i="1"/>
  <c r="AP240" i="1"/>
  <c r="AQ240" i="1"/>
  <c r="AO241" i="1"/>
  <c r="AP241" i="1"/>
  <c r="AQ241" i="1"/>
  <c r="AO242" i="1"/>
  <c r="AP242" i="1"/>
  <c r="AQ242" i="1"/>
  <c r="AO243" i="1"/>
  <c r="AP243" i="1"/>
  <c r="AQ243" i="1"/>
  <c r="AO244" i="1"/>
  <c r="AP244" i="1"/>
  <c r="AQ244" i="1"/>
  <c r="AO245" i="1"/>
  <c r="AP245" i="1"/>
  <c r="AQ245" i="1"/>
  <c r="AO246" i="1"/>
  <c r="AP246" i="1"/>
  <c r="AQ246" i="1"/>
  <c r="AO247" i="1"/>
  <c r="AP247" i="1"/>
  <c r="AQ247" i="1"/>
  <c r="AO248" i="1"/>
  <c r="AP248" i="1"/>
  <c r="AQ248" i="1"/>
  <c r="AO249" i="1"/>
  <c r="AP249" i="1"/>
  <c r="AQ249" i="1"/>
  <c r="AO250" i="1"/>
  <c r="AP250" i="1"/>
  <c r="AQ250" i="1"/>
  <c r="AO251" i="1"/>
  <c r="AP251" i="1"/>
  <c r="AQ251" i="1"/>
  <c r="AO252" i="1"/>
  <c r="AP252" i="1"/>
  <c r="AQ252" i="1"/>
  <c r="AO253" i="1"/>
  <c r="AP253" i="1"/>
  <c r="AQ253" i="1"/>
  <c r="AO254" i="1"/>
  <c r="AP254" i="1"/>
  <c r="AQ254" i="1"/>
  <c r="AO255" i="1"/>
  <c r="AP255" i="1"/>
  <c r="AQ255" i="1"/>
  <c r="AO256" i="1"/>
  <c r="AP256" i="1"/>
  <c r="AQ256" i="1"/>
  <c r="AO257" i="1"/>
  <c r="AP257" i="1"/>
  <c r="AQ257" i="1"/>
  <c r="AO258" i="1"/>
  <c r="AP258" i="1"/>
  <c r="AQ258" i="1"/>
  <c r="AO259" i="1"/>
  <c r="AP259" i="1"/>
  <c r="AQ259" i="1"/>
  <c r="AO260" i="1"/>
  <c r="AP260" i="1"/>
  <c r="AQ260" i="1"/>
  <c r="AO261" i="1"/>
  <c r="AP261" i="1"/>
  <c r="AQ261" i="1"/>
  <c r="AO262" i="1"/>
  <c r="AP262" i="1"/>
  <c r="AQ262" i="1"/>
  <c r="AO263" i="1"/>
  <c r="AP263" i="1"/>
  <c r="AQ263" i="1"/>
  <c r="AO264" i="1"/>
  <c r="AP264" i="1"/>
  <c r="AQ264" i="1"/>
  <c r="AO265" i="1"/>
  <c r="AP265" i="1"/>
  <c r="AQ265" i="1"/>
  <c r="AO266" i="1"/>
  <c r="AP266" i="1"/>
  <c r="AQ266" i="1"/>
  <c r="AO267" i="1"/>
  <c r="AP267" i="1"/>
  <c r="AQ267" i="1"/>
  <c r="AO268" i="1"/>
  <c r="AP268" i="1"/>
  <c r="AQ268" i="1"/>
  <c r="AO269" i="1"/>
  <c r="AP269" i="1"/>
  <c r="AQ269" i="1"/>
  <c r="AO270" i="1"/>
  <c r="AP270" i="1"/>
  <c r="AQ270" i="1"/>
  <c r="AO271" i="1"/>
  <c r="AP271" i="1"/>
  <c r="AQ271" i="1"/>
  <c r="AO272" i="1"/>
  <c r="AP272" i="1"/>
  <c r="AQ272" i="1"/>
  <c r="AO273" i="1"/>
  <c r="AP273" i="1"/>
  <c r="AQ273" i="1"/>
  <c r="AO274" i="1"/>
  <c r="AP274" i="1"/>
  <c r="AQ274" i="1"/>
  <c r="AO275" i="1"/>
  <c r="AP275" i="1"/>
  <c r="AQ275" i="1"/>
  <c r="AO276" i="1"/>
  <c r="AP276" i="1"/>
  <c r="AQ276" i="1"/>
  <c r="AO277" i="1"/>
  <c r="AP277" i="1"/>
  <c r="AQ277" i="1"/>
  <c r="AO278" i="1"/>
  <c r="AP278" i="1"/>
  <c r="AQ278" i="1"/>
  <c r="AO279" i="1"/>
  <c r="AP279" i="1"/>
  <c r="AQ279" i="1"/>
  <c r="AO280" i="1"/>
  <c r="AP280" i="1"/>
  <c r="AQ280" i="1"/>
  <c r="AO281" i="1"/>
  <c r="AP281" i="1"/>
  <c r="AQ281" i="1"/>
  <c r="AO282" i="1"/>
  <c r="AP282" i="1"/>
  <c r="AQ282" i="1"/>
  <c r="AO283" i="1"/>
  <c r="AP283" i="1"/>
  <c r="AQ283" i="1"/>
  <c r="AO284" i="1"/>
  <c r="AP284" i="1"/>
  <c r="AQ284" i="1"/>
  <c r="AO285" i="1"/>
  <c r="AP285" i="1"/>
  <c r="AQ285" i="1"/>
  <c r="AO286" i="1"/>
  <c r="AP286" i="1"/>
  <c r="AQ286" i="1"/>
  <c r="AO287" i="1"/>
  <c r="AP287" i="1"/>
  <c r="AQ287" i="1"/>
  <c r="AO288" i="1"/>
  <c r="AP288" i="1"/>
  <c r="AQ288" i="1"/>
  <c r="AO289" i="1"/>
  <c r="AP289" i="1"/>
  <c r="AQ289" i="1"/>
  <c r="AO290" i="1"/>
  <c r="AP290" i="1"/>
  <c r="AQ290" i="1"/>
  <c r="AO291" i="1"/>
  <c r="AP291" i="1"/>
  <c r="AQ291" i="1"/>
  <c r="AO292" i="1"/>
  <c r="AP292" i="1"/>
  <c r="AQ292" i="1"/>
  <c r="AO293" i="1"/>
  <c r="AP293" i="1"/>
  <c r="AQ293" i="1"/>
  <c r="AO294" i="1"/>
  <c r="AP294" i="1"/>
  <c r="AQ294" i="1"/>
  <c r="AO295" i="1"/>
  <c r="AP295" i="1"/>
  <c r="AQ295" i="1"/>
  <c r="AO296" i="1"/>
  <c r="AP296" i="1"/>
  <c r="AQ296" i="1"/>
  <c r="AO297" i="1"/>
  <c r="AP297" i="1"/>
  <c r="AQ297" i="1"/>
  <c r="AO298" i="1"/>
  <c r="AP298" i="1"/>
  <c r="AQ298" i="1"/>
  <c r="AO299" i="1"/>
  <c r="AP299" i="1"/>
  <c r="AQ299" i="1"/>
  <c r="AO300" i="1"/>
  <c r="AP300" i="1"/>
  <c r="AQ300" i="1"/>
  <c r="AO301" i="1"/>
  <c r="AP301" i="1"/>
  <c r="AQ301" i="1"/>
  <c r="AO302" i="1"/>
  <c r="AP302" i="1"/>
  <c r="AQ302" i="1"/>
  <c r="AO303" i="1"/>
  <c r="AP303" i="1"/>
  <c r="AQ303" i="1"/>
  <c r="AO304" i="1"/>
  <c r="AP304" i="1"/>
  <c r="AQ304" i="1"/>
  <c r="AO305" i="1"/>
  <c r="AP305" i="1"/>
  <c r="AQ305" i="1"/>
  <c r="AO306" i="1"/>
  <c r="AP306" i="1"/>
  <c r="AQ306" i="1"/>
  <c r="AO307" i="1"/>
  <c r="AP307" i="1"/>
  <c r="AQ307" i="1"/>
  <c r="AO308" i="1"/>
  <c r="AP308" i="1"/>
  <c r="AQ308" i="1"/>
  <c r="AO309" i="1"/>
  <c r="AP309" i="1"/>
  <c r="AQ309" i="1"/>
  <c r="AO310" i="1"/>
  <c r="AP310" i="1"/>
  <c r="AQ310" i="1"/>
  <c r="AO311" i="1"/>
  <c r="AP311" i="1"/>
  <c r="AQ311" i="1"/>
  <c r="AO312" i="1"/>
  <c r="AP312" i="1"/>
  <c r="AQ312" i="1"/>
  <c r="AO313" i="1"/>
  <c r="AP313" i="1"/>
  <c r="AQ313" i="1"/>
  <c r="AO314" i="1"/>
  <c r="AP314" i="1"/>
  <c r="AQ314" i="1"/>
  <c r="AO315" i="1"/>
  <c r="AP315" i="1"/>
  <c r="AQ315" i="1"/>
  <c r="AO316" i="1"/>
  <c r="AP316" i="1"/>
  <c r="AQ316" i="1"/>
  <c r="AO317" i="1"/>
  <c r="AP317" i="1"/>
  <c r="AQ317" i="1"/>
  <c r="AO318" i="1"/>
  <c r="AP318" i="1"/>
  <c r="AQ318" i="1"/>
  <c r="AO319" i="1"/>
  <c r="AP319" i="1"/>
  <c r="AQ319" i="1"/>
  <c r="AO320" i="1"/>
  <c r="AP320" i="1"/>
  <c r="AQ320" i="1"/>
  <c r="AO321" i="1"/>
  <c r="AP321" i="1"/>
  <c r="AQ321" i="1"/>
  <c r="AO322" i="1"/>
  <c r="AP322" i="1"/>
  <c r="AQ322" i="1"/>
  <c r="AO323" i="1"/>
  <c r="AP323" i="1"/>
  <c r="AQ323" i="1"/>
  <c r="AO324" i="1"/>
  <c r="AP324" i="1"/>
  <c r="AQ324" i="1"/>
  <c r="AO325" i="1"/>
  <c r="AP325" i="1"/>
  <c r="AQ325" i="1"/>
  <c r="AO326" i="1"/>
  <c r="AP326" i="1"/>
  <c r="AQ326" i="1"/>
  <c r="AO327" i="1"/>
  <c r="AP327" i="1"/>
  <c r="AQ327" i="1"/>
  <c r="AO328" i="1"/>
  <c r="AP328" i="1"/>
  <c r="AQ328" i="1"/>
  <c r="AO329" i="1"/>
  <c r="AP329" i="1"/>
  <c r="AQ329" i="1"/>
  <c r="AO330" i="1"/>
  <c r="AP330" i="1"/>
  <c r="AQ330" i="1"/>
  <c r="AO331" i="1"/>
  <c r="AP331" i="1"/>
  <c r="AQ331" i="1"/>
  <c r="AO332" i="1"/>
  <c r="AP332" i="1"/>
  <c r="AQ332" i="1"/>
  <c r="AO333" i="1"/>
  <c r="AP333" i="1"/>
  <c r="AQ333" i="1"/>
  <c r="AO334" i="1"/>
  <c r="AP334" i="1"/>
  <c r="AQ334" i="1"/>
  <c r="AO335" i="1"/>
  <c r="AP335" i="1"/>
  <c r="AQ335" i="1"/>
  <c r="AO336" i="1"/>
  <c r="AP336" i="1"/>
  <c r="AQ336" i="1"/>
  <c r="AO337" i="1"/>
  <c r="AP337" i="1"/>
  <c r="AQ337" i="1"/>
  <c r="AO338" i="1"/>
  <c r="AP338" i="1"/>
  <c r="AQ338" i="1"/>
  <c r="AO339" i="1"/>
  <c r="AP339" i="1"/>
  <c r="AQ339" i="1"/>
  <c r="AQ343" i="1"/>
  <c r="AQ352" i="1"/>
  <c r="AP343" i="1"/>
  <c r="AP352" i="1"/>
  <c r="AK7" i="1"/>
  <c r="AL7" i="1"/>
  <c r="AM7" i="1"/>
  <c r="AK8" i="1"/>
  <c r="AL8" i="1"/>
  <c r="AM8" i="1"/>
  <c r="AK9" i="1"/>
  <c r="AL9" i="1"/>
  <c r="AM9" i="1"/>
  <c r="AK10" i="1"/>
  <c r="AL10" i="1"/>
  <c r="AM10" i="1"/>
  <c r="AK11" i="1"/>
  <c r="AL11" i="1"/>
  <c r="AM11" i="1"/>
  <c r="AK12" i="1"/>
  <c r="AL12" i="1"/>
  <c r="AM12" i="1"/>
  <c r="AK13" i="1"/>
  <c r="AL13" i="1"/>
  <c r="AM13" i="1"/>
  <c r="AK14" i="1"/>
  <c r="AL14" i="1"/>
  <c r="AM14" i="1"/>
  <c r="AK15" i="1"/>
  <c r="AL15" i="1"/>
  <c r="AM15" i="1"/>
  <c r="AK16" i="1"/>
  <c r="AL16" i="1"/>
  <c r="AM16" i="1"/>
  <c r="AK17" i="1"/>
  <c r="AL17" i="1"/>
  <c r="AM17" i="1"/>
  <c r="AK18" i="1"/>
  <c r="AL18" i="1"/>
  <c r="AM18" i="1"/>
  <c r="AK19" i="1"/>
  <c r="AL19" i="1"/>
  <c r="AM19" i="1"/>
  <c r="AK20" i="1"/>
  <c r="AL20" i="1"/>
  <c r="AM20" i="1"/>
  <c r="AK21" i="1"/>
  <c r="AL21" i="1"/>
  <c r="AM21" i="1"/>
  <c r="AK22" i="1"/>
  <c r="AL22" i="1"/>
  <c r="AM22" i="1"/>
  <c r="AK23" i="1"/>
  <c r="AL23" i="1"/>
  <c r="AM23" i="1"/>
  <c r="AK24" i="1"/>
  <c r="AL24" i="1"/>
  <c r="AM24" i="1"/>
  <c r="AK25" i="1"/>
  <c r="AL25" i="1"/>
  <c r="AM25" i="1"/>
  <c r="AK26" i="1"/>
  <c r="AL26" i="1"/>
  <c r="AM26" i="1"/>
  <c r="AK27" i="1"/>
  <c r="AL27" i="1"/>
  <c r="AM27" i="1"/>
  <c r="AK28" i="1"/>
  <c r="AL28" i="1"/>
  <c r="AM28" i="1"/>
  <c r="AK29" i="1"/>
  <c r="AL29" i="1"/>
  <c r="AM29" i="1"/>
  <c r="AK30" i="1"/>
  <c r="AL30" i="1"/>
  <c r="AM30" i="1"/>
  <c r="AK31" i="1"/>
  <c r="AL31" i="1"/>
  <c r="AM31" i="1"/>
  <c r="AK32" i="1"/>
  <c r="AL32" i="1"/>
  <c r="AM32" i="1"/>
  <c r="AK33" i="1"/>
  <c r="AL33" i="1"/>
  <c r="AM33" i="1"/>
  <c r="AK34" i="1"/>
  <c r="AL34" i="1"/>
  <c r="AM34" i="1"/>
  <c r="AK35" i="1"/>
  <c r="AL35" i="1"/>
  <c r="AM35" i="1"/>
  <c r="AK36" i="1"/>
  <c r="AL36" i="1"/>
  <c r="AM36" i="1"/>
  <c r="AK37" i="1"/>
  <c r="AL37" i="1"/>
  <c r="AM37" i="1"/>
  <c r="AK38" i="1"/>
  <c r="AL38" i="1"/>
  <c r="AM38" i="1"/>
  <c r="AK39" i="1"/>
  <c r="AL39" i="1"/>
  <c r="AM39" i="1"/>
  <c r="AK40" i="1"/>
  <c r="AL40" i="1"/>
  <c r="AM40" i="1"/>
  <c r="AK41" i="1"/>
  <c r="AL41" i="1"/>
  <c r="AM41" i="1"/>
  <c r="AK42" i="1"/>
  <c r="AL42" i="1"/>
  <c r="AM42" i="1"/>
  <c r="AK43" i="1"/>
  <c r="AL43" i="1"/>
  <c r="AM43" i="1"/>
  <c r="AK44" i="1"/>
  <c r="AL44" i="1"/>
  <c r="AM44" i="1"/>
  <c r="AK45" i="1"/>
  <c r="AL45" i="1"/>
  <c r="AM45" i="1"/>
  <c r="AK46" i="1"/>
  <c r="AL46" i="1"/>
  <c r="AM46" i="1"/>
  <c r="AK47" i="1"/>
  <c r="AL47" i="1"/>
  <c r="AM47" i="1"/>
  <c r="AK48" i="1"/>
  <c r="AL48" i="1"/>
  <c r="AM48" i="1"/>
  <c r="AK49" i="1"/>
  <c r="AL49" i="1"/>
  <c r="AM49" i="1"/>
  <c r="AK50" i="1"/>
  <c r="AL50" i="1"/>
  <c r="AM50" i="1"/>
  <c r="AK51" i="1"/>
  <c r="AL51" i="1"/>
  <c r="AM51" i="1"/>
  <c r="AK52" i="1"/>
  <c r="AL52" i="1"/>
  <c r="AM52" i="1"/>
  <c r="AK53" i="1"/>
  <c r="AL53" i="1"/>
  <c r="AM53" i="1"/>
  <c r="AK54" i="1"/>
  <c r="AL54" i="1"/>
  <c r="AM54" i="1"/>
  <c r="AK55" i="1"/>
  <c r="AL55" i="1"/>
  <c r="AM55" i="1"/>
  <c r="AK56" i="1"/>
  <c r="AL56" i="1"/>
  <c r="AM56" i="1"/>
  <c r="AK57" i="1"/>
  <c r="AL57" i="1"/>
  <c r="AM57" i="1"/>
  <c r="AK58" i="1"/>
  <c r="AL58" i="1"/>
  <c r="AM58" i="1"/>
  <c r="AK59" i="1"/>
  <c r="AL59" i="1"/>
  <c r="AM59" i="1"/>
  <c r="AK60" i="1"/>
  <c r="AL60" i="1"/>
  <c r="AM60" i="1"/>
  <c r="AK61" i="1"/>
  <c r="AL61" i="1"/>
  <c r="AM61" i="1"/>
  <c r="AK62" i="1"/>
  <c r="AL62" i="1"/>
  <c r="AM62" i="1"/>
  <c r="AK63" i="1"/>
  <c r="AL63" i="1"/>
  <c r="AM63" i="1"/>
  <c r="AK64" i="1"/>
  <c r="AL64" i="1"/>
  <c r="AM64" i="1"/>
  <c r="AK65" i="1"/>
  <c r="AL65" i="1"/>
  <c r="AM65" i="1"/>
  <c r="AK66" i="1"/>
  <c r="AL66" i="1"/>
  <c r="AM66" i="1"/>
  <c r="AK67" i="1"/>
  <c r="AL67" i="1"/>
  <c r="AM67" i="1"/>
  <c r="AK68" i="1"/>
  <c r="AL68" i="1"/>
  <c r="AM68" i="1"/>
  <c r="AK69" i="1"/>
  <c r="AL69" i="1"/>
  <c r="AM69" i="1"/>
  <c r="AK70" i="1"/>
  <c r="AL70" i="1"/>
  <c r="AM70" i="1"/>
  <c r="AK71" i="1"/>
  <c r="AL71" i="1"/>
  <c r="AM71" i="1"/>
  <c r="AK72" i="1"/>
  <c r="AL72" i="1"/>
  <c r="AM72" i="1"/>
  <c r="AK73" i="1"/>
  <c r="AL73" i="1"/>
  <c r="AM73" i="1"/>
  <c r="AK74" i="1"/>
  <c r="AL74" i="1"/>
  <c r="AM74" i="1"/>
  <c r="AK75" i="1"/>
  <c r="AL75" i="1"/>
  <c r="AM75" i="1"/>
  <c r="AK76" i="1"/>
  <c r="AL76" i="1"/>
  <c r="AM76" i="1"/>
  <c r="AK77" i="1"/>
  <c r="AL77" i="1"/>
  <c r="AM77" i="1"/>
  <c r="AK78" i="1"/>
  <c r="AL78" i="1"/>
  <c r="AM78" i="1"/>
  <c r="AK79" i="1"/>
  <c r="AL79" i="1"/>
  <c r="AM79" i="1"/>
  <c r="AK80" i="1"/>
  <c r="AL80" i="1"/>
  <c r="AM80" i="1"/>
  <c r="AK81" i="1"/>
  <c r="AL81" i="1"/>
  <c r="AM81" i="1"/>
  <c r="AK82" i="1"/>
  <c r="AL82" i="1"/>
  <c r="AM82" i="1"/>
  <c r="AK83" i="1"/>
  <c r="AL83" i="1"/>
  <c r="AM83" i="1"/>
  <c r="AK84" i="1"/>
  <c r="AL84" i="1"/>
  <c r="AM84" i="1"/>
  <c r="AK85" i="1"/>
  <c r="AL85" i="1"/>
  <c r="AM85" i="1"/>
  <c r="AK86" i="1"/>
  <c r="AL86" i="1"/>
  <c r="AM86" i="1"/>
  <c r="AK87" i="1"/>
  <c r="AL87" i="1"/>
  <c r="AM87" i="1"/>
  <c r="AK88" i="1"/>
  <c r="AL88" i="1"/>
  <c r="AM88" i="1"/>
  <c r="AK89" i="1"/>
  <c r="AL89" i="1"/>
  <c r="AM89" i="1"/>
  <c r="AK90" i="1"/>
  <c r="AL90" i="1"/>
  <c r="AM90" i="1"/>
  <c r="AK91" i="1"/>
  <c r="AL91" i="1"/>
  <c r="AM91" i="1"/>
  <c r="AK92" i="1"/>
  <c r="AL92" i="1"/>
  <c r="AM92" i="1"/>
  <c r="AK93" i="1"/>
  <c r="AL93" i="1"/>
  <c r="AM93" i="1"/>
  <c r="AK94" i="1"/>
  <c r="AL94" i="1"/>
  <c r="AM94" i="1"/>
  <c r="AK95" i="1"/>
  <c r="AL95" i="1"/>
  <c r="AM95" i="1"/>
  <c r="AK96" i="1"/>
  <c r="AL96" i="1"/>
  <c r="AM96" i="1"/>
  <c r="AK97" i="1"/>
  <c r="AL97" i="1"/>
  <c r="AM97" i="1"/>
  <c r="AK98" i="1"/>
  <c r="AL98" i="1"/>
  <c r="AM98" i="1"/>
  <c r="AK99" i="1"/>
  <c r="AL99" i="1"/>
  <c r="AM99" i="1"/>
  <c r="AK100" i="1"/>
  <c r="AL100" i="1"/>
  <c r="AM100" i="1"/>
  <c r="AK101" i="1"/>
  <c r="AL101" i="1"/>
  <c r="AM101" i="1"/>
  <c r="AK102" i="1"/>
  <c r="AL102" i="1"/>
  <c r="AM102" i="1"/>
  <c r="AK103" i="1"/>
  <c r="AL103" i="1"/>
  <c r="AM103" i="1"/>
  <c r="AK104" i="1"/>
  <c r="AL104" i="1"/>
  <c r="AM104" i="1"/>
  <c r="AK105" i="1"/>
  <c r="AL105" i="1"/>
  <c r="AM105" i="1"/>
  <c r="AK106" i="1"/>
  <c r="AL106" i="1"/>
  <c r="AM106" i="1"/>
  <c r="AK107" i="1"/>
  <c r="AL107" i="1"/>
  <c r="AM107" i="1"/>
  <c r="AK108" i="1"/>
  <c r="AL108" i="1"/>
  <c r="AM108" i="1"/>
  <c r="AK109" i="1"/>
  <c r="AL109" i="1"/>
  <c r="AM109" i="1"/>
  <c r="AK110" i="1"/>
  <c r="AL110" i="1"/>
  <c r="AM110" i="1"/>
  <c r="AK111" i="1"/>
  <c r="AL111" i="1"/>
  <c r="AM111" i="1"/>
  <c r="AK112" i="1"/>
  <c r="AL112" i="1"/>
  <c r="AM112" i="1"/>
  <c r="AK113" i="1"/>
  <c r="AL113" i="1"/>
  <c r="AM113" i="1"/>
  <c r="AK114" i="1"/>
  <c r="AL114" i="1"/>
  <c r="AM114" i="1"/>
  <c r="AK115" i="1"/>
  <c r="AL115" i="1"/>
  <c r="AM115" i="1"/>
  <c r="AK116" i="1"/>
  <c r="AL116" i="1"/>
  <c r="AM116" i="1"/>
  <c r="AK117" i="1"/>
  <c r="AL117" i="1"/>
  <c r="AM117" i="1"/>
  <c r="AK118" i="1"/>
  <c r="AL118" i="1"/>
  <c r="AM118" i="1"/>
  <c r="AK119" i="1"/>
  <c r="AL119" i="1"/>
  <c r="AM119" i="1"/>
  <c r="AK120" i="1"/>
  <c r="AL120" i="1"/>
  <c r="AM120" i="1"/>
  <c r="AK121" i="1"/>
  <c r="AL121" i="1"/>
  <c r="AM121" i="1"/>
  <c r="AK122" i="1"/>
  <c r="AL122" i="1"/>
  <c r="AM122" i="1"/>
  <c r="AK123" i="1"/>
  <c r="AL123" i="1"/>
  <c r="AM123" i="1"/>
  <c r="AK124" i="1"/>
  <c r="AL124" i="1"/>
  <c r="AM124" i="1"/>
  <c r="AK125" i="1"/>
  <c r="AL125" i="1"/>
  <c r="AM125" i="1"/>
  <c r="AK126" i="1"/>
  <c r="AL126" i="1"/>
  <c r="AM126" i="1"/>
  <c r="AK127" i="1"/>
  <c r="AL127" i="1"/>
  <c r="AM127" i="1"/>
  <c r="AK128" i="1"/>
  <c r="AL128" i="1"/>
  <c r="AM128" i="1"/>
  <c r="AK129" i="1"/>
  <c r="AL129" i="1"/>
  <c r="AM129" i="1"/>
  <c r="AK130" i="1"/>
  <c r="AL130" i="1"/>
  <c r="AM130" i="1"/>
  <c r="AK131" i="1"/>
  <c r="AL131" i="1"/>
  <c r="AM131" i="1"/>
  <c r="AK132" i="1"/>
  <c r="AL132" i="1"/>
  <c r="AM132" i="1"/>
  <c r="AK133" i="1"/>
  <c r="AL133" i="1"/>
  <c r="AM133" i="1"/>
  <c r="AK134" i="1"/>
  <c r="AL134" i="1"/>
  <c r="AM134" i="1"/>
  <c r="AK135" i="1"/>
  <c r="AL135" i="1"/>
  <c r="AM135" i="1"/>
  <c r="AK136" i="1"/>
  <c r="AL136" i="1"/>
  <c r="AM136" i="1"/>
  <c r="AK137" i="1"/>
  <c r="AL137" i="1"/>
  <c r="AM137" i="1"/>
  <c r="AK138" i="1"/>
  <c r="AL138" i="1"/>
  <c r="AM138" i="1"/>
  <c r="AK139" i="1"/>
  <c r="AL139" i="1"/>
  <c r="AM139" i="1"/>
  <c r="AK140" i="1"/>
  <c r="AL140" i="1"/>
  <c r="AM140" i="1"/>
  <c r="AK141" i="1"/>
  <c r="AL141" i="1"/>
  <c r="AM141" i="1"/>
  <c r="AK142" i="1"/>
  <c r="AL142" i="1"/>
  <c r="AM142" i="1"/>
  <c r="AK143" i="1"/>
  <c r="AL143" i="1"/>
  <c r="AM143" i="1"/>
  <c r="AK144" i="1"/>
  <c r="AL144" i="1"/>
  <c r="AM144" i="1"/>
  <c r="AK145" i="1"/>
  <c r="AL145" i="1"/>
  <c r="AM145" i="1"/>
  <c r="AK146" i="1"/>
  <c r="AL146" i="1"/>
  <c r="AM146" i="1"/>
  <c r="AK147" i="1"/>
  <c r="AL147" i="1"/>
  <c r="AM147" i="1"/>
  <c r="AK148" i="1"/>
  <c r="AL148" i="1"/>
  <c r="AM148" i="1"/>
  <c r="AK149" i="1"/>
  <c r="AL149" i="1"/>
  <c r="AM149" i="1"/>
  <c r="AK150" i="1"/>
  <c r="AL150" i="1"/>
  <c r="AM150" i="1"/>
  <c r="AK151" i="1"/>
  <c r="AL151" i="1"/>
  <c r="AM151" i="1"/>
  <c r="AK152" i="1"/>
  <c r="AL152" i="1"/>
  <c r="AM152" i="1"/>
  <c r="AK153" i="1"/>
  <c r="AL153" i="1"/>
  <c r="AM153" i="1"/>
  <c r="AK154" i="1"/>
  <c r="AL154" i="1"/>
  <c r="AM154" i="1"/>
  <c r="AK155" i="1"/>
  <c r="AL155" i="1"/>
  <c r="AM155" i="1"/>
  <c r="AK156" i="1"/>
  <c r="AL156" i="1"/>
  <c r="AM156" i="1"/>
  <c r="AK157" i="1"/>
  <c r="AL157" i="1"/>
  <c r="AM157" i="1"/>
  <c r="AK158" i="1"/>
  <c r="AL158" i="1"/>
  <c r="AM158" i="1"/>
  <c r="AK159" i="1"/>
  <c r="AL159" i="1"/>
  <c r="AM159" i="1"/>
  <c r="AK160" i="1"/>
  <c r="AL160" i="1"/>
  <c r="AM160" i="1"/>
  <c r="AK161" i="1"/>
  <c r="AL161" i="1"/>
  <c r="AM161" i="1"/>
  <c r="AK162" i="1"/>
  <c r="AL162" i="1"/>
  <c r="AM162" i="1"/>
  <c r="AK163" i="1"/>
  <c r="AL163" i="1"/>
  <c r="AM163" i="1"/>
  <c r="AK164" i="1"/>
  <c r="AL164" i="1"/>
  <c r="AM164" i="1"/>
  <c r="AK165" i="1"/>
  <c r="AL165" i="1"/>
  <c r="AM165" i="1"/>
  <c r="AK166" i="1"/>
  <c r="AL166" i="1"/>
  <c r="AM166" i="1"/>
  <c r="AK167" i="1"/>
  <c r="AL167" i="1"/>
  <c r="AM167" i="1"/>
  <c r="AK168" i="1"/>
  <c r="AL168" i="1"/>
  <c r="AM168" i="1"/>
  <c r="AK169" i="1"/>
  <c r="AL169" i="1"/>
  <c r="AM169" i="1"/>
  <c r="AK170" i="1"/>
  <c r="AL170" i="1"/>
  <c r="AM170" i="1"/>
  <c r="AK171" i="1"/>
  <c r="AL171" i="1"/>
  <c r="AM171" i="1"/>
  <c r="AK172" i="1"/>
  <c r="AL172" i="1"/>
  <c r="AM172" i="1"/>
  <c r="AK173" i="1"/>
  <c r="AL173" i="1"/>
  <c r="AM173" i="1"/>
  <c r="AK174" i="1"/>
  <c r="AL174" i="1"/>
  <c r="AM174" i="1"/>
  <c r="AK175" i="1"/>
  <c r="AL175" i="1"/>
  <c r="AM175" i="1"/>
  <c r="AK176" i="1"/>
  <c r="AL176" i="1"/>
  <c r="AM176" i="1"/>
  <c r="AK177" i="1"/>
  <c r="AL177" i="1"/>
  <c r="AM177" i="1"/>
  <c r="AK178" i="1"/>
  <c r="AL178" i="1"/>
  <c r="AM178" i="1"/>
  <c r="AK179" i="1"/>
  <c r="AL179" i="1"/>
  <c r="AM179" i="1"/>
  <c r="AK180" i="1"/>
  <c r="AL180" i="1"/>
  <c r="AM180" i="1"/>
  <c r="AK181" i="1"/>
  <c r="AL181" i="1"/>
  <c r="AM181" i="1"/>
  <c r="AK182" i="1"/>
  <c r="AL182" i="1"/>
  <c r="AM182" i="1"/>
  <c r="AK183" i="1"/>
  <c r="AL183" i="1"/>
  <c r="AM183" i="1"/>
  <c r="AK184" i="1"/>
  <c r="AL184" i="1"/>
  <c r="AM184" i="1"/>
  <c r="AK185" i="1"/>
  <c r="AL185" i="1"/>
  <c r="AM185" i="1"/>
  <c r="AK186" i="1"/>
  <c r="AL186" i="1"/>
  <c r="AM186" i="1"/>
  <c r="AK187" i="1"/>
  <c r="AL187" i="1"/>
  <c r="AM187" i="1"/>
  <c r="AK188" i="1"/>
  <c r="AL188" i="1"/>
  <c r="AM188" i="1"/>
  <c r="AK189" i="1"/>
  <c r="AL189" i="1"/>
  <c r="AM189" i="1"/>
  <c r="AK190" i="1"/>
  <c r="AL190" i="1"/>
  <c r="AM190" i="1"/>
  <c r="AK191" i="1"/>
  <c r="AL191" i="1"/>
  <c r="AM191" i="1"/>
  <c r="AK192" i="1"/>
  <c r="AL192" i="1"/>
  <c r="AM192" i="1"/>
  <c r="AK193" i="1"/>
  <c r="AL193" i="1"/>
  <c r="AM193" i="1"/>
  <c r="AK194" i="1"/>
  <c r="AL194" i="1"/>
  <c r="AM194" i="1"/>
  <c r="AK195" i="1"/>
  <c r="AL195" i="1"/>
  <c r="AM195" i="1"/>
  <c r="AK196" i="1"/>
  <c r="AL196" i="1"/>
  <c r="AM196" i="1"/>
  <c r="AK197" i="1"/>
  <c r="AL197" i="1"/>
  <c r="AM197" i="1"/>
  <c r="AK198" i="1"/>
  <c r="AL198" i="1"/>
  <c r="AM198" i="1"/>
  <c r="AK199" i="1"/>
  <c r="AL199" i="1"/>
  <c r="AM199" i="1"/>
  <c r="AK200" i="1"/>
  <c r="AL200" i="1"/>
  <c r="AM200" i="1"/>
  <c r="AK201" i="1"/>
  <c r="AL201" i="1"/>
  <c r="AM201" i="1"/>
  <c r="AK202" i="1"/>
  <c r="AL202" i="1"/>
  <c r="AM202" i="1"/>
  <c r="AK203" i="1"/>
  <c r="AL203" i="1"/>
  <c r="AM203" i="1"/>
  <c r="AK204" i="1"/>
  <c r="AL204" i="1"/>
  <c r="AM204" i="1"/>
  <c r="AK205" i="1"/>
  <c r="AL205" i="1"/>
  <c r="AM205" i="1"/>
  <c r="AK206" i="1"/>
  <c r="AL206" i="1"/>
  <c r="AM206" i="1"/>
  <c r="AK207" i="1"/>
  <c r="AL207" i="1"/>
  <c r="AM207" i="1"/>
  <c r="AK208" i="1"/>
  <c r="AL208" i="1"/>
  <c r="AM208" i="1"/>
  <c r="AK209" i="1"/>
  <c r="AL209" i="1"/>
  <c r="AM209" i="1"/>
  <c r="AK210" i="1"/>
  <c r="AL210" i="1"/>
  <c r="AM210" i="1"/>
  <c r="AK211" i="1"/>
  <c r="AL211" i="1"/>
  <c r="AM211" i="1"/>
  <c r="AK212" i="1"/>
  <c r="AL212" i="1"/>
  <c r="AM212" i="1"/>
  <c r="AK213" i="1"/>
  <c r="AL213" i="1"/>
  <c r="AM213" i="1"/>
  <c r="AK214" i="1"/>
  <c r="AL214" i="1"/>
  <c r="AM214" i="1"/>
  <c r="AK215" i="1"/>
  <c r="AL215" i="1"/>
  <c r="AM215" i="1"/>
  <c r="AK216" i="1"/>
  <c r="AL216" i="1"/>
  <c r="AM216" i="1"/>
  <c r="AK217" i="1"/>
  <c r="AL217" i="1"/>
  <c r="AM217" i="1"/>
  <c r="AK218" i="1"/>
  <c r="AL218" i="1"/>
  <c r="AM218" i="1"/>
  <c r="AK219" i="1"/>
  <c r="AL219" i="1"/>
  <c r="AM219" i="1"/>
  <c r="AK220" i="1"/>
  <c r="AL220" i="1"/>
  <c r="AM220" i="1"/>
  <c r="AK221" i="1"/>
  <c r="AL221" i="1"/>
  <c r="AM221" i="1"/>
  <c r="AK222" i="1"/>
  <c r="AL222" i="1"/>
  <c r="AM222" i="1"/>
  <c r="AK223" i="1"/>
  <c r="AL223" i="1"/>
  <c r="AM223" i="1"/>
  <c r="AK224" i="1"/>
  <c r="AL224" i="1"/>
  <c r="AM224" i="1"/>
  <c r="AK225" i="1"/>
  <c r="AL225" i="1"/>
  <c r="AM225" i="1"/>
  <c r="AK226" i="1"/>
  <c r="AL226" i="1"/>
  <c r="AM226" i="1"/>
  <c r="AK227" i="1"/>
  <c r="AL227" i="1"/>
  <c r="AM227" i="1"/>
  <c r="AK228" i="1"/>
  <c r="AL228" i="1"/>
  <c r="AM228" i="1"/>
  <c r="AK229" i="1"/>
  <c r="AL229" i="1"/>
  <c r="AM229" i="1"/>
  <c r="AK230" i="1"/>
  <c r="AL230" i="1"/>
  <c r="AM230" i="1"/>
  <c r="AK231" i="1"/>
  <c r="AL231" i="1"/>
  <c r="AM231" i="1"/>
  <c r="AK232" i="1"/>
  <c r="AL232" i="1"/>
  <c r="AM232" i="1"/>
  <c r="AK233" i="1"/>
  <c r="AL233" i="1"/>
  <c r="AM233" i="1"/>
  <c r="AK234" i="1"/>
  <c r="AL234" i="1"/>
  <c r="AM234" i="1"/>
  <c r="AK235" i="1"/>
  <c r="AL235" i="1"/>
  <c r="AM235" i="1"/>
  <c r="AK236" i="1"/>
  <c r="AL236" i="1"/>
  <c r="AM236" i="1"/>
  <c r="AK237" i="1"/>
  <c r="AL237" i="1"/>
  <c r="AM237" i="1"/>
  <c r="AK238" i="1"/>
  <c r="AL238" i="1"/>
  <c r="AM238" i="1"/>
  <c r="AK239" i="1"/>
  <c r="AL239" i="1"/>
  <c r="AM239" i="1"/>
  <c r="AK240" i="1"/>
  <c r="AL240" i="1"/>
  <c r="AM240" i="1"/>
  <c r="AK241" i="1"/>
  <c r="AL241" i="1"/>
  <c r="AM241" i="1"/>
  <c r="AK242" i="1"/>
  <c r="AL242" i="1"/>
  <c r="AM242" i="1"/>
  <c r="AK243" i="1"/>
  <c r="AL243" i="1"/>
  <c r="AM243" i="1"/>
  <c r="AK244" i="1"/>
  <c r="AL244" i="1"/>
  <c r="AM244" i="1"/>
  <c r="AK245" i="1"/>
  <c r="AL245" i="1"/>
  <c r="AM245" i="1"/>
  <c r="AK246" i="1"/>
  <c r="AL246" i="1"/>
  <c r="AM246" i="1"/>
  <c r="AK247" i="1"/>
  <c r="AL247" i="1"/>
  <c r="AM247" i="1"/>
  <c r="AK248" i="1"/>
  <c r="AL248" i="1"/>
  <c r="AM248" i="1"/>
  <c r="AK249" i="1"/>
  <c r="AL249" i="1"/>
  <c r="AM249" i="1"/>
  <c r="AK250" i="1"/>
  <c r="AL250" i="1"/>
  <c r="AM250" i="1"/>
  <c r="AK251" i="1"/>
  <c r="AL251" i="1"/>
  <c r="AM251" i="1"/>
  <c r="AK252" i="1"/>
  <c r="AL252" i="1"/>
  <c r="AM252" i="1"/>
  <c r="AK253" i="1"/>
  <c r="AL253" i="1"/>
  <c r="AM253" i="1"/>
  <c r="AK254" i="1"/>
  <c r="AL254" i="1"/>
  <c r="AM254" i="1"/>
  <c r="AK255" i="1"/>
  <c r="AL255" i="1"/>
  <c r="AM255" i="1"/>
  <c r="AK256" i="1"/>
  <c r="AL256" i="1"/>
  <c r="AM256" i="1"/>
  <c r="AK257" i="1"/>
  <c r="AL257" i="1"/>
  <c r="AM257" i="1"/>
  <c r="AK258" i="1"/>
  <c r="AL258" i="1"/>
  <c r="AM258" i="1"/>
  <c r="AK259" i="1"/>
  <c r="AL259" i="1"/>
  <c r="AM259" i="1"/>
  <c r="AK260" i="1"/>
  <c r="AL260" i="1"/>
  <c r="AM260" i="1"/>
  <c r="AK261" i="1"/>
  <c r="AL261" i="1"/>
  <c r="AM261" i="1"/>
  <c r="AK262" i="1"/>
  <c r="AL262" i="1"/>
  <c r="AM262" i="1"/>
  <c r="AK263" i="1"/>
  <c r="AL263" i="1"/>
  <c r="AM263" i="1"/>
  <c r="AK264" i="1"/>
  <c r="AL264" i="1"/>
  <c r="AM264" i="1"/>
  <c r="AK265" i="1"/>
  <c r="AL265" i="1"/>
  <c r="AM265" i="1"/>
  <c r="AK266" i="1"/>
  <c r="AL266" i="1"/>
  <c r="AM266" i="1"/>
  <c r="AK267" i="1"/>
  <c r="AL267" i="1"/>
  <c r="AM267" i="1"/>
  <c r="AK268" i="1"/>
  <c r="AL268" i="1"/>
  <c r="AM268" i="1"/>
  <c r="AK269" i="1"/>
  <c r="AL269" i="1"/>
  <c r="AM269" i="1"/>
  <c r="AK270" i="1"/>
  <c r="AL270" i="1"/>
  <c r="AM270" i="1"/>
  <c r="AK271" i="1"/>
  <c r="AL271" i="1"/>
  <c r="AM271" i="1"/>
  <c r="AK272" i="1"/>
  <c r="AL272" i="1"/>
  <c r="AM272" i="1"/>
  <c r="AK273" i="1"/>
  <c r="AL273" i="1"/>
  <c r="AM273" i="1"/>
  <c r="AK274" i="1"/>
  <c r="AL274" i="1"/>
  <c r="AM274" i="1"/>
  <c r="AK275" i="1"/>
  <c r="AL275" i="1"/>
  <c r="AM275" i="1"/>
  <c r="AK276" i="1"/>
  <c r="AL276" i="1"/>
  <c r="AM276" i="1"/>
  <c r="AK277" i="1"/>
  <c r="AL277" i="1"/>
  <c r="AM277" i="1"/>
  <c r="AK278" i="1"/>
  <c r="AL278" i="1"/>
  <c r="AM278" i="1"/>
  <c r="AK279" i="1"/>
  <c r="AL279" i="1"/>
  <c r="AM279" i="1"/>
  <c r="AK280" i="1"/>
  <c r="AL280" i="1"/>
  <c r="AM280" i="1"/>
  <c r="AK281" i="1"/>
  <c r="AL281" i="1"/>
  <c r="AM281" i="1"/>
  <c r="AK282" i="1"/>
  <c r="AL282" i="1"/>
  <c r="AM282" i="1"/>
  <c r="AK283" i="1"/>
  <c r="AL283" i="1"/>
  <c r="AM283" i="1"/>
  <c r="AK284" i="1"/>
  <c r="AL284" i="1"/>
  <c r="AM284" i="1"/>
  <c r="AK285" i="1"/>
  <c r="AL285" i="1"/>
  <c r="AM285" i="1"/>
  <c r="AK286" i="1"/>
  <c r="AL286" i="1"/>
  <c r="AM286" i="1"/>
  <c r="AK287" i="1"/>
  <c r="AL287" i="1"/>
  <c r="AM287" i="1"/>
  <c r="AK288" i="1"/>
  <c r="AL288" i="1"/>
  <c r="AM288" i="1"/>
  <c r="AK289" i="1"/>
  <c r="AL289" i="1"/>
  <c r="AM289" i="1"/>
  <c r="AK290" i="1"/>
  <c r="AL290" i="1"/>
  <c r="AM290" i="1"/>
  <c r="AK291" i="1"/>
  <c r="AL291" i="1"/>
  <c r="AM291" i="1"/>
  <c r="AK292" i="1"/>
  <c r="AL292" i="1"/>
  <c r="AM292" i="1"/>
  <c r="AK293" i="1"/>
  <c r="AL293" i="1"/>
  <c r="AM293" i="1"/>
  <c r="AK294" i="1"/>
  <c r="AL294" i="1"/>
  <c r="AM294" i="1"/>
  <c r="AK295" i="1"/>
  <c r="AL295" i="1"/>
  <c r="AM295" i="1"/>
  <c r="AK296" i="1"/>
  <c r="AL296" i="1"/>
  <c r="AM296" i="1"/>
  <c r="AK297" i="1"/>
  <c r="AL297" i="1"/>
  <c r="AM297" i="1"/>
  <c r="AK298" i="1"/>
  <c r="AL298" i="1"/>
  <c r="AM298" i="1"/>
  <c r="AK299" i="1"/>
  <c r="AL299" i="1"/>
  <c r="AM299" i="1"/>
  <c r="AK300" i="1"/>
  <c r="AL300" i="1"/>
  <c r="AM300" i="1"/>
  <c r="AK301" i="1"/>
  <c r="AL301" i="1"/>
  <c r="AM301" i="1"/>
  <c r="AK302" i="1"/>
  <c r="AL302" i="1"/>
  <c r="AM302" i="1"/>
  <c r="AK303" i="1"/>
  <c r="AL303" i="1"/>
  <c r="AM303" i="1"/>
  <c r="AK304" i="1"/>
  <c r="AL304" i="1"/>
  <c r="AM304" i="1"/>
  <c r="AK305" i="1"/>
  <c r="AL305" i="1"/>
  <c r="AM305" i="1"/>
  <c r="AK306" i="1"/>
  <c r="AL306" i="1"/>
  <c r="AM306" i="1"/>
  <c r="AK307" i="1"/>
  <c r="AL307" i="1"/>
  <c r="AM307" i="1"/>
  <c r="AK308" i="1"/>
  <c r="AL308" i="1"/>
  <c r="AM308" i="1"/>
  <c r="AK309" i="1"/>
  <c r="AL309" i="1"/>
  <c r="AM309" i="1"/>
  <c r="AK310" i="1"/>
  <c r="AL310" i="1"/>
  <c r="AM310" i="1"/>
  <c r="AK311" i="1"/>
  <c r="AL311" i="1"/>
  <c r="AM311" i="1"/>
  <c r="AK312" i="1"/>
  <c r="AL312" i="1"/>
  <c r="AM312" i="1"/>
  <c r="AK313" i="1"/>
  <c r="AL313" i="1"/>
  <c r="AM313" i="1"/>
  <c r="AK314" i="1"/>
  <c r="AL314" i="1"/>
  <c r="AM314" i="1"/>
  <c r="AK315" i="1"/>
  <c r="AL315" i="1"/>
  <c r="AM315" i="1"/>
  <c r="AK316" i="1"/>
  <c r="AL316" i="1"/>
  <c r="AM316" i="1"/>
  <c r="AK317" i="1"/>
  <c r="AL317" i="1"/>
  <c r="AM317" i="1"/>
  <c r="AK318" i="1"/>
  <c r="AL318" i="1"/>
  <c r="AM318" i="1"/>
  <c r="AK319" i="1"/>
  <c r="AL319" i="1"/>
  <c r="AM319" i="1"/>
  <c r="AK320" i="1"/>
  <c r="AL320" i="1"/>
  <c r="AM320" i="1"/>
  <c r="AK321" i="1"/>
  <c r="AL321" i="1"/>
  <c r="AM321" i="1"/>
  <c r="AK322" i="1"/>
  <c r="AL322" i="1"/>
  <c r="AM322" i="1"/>
  <c r="AK323" i="1"/>
  <c r="AL323" i="1"/>
  <c r="AM323" i="1"/>
  <c r="AK324" i="1"/>
  <c r="AL324" i="1"/>
  <c r="AM324" i="1"/>
  <c r="AK325" i="1"/>
  <c r="AL325" i="1"/>
  <c r="AM325" i="1"/>
  <c r="AK326" i="1"/>
  <c r="AL326" i="1"/>
  <c r="AM326" i="1"/>
  <c r="AK327" i="1"/>
  <c r="AL327" i="1"/>
  <c r="AM327" i="1"/>
  <c r="AK328" i="1"/>
  <c r="AL328" i="1"/>
  <c r="AM328" i="1"/>
  <c r="AK329" i="1"/>
  <c r="AL329" i="1"/>
  <c r="AM329" i="1"/>
  <c r="AK330" i="1"/>
  <c r="AL330" i="1"/>
  <c r="AM330" i="1"/>
  <c r="AK331" i="1"/>
  <c r="AL331" i="1"/>
  <c r="AM331" i="1"/>
  <c r="AK332" i="1"/>
  <c r="AL332" i="1"/>
  <c r="AM332" i="1"/>
  <c r="AK333" i="1"/>
  <c r="AL333" i="1"/>
  <c r="AM333" i="1"/>
  <c r="AK334" i="1"/>
  <c r="AL334" i="1"/>
  <c r="AM334" i="1"/>
  <c r="AK335" i="1"/>
  <c r="AL335" i="1"/>
  <c r="AM335" i="1"/>
  <c r="AK336" i="1"/>
  <c r="AL336" i="1"/>
  <c r="AM336" i="1"/>
  <c r="AK337" i="1"/>
  <c r="AL337" i="1"/>
  <c r="AM337" i="1"/>
  <c r="AK338" i="1"/>
  <c r="AL338" i="1"/>
  <c r="AM338" i="1"/>
  <c r="AK339" i="1"/>
  <c r="AL339" i="1"/>
  <c r="AM339" i="1"/>
  <c r="AM343" i="1"/>
  <c r="AM352" i="1"/>
  <c r="AL343" i="1"/>
  <c r="AL352" i="1"/>
  <c r="Y352" i="1"/>
  <c r="BU343" i="1"/>
  <c r="BV351" i="1"/>
  <c r="BS351" i="1"/>
  <c r="BQ343" i="1"/>
  <c r="BR351" i="1"/>
  <c r="BO351" i="1"/>
  <c r="BM343" i="1"/>
  <c r="BN351" i="1"/>
  <c r="BK351" i="1"/>
  <c r="BI343" i="1"/>
  <c r="BJ351" i="1"/>
  <c r="BG351" i="1"/>
  <c r="BE343" i="1"/>
  <c r="BF351" i="1"/>
  <c r="BC351" i="1"/>
  <c r="BA343" i="1"/>
  <c r="BB351" i="1"/>
  <c r="AY351" i="1"/>
  <c r="AW343" i="1"/>
  <c r="AX351" i="1"/>
  <c r="AU351" i="1"/>
  <c r="AS343" i="1"/>
  <c r="AT351" i="1"/>
  <c r="AQ351" i="1"/>
  <c r="AO343" i="1"/>
  <c r="AP351" i="1"/>
  <c r="AM351" i="1"/>
  <c r="AK343" i="1"/>
  <c r="AL351" i="1"/>
  <c r="BV350" i="1"/>
  <c r="BS350" i="1"/>
  <c r="BR350" i="1"/>
  <c r="BO350" i="1"/>
  <c r="BN350" i="1"/>
  <c r="BK350" i="1"/>
  <c r="BJ350" i="1"/>
  <c r="BG350" i="1"/>
  <c r="BF350" i="1"/>
  <c r="BC350" i="1"/>
  <c r="BB350" i="1"/>
  <c r="AY350" i="1"/>
  <c r="AX350" i="1"/>
  <c r="AU350" i="1"/>
  <c r="AT350" i="1"/>
  <c r="AQ350" i="1"/>
  <c r="AP350" i="1"/>
  <c r="AM350" i="1"/>
  <c r="AL350" i="1"/>
  <c r="BV349" i="1"/>
  <c r="BS349" i="1"/>
  <c r="BR349" i="1"/>
  <c r="BO349" i="1"/>
  <c r="BN349" i="1"/>
  <c r="BK349" i="1"/>
  <c r="BJ349" i="1"/>
  <c r="BG349" i="1"/>
  <c r="BF349" i="1"/>
  <c r="BC349" i="1"/>
  <c r="BB349" i="1"/>
  <c r="AY349" i="1"/>
  <c r="AX349" i="1"/>
  <c r="AU349" i="1"/>
  <c r="AT349" i="1"/>
  <c r="AQ349" i="1"/>
  <c r="AP349" i="1"/>
  <c r="AM349" i="1"/>
  <c r="AL349" i="1"/>
  <c r="V347" i="1"/>
  <c r="I346" i="1"/>
  <c r="I347" i="1"/>
  <c r="AE345" i="1"/>
  <c r="J345" i="1"/>
  <c r="E345" i="1"/>
  <c r="AI344" i="1"/>
  <c r="H343" i="1"/>
  <c r="G343" i="1"/>
  <c r="E343" i="1"/>
  <c r="D343" i="1"/>
  <c r="C343" i="1"/>
  <c r="BJ342" i="1"/>
  <c r="AH340" i="1"/>
  <c r="AA340" i="1"/>
  <c r="X340" i="1"/>
  <c r="AI340" i="1"/>
  <c r="BA340" i="1"/>
  <c r="BU340" i="1"/>
  <c r="BV340" i="1"/>
  <c r="AW340" i="1"/>
  <c r="BQ340" i="1"/>
  <c r="BR340" i="1"/>
  <c r="BS340" i="1"/>
  <c r="AS340" i="1"/>
  <c r="BM340" i="1"/>
  <c r="BN340" i="1"/>
  <c r="BO340" i="1"/>
  <c r="AO340" i="1"/>
  <c r="BI340" i="1"/>
  <c r="BJ340" i="1"/>
  <c r="BK340" i="1"/>
  <c r="BE340" i="1"/>
  <c r="BF340" i="1"/>
  <c r="BG340" i="1"/>
  <c r="BB340" i="1"/>
  <c r="BC340" i="1"/>
  <c r="AX340" i="1"/>
  <c r="AY340" i="1"/>
  <c r="AT340" i="1"/>
  <c r="AU340" i="1"/>
  <c r="AP340" i="1"/>
  <c r="AQ340" i="1"/>
  <c r="AK340" i="1"/>
  <c r="AL340" i="1"/>
  <c r="AM340" i="1"/>
</calcChain>
</file>

<file path=xl/sharedStrings.xml><?xml version="1.0" encoding="utf-8"?>
<sst xmlns="http://schemas.openxmlformats.org/spreadsheetml/2006/main" count="773" uniqueCount="731">
  <si>
    <t>FY 2016 Cost for Transportation Minus Depreciation</t>
  </si>
  <si>
    <t>Transportation - Three-Year Total Minus Depreciation</t>
  </si>
  <si>
    <t>Regular Program District Cost -Three-Year Total</t>
  </si>
  <si>
    <t>FY 2018 Budget Enrollment</t>
  </si>
  <si>
    <t>Transportation Cost Factor</t>
  </si>
  <si>
    <t>Enrollment Factor</t>
  </si>
  <si>
    <t>Route Miles Factor</t>
  </si>
  <si>
    <t>Total Weights</t>
  </si>
  <si>
    <t>FY2018</t>
  </si>
  <si>
    <t>Funds Generated</t>
  </si>
  <si>
    <t>Funds Per Student</t>
  </si>
  <si>
    <t xml:space="preserve">FY 2019 </t>
  </si>
  <si>
    <t>FY 2020</t>
  </si>
  <si>
    <t>FY 2021</t>
  </si>
  <si>
    <t>FY 2022</t>
  </si>
  <si>
    <t>FY 2023</t>
  </si>
  <si>
    <t>FY 2024</t>
  </si>
  <si>
    <t>FY 2025</t>
  </si>
  <si>
    <t>FY 2026</t>
  </si>
  <si>
    <t>FY 2027</t>
  </si>
  <si>
    <t>cost</t>
  </si>
  <si>
    <t>depreciation</t>
  </si>
  <si>
    <t>Regular program district cost</t>
  </si>
  <si>
    <t>10% Roll-in</t>
  </si>
  <si>
    <t>20% Roll-in</t>
  </si>
  <si>
    <t>30% Roll-in</t>
  </si>
  <si>
    <t>40% Roll-in</t>
  </si>
  <si>
    <t>50% Roll-in</t>
  </si>
  <si>
    <t>60% Roll-in</t>
  </si>
  <si>
    <t>70% Roll-in</t>
  </si>
  <si>
    <t>80% Roll-in</t>
  </si>
  <si>
    <t>90% Roll-in</t>
  </si>
  <si>
    <t>100% Roll-in</t>
  </si>
  <si>
    <t>13-14</t>
  </si>
  <si>
    <t>14-15</t>
  </si>
  <si>
    <t>15-16</t>
  </si>
  <si>
    <t>A.1</t>
  </si>
  <si>
    <t>FY14-FY16</t>
  </si>
  <si>
    <t>FY18</t>
  </si>
  <si>
    <t>AGWSR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</si>
  <si>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</si>
  <si>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</si>
  <si>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</si>
  <si>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</si>
  <si>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</si>
  <si>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</si>
  <si>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</si>
  <si>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 xml:space="preserve">ALGONA </t>
  </si>
  <si>
    <t>ALLAMAKEE</t>
  </si>
  <si>
    <t xml:space="preserve">NORTH BUTLER </t>
  </si>
  <si>
    <t>ALTA</t>
  </si>
  <si>
    <t>AMES</t>
  </si>
  <si>
    <t>ANAMOSA</t>
  </si>
  <si>
    <t>ANDREW</t>
  </si>
  <si>
    <t>ANKENY</t>
  </si>
  <si>
    <t>APLINGTON-PARKERSBURG</t>
  </si>
  <si>
    <t xml:space="preserve">NORTH UNION </t>
  </si>
  <si>
    <t>AR-WE-VA</t>
  </si>
  <si>
    <t>ATLANTIC</t>
  </si>
  <si>
    <t>AUDUBON</t>
  </si>
  <si>
    <t>AURELIA</t>
  </si>
  <si>
    <t>AHSTW</t>
  </si>
  <si>
    <t>BALLARD</t>
  </si>
  <si>
    <t>BATTLE CREEK-IDA GROVE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</si>
  <si>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</si>
  <si>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</si>
  <si>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</si>
  <si>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</si>
  <si>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</si>
  <si>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</si>
  <si>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</si>
  <si>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</si>
  <si>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</si>
  <si>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</si>
  <si>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</si>
  <si>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</si>
  <si>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</si>
  <si>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</si>
  <si>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</si>
  <si>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</si>
  <si>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</si>
  <si>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CAM</t>
  </si>
  <si>
    <t>CAL</t>
  </si>
  <si>
    <t>CALAMUS/WHEATLAND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</si>
  <si>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</si>
  <si>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</si>
  <si>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</si>
  <si>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</si>
  <si>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</si>
  <si>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</si>
  <si>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</si>
  <si>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</si>
  <si>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</si>
  <si>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</si>
  <si>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CLINTON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</si>
  <si>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</si>
  <si>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</si>
  <si>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</si>
  <si>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</si>
  <si>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</si>
  <si>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</si>
  <si>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</si>
  <si>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</si>
  <si>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 xml:space="preserve">CLARION-GOLDFIELD-DOWS </t>
  </si>
  <si>
    <t>CLARKE</t>
  </si>
  <si>
    <t>CLARKSVILLE</t>
  </si>
  <si>
    <t>CLAY CENTRAL-EVERLY</t>
  </si>
  <si>
    <t xml:space="preserve">CLEAR CREEK-AMANA </t>
  </si>
  <si>
    <t>CLEAR LAKE</t>
  </si>
  <si>
    <t>CLINTON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</si>
  <si>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</si>
  <si>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</si>
  <si>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</si>
  <si>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</si>
  <si>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</si>
  <si>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</si>
  <si>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</si>
  <si>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</si>
  <si>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</si>
  <si>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</si>
  <si>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</si>
  <si>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</si>
  <si>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</si>
  <si>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</si>
  <si>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</si>
  <si>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</si>
  <si>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</si>
  <si>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</si>
  <si>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</si>
  <si>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</si>
  <si>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</si>
  <si>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</si>
  <si>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</si>
  <si>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</si>
  <si>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</si>
  <si>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</si>
  <si>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</si>
  <si>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</si>
  <si>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</si>
  <si>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</si>
  <si>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</si>
  <si>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</si>
  <si>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</si>
  <si>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</si>
  <si>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</si>
  <si>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 xml:space="preserve">ENGLISH VALLEYS 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</si>
  <si>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</si>
  <si>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</si>
  <si>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</si>
  <si>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</si>
  <si>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</si>
  <si>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</si>
  <si>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</si>
  <si>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</si>
  <si>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</si>
  <si>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</si>
  <si>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</si>
  <si>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</si>
  <si>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</si>
  <si>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</si>
  <si>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</si>
  <si>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</si>
  <si>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</si>
  <si>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 xml:space="preserve">NODAWAY VALLEY </t>
  </si>
  <si>
    <t>GMG</t>
  </si>
  <si>
    <t>GRINNELL-NEWBURG</t>
  </si>
  <si>
    <t>GRISWOLD</t>
  </si>
  <si>
    <t>GRUNDY CENTER</t>
  </si>
  <si>
    <t>GUTHRIE CENTER</t>
  </si>
  <si>
    <t>CLAYTON RIDGE</t>
  </si>
  <si>
    <t>HLV</t>
  </si>
  <si>
    <t>HAMBURG</t>
  </si>
  <si>
    <t>HAMPTON-DUMONT</t>
  </si>
  <si>
    <t>HARLAN</t>
  </si>
  <si>
    <t>HARMONY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</si>
  <si>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</si>
  <si>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</si>
  <si>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</si>
  <si>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</si>
  <si>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</si>
  <si>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</si>
  <si>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</si>
  <si>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</si>
  <si>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</si>
  <si>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</si>
  <si>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</si>
  <si>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</si>
  <si>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</si>
  <si>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</si>
  <si>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</si>
  <si>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</si>
  <si>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 xml:space="preserve">GREENE COUNTY 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</si>
  <si>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</si>
  <si>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</si>
  <si>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</si>
  <si>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</si>
  <si>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</si>
  <si>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</si>
  <si>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</si>
  <si>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</si>
  <si>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</si>
  <si>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</si>
  <si>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</si>
  <si>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</si>
  <si>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</si>
  <si>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</si>
  <si>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</si>
  <si>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</si>
  <si>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</si>
  <si>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</si>
  <si>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</si>
  <si>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</si>
  <si>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</si>
  <si>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</si>
  <si>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</si>
  <si>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 xml:space="preserve">EAST MILLS </t>
  </si>
  <si>
    <t>MANSON-NORTHWEST WEBSTER</t>
  </si>
  <si>
    <t xml:space="preserve">MAPLE VALLEY-ANTHON OTO 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</si>
  <si>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</si>
  <si>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</si>
  <si>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</si>
  <si>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</si>
  <si>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</si>
  <si>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</si>
  <si>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</si>
  <si>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</si>
  <si>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</si>
  <si>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</si>
  <si>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</si>
  <si>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</si>
  <si>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</si>
  <si>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</si>
  <si>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</si>
  <si>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</si>
  <si>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</si>
  <si>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</si>
  <si>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</si>
  <si>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</si>
  <si>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</si>
  <si>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</si>
  <si>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</si>
  <si>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</si>
  <si>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</si>
  <si>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</si>
  <si>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</si>
  <si>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</si>
  <si>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</si>
  <si>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</si>
  <si>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</si>
  <si>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 xml:space="preserve">CENTRAL SPRINGS </t>
  </si>
  <si>
    <t>NORTHEAST</t>
  </si>
  <si>
    <t>NORTH FAYETTE</t>
  </si>
  <si>
    <t>NORTHEAST HAMILTON</t>
  </si>
  <si>
    <t>NORTH MAHASKA</t>
  </si>
  <si>
    <t>NORTH LINN</t>
  </si>
  <si>
    <t>NORTH KOSSUTH</t>
  </si>
  <si>
    <t>NORTH POLK</t>
  </si>
  <si>
    <t>NORTH SCOTT</t>
  </si>
  <si>
    <t>NORTH TAMA</t>
  </si>
  <si>
    <t>NORTH WINNESHIEK</t>
  </si>
  <si>
    <t>NORTHWOOD-KENSETT</t>
  </si>
  <si>
    <t>NORWALK</t>
  </si>
  <si>
    <t>RIVERSIDE</t>
  </si>
  <si>
    <t>ODEBOLT-ARTHUR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</si>
  <si>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</si>
  <si>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</si>
  <si>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</si>
  <si>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</si>
  <si>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</si>
  <si>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</si>
  <si>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</si>
  <si>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</si>
  <si>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</si>
  <si>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</si>
  <si>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</si>
  <si>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</si>
  <si>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</si>
  <si>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</si>
  <si>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</si>
  <si>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</si>
  <si>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 xml:space="preserve">POCAHONTAS AREA </t>
  </si>
  <si>
    <t>POSTVILLE</t>
  </si>
  <si>
    <t>PCM</t>
  </si>
  <si>
    <t>PRAIRIE VALLEY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</si>
  <si>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</si>
  <si>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</si>
  <si>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</si>
  <si>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</si>
  <si>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</si>
  <si>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</si>
  <si>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</si>
  <si>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</si>
  <si>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</si>
  <si>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</si>
  <si>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</si>
  <si>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</si>
  <si>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</si>
  <si>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</si>
  <si>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</si>
  <si>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</si>
  <si>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</si>
  <si>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</si>
  <si>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</si>
  <si>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</si>
  <si>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</si>
  <si>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</si>
  <si>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</si>
  <si>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</si>
  <si>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</si>
  <si>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</si>
  <si>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SOUTHEAST WEBSTER-GRAND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</si>
  <si>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</si>
  <si>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</si>
  <si>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</si>
  <si>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</si>
  <si>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</si>
  <si>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</si>
  <si>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</si>
  <si>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</si>
  <si>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</si>
  <si>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</si>
  <si>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</si>
  <si>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</si>
  <si>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</si>
  <si>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</si>
  <si>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</si>
  <si>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</si>
  <si>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</si>
  <si>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</si>
  <si>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</si>
  <si>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</si>
  <si>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</si>
  <si>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</si>
  <si>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</si>
  <si>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</si>
  <si>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VALLEY</t>
  </si>
  <si>
    <t xml:space="preserve">VAN BUREN 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</si>
  <si>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</si>
  <si>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</si>
  <si>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</si>
  <si>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</si>
  <si>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</si>
  <si>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</si>
  <si>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</si>
  <si>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</si>
  <si>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</si>
  <si>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</si>
  <si>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</si>
  <si>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</si>
  <si>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</si>
  <si>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</si>
  <si>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</si>
  <si>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</si>
  <si>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</si>
  <si>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</si>
  <si>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</si>
  <si>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</si>
  <si>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</si>
  <si>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</si>
  <si>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</si>
  <si>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</si>
  <si>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</si>
  <si>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</si>
  <si>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</si>
  <si>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</si>
  <si>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</si>
  <si>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</si>
  <si>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</si>
  <si>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</si>
  <si>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</si>
  <si>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</si>
  <si>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</si>
  <si>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State Cost Per Pupil</t>
  </si>
  <si>
    <t>Totals</t>
  </si>
  <si>
    <t>A.1'</t>
  </si>
  <si>
    <t>A`</t>
  </si>
  <si>
    <t>1.1`</t>
  </si>
  <si>
    <t>C`</t>
  </si>
  <si>
    <t>SCPP</t>
  </si>
  <si>
    <t>H`</t>
  </si>
  <si>
    <r>
      <t xml:space="preserve">State Aid </t>
    </r>
    <r>
      <rPr>
        <sz val="11"/>
        <color theme="1"/>
        <rFont val="Arial"/>
        <family val="2"/>
      </rPr>
      <t>(Includes Property Tax Relief Payment)</t>
    </r>
  </si>
  <si>
    <t>Property Taxes</t>
  </si>
  <si>
    <t>Property Tax Relief Payment</t>
  </si>
  <si>
    <t>State Aid (Foundation)</t>
  </si>
  <si>
    <t>Notes:</t>
  </si>
  <si>
    <t>FY 2017 is base year, FY 2018 is budget year, so estimates are based on FY 2014- FY 2016</t>
  </si>
  <si>
    <t>FY 2019-FY 2022 are based on FY 2018 estimates being rolled out</t>
  </si>
  <si>
    <t>State Cost Per Pupil is adjusted per the first division of SSB 1124</t>
  </si>
  <si>
    <t>Assumes PTRP at $84 per student</t>
  </si>
  <si>
    <t>Assumes 0.00% SSA rate</t>
  </si>
  <si>
    <t>Adair-Casey</t>
  </si>
  <si>
    <t>Adel-Desoto-Minburn</t>
  </si>
  <si>
    <t>A-H-S-T-W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</si>
  <si>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</si>
  <si>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</si>
  <si>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</si>
  <si>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</si>
  <si>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</si>
  <si>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</si>
  <si>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</si>
  <si>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Alta</t>
  </si>
  <si>
    <t>Ames</t>
  </si>
  <si>
    <t>Anamosa</t>
  </si>
  <si>
    <t>Andrew</t>
  </si>
  <si>
    <t>Ankeny</t>
  </si>
  <si>
    <t>Aplington-Parkersburg</t>
  </si>
  <si>
    <t>Ar-We-Va</t>
  </si>
  <si>
    <t>Atlantic</t>
  </si>
  <si>
    <t>Audubon</t>
  </si>
  <si>
    <t>Aurelia</t>
  </si>
  <si>
    <t>Ballard</t>
  </si>
  <si>
    <t>Battle Creek-Ida Grove</t>
  </si>
  <si>
    <t>Baxter</t>
  </si>
  <si>
    <t>BCL-UW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</si>
  <si>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</si>
  <si>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</si>
  <si>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</si>
  <si>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</si>
  <si>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</si>
  <si>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</si>
  <si>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</si>
  <si>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Bondurant-Farrar</t>
  </si>
  <si>
    <t>Boone</t>
  </si>
  <si>
    <t>Boyden-Hull</t>
  </si>
  <si>
    <t>Boyer Valley</t>
  </si>
  <si>
    <t>Brooklyn-Guernsey-Malcom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</si>
  <si>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</si>
  <si>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</si>
  <si>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</si>
  <si>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</si>
  <si>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</si>
  <si>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</si>
  <si>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</si>
  <si>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</si>
  <si>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</si>
  <si>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</si>
  <si>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</t>
  </si>
  <si>
    <t>Central City</t>
  </si>
  <si>
    <t>Central DeWitt</t>
  </si>
  <si>
    <t>Central Decatur</t>
  </si>
  <si>
    <t>Central Lee</t>
  </si>
  <si>
    <t>Central Lyon</t>
  </si>
  <si>
    <t>Central Springs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</si>
  <si>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</si>
  <si>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</si>
  <si>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</si>
  <si>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</si>
  <si>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</si>
  <si>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</si>
  <si>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</si>
  <si>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</si>
  <si>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</si>
  <si>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Clayton Ridge</t>
  </si>
  <si>
    <t>Clear Creek-Amana</t>
  </si>
  <si>
    <t>Clear Lake</t>
  </si>
  <si>
    <t>Clinton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</si>
  <si>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</si>
  <si>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</si>
  <si>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</si>
  <si>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</si>
  <si>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</si>
  <si>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</si>
  <si>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</si>
  <si>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</si>
  <si>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</si>
  <si>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</si>
  <si>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</si>
  <si>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</si>
  <si>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</si>
  <si>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</si>
  <si>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</si>
  <si>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</si>
  <si>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</si>
  <si>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</si>
  <si>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</si>
  <si>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</si>
  <si>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</si>
  <si>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</si>
  <si>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Durant</t>
  </si>
  <si>
    <t>Eagle Grove</t>
  </si>
  <si>
    <t>Earlham</t>
  </si>
  <si>
    <t>East Buchanan</t>
  </si>
  <si>
    <t>East Marshall</t>
  </si>
  <si>
    <t>East Mills</t>
  </si>
  <si>
    <t>East Sac County</t>
  </si>
  <si>
    <t>East Union</t>
  </si>
  <si>
    <t>Eastern Allamakee</t>
  </si>
  <si>
    <t>Easton Valley</t>
  </si>
  <si>
    <t>Eddyville-Blakesburg-Fremont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</si>
  <si>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</si>
  <si>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</si>
  <si>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</si>
  <si>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</si>
  <si>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</si>
  <si>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</si>
  <si>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</si>
  <si>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</si>
  <si>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</si>
  <si>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</si>
  <si>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</si>
  <si>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</si>
  <si>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</si>
  <si>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</si>
  <si>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 - Little Rock</t>
  </si>
  <si>
    <t>Gilbert</t>
  </si>
  <si>
    <t>Gilmore City-Bradgate</t>
  </si>
  <si>
    <t>Gladbrook-Reinbeck</t>
  </si>
  <si>
    <t>Glenwood</t>
  </si>
  <si>
    <t>Glidden-Ralston</t>
  </si>
  <si>
    <t>Graettinger - Terril</t>
  </si>
  <si>
    <t>Greene County</t>
  </si>
  <si>
    <t>Grinnell-Newburg</t>
  </si>
  <si>
    <t>Griswold</t>
  </si>
  <si>
    <t>Grundy Center</t>
  </si>
  <si>
    <t>Guthrie Center</t>
  </si>
  <si>
    <t>H L V</t>
  </si>
  <si>
    <t>Hamburg</t>
  </si>
  <si>
    <t>Hampton-Dumont</t>
  </si>
  <si>
    <t>Harlan</t>
  </si>
  <si>
    <t>Harmony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</si>
  <si>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</si>
  <si>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</si>
  <si>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</si>
  <si>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</si>
  <si>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</si>
  <si>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</si>
  <si>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</si>
  <si>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</si>
  <si>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IKM - Manning</t>
  </si>
  <si>
    <t>Independence</t>
  </si>
  <si>
    <t>Indianola</t>
  </si>
  <si>
    <t>Interstate 35</t>
  </si>
  <si>
    <t>Iowa City</t>
  </si>
  <si>
    <t>Iowa Falls</t>
  </si>
  <si>
    <t>Iowa Valley</t>
  </si>
  <si>
    <t>Janesville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</si>
  <si>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</si>
  <si>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</si>
  <si>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</si>
  <si>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</si>
  <si>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</si>
  <si>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</si>
  <si>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</si>
  <si>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</si>
  <si>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</si>
  <si>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</si>
  <si>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</si>
  <si>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</si>
  <si>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</si>
  <si>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</si>
  <si>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</si>
  <si>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</si>
  <si>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</si>
  <si>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</si>
  <si>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</si>
  <si>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</si>
  <si>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</si>
  <si>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Manson-Northwest Webster</t>
  </si>
  <si>
    <t>Maple Valley</t>
  </si>
  <si>
    <t>Maquoketa</t>
  </si>
  <si>
    <t>Maquoketa Valley</t>
  </si>
  <si>
    <t>Marcus-Meriden-Cleghorn</t>
  </si>
  <si>
    <t>Marion</t>
  </si>
  <si>
    <t>Marshalltown</t>
  </si>
  <si>
    <t>Martensdale-St Marys</t>
  </si>
  <si>
    <t>Mason City</t>
  </si>
  <si>
    <t>Mediapolis</t>
  </si>
  <si>
    <t>Melcher-Dallas</t>
  </si>
  <si>
    <t>MFL-MAR MAC</t>
  </si>
  <si>
    <t>Midland</t>
  </si>
  <si>
    <t>Mid-Prairie</t>
  </si>
  <si>
    <t>Missouri Valley</t>
  </si>
  <si>
    <t>Moc-Floyd Valley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</si>
  <si>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</si>
  <si>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</si>
  <si>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</si>
  <si>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</si>
  <si>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</si>
  <si>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</si>
  <si>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</si>
  <si>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</si>
  <si>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</si>
  <si>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</si>
  <si>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</si>
  <si>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</si>
  <si>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</si>
  <si>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 Hampton</t>
  </si>
  <si>
    <t>New London</t>
  </si>
  <si>
    <t>Newell-Fonda</t>
  </si>
  <si>
    <t>Newton</t>
  </si>
  <si>
    <t>Nodaway Valley</t>
  </si>
  <si>
    <t>North Butler</t>
  </si>
  <si>
    <t>North Cedar</t>
  </si>
  <si>
    <t>North Fayette</t>
  </si>
  <si>
    <t>North Iowa</t>
  </si>
  <si>
    <t>North Kossuth</t>
  </si>
  <si>
    <t>North Linn</t>
  </si>
  <si>
    <t>North Mahaska</t>
  </si>
  <si>
    <t>North Polk</t>
  </si>
  <si>
    <t>North Scott</t>
  </si>
  <si>
    <t>North Tama</t>
  </si>
  <si>
    <t>North Union</t>
  </si>
  <si>
    <t>North Winneshiek</t>
  </si>
  <si>
    <t>Northeast</t>
  </si>
  <si>
    <t>Northeast Hamilton</t>
  </si>
  <si>
    <t>Northwood-Kensett</t>
  </si>
  <si>
    <t>Norwalk</t>
  </si>
  <si>
    <t>Odebolt-Arthur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</si>
  <si>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</si>
  <si>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</si>
  <si>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</si>
  <si>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</si>
  <si>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</si>
  <si>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</si>
  <si>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</si>
  <si>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</si>
  <si>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</si>
  <si>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</si>
  <si>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Pekin</t>
  </si>
  <si>
    <t>Pella</t>
  </si>
  <si>
    <t>Perry</t>
  </si>
  <si>
    <t>Pleasant Valley</t>
  </si>
  <si>
    <t>Pleasantville</t>
  </si>
  <si>
    <t>Pocahontas</t>
  </si>
  <si>
    <t>Postville</t>
  </si>
  <si>
    <t>Prairie Valley</t>
  </si>
  <si>
    <t>Red Oak</t>
  </si>
  <si>
    <t>Remsen-Union</t>
  </si>
  <si>
    <t>Riceville</t>
  </si>
  <si>
    <t>River Valley</t>
  </si>
  <si>
    <t>Riverside</t>
  </si>
  <si>
    <t>Rock Valley</t>
  </si>
  <si>
    <t>Roland-Story</t>
  </si>
  <si>
    <t>Rudd-Rockford-Marble Rock</t>
  </si>
  <si>
    <t>Ruthven-Ayrshire</t>
  </si>
  <si>
    <t>Saydel</t>
  </si>
  <si>
    <t>Schaller-Crestland</t>
  </si>
  <si>
    <t>Schleswig</t>
  </si>
  <si>
    <t>Sergeant Bluff-Luton</t>
  </si>
  <si>
    <t>Seymour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</si>
  <si>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</si>
  <si>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</si>
  <si>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</si>
  <si>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</si>
  <si>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</si>
  <si>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</si>
  <si>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</si>
  <si>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</si>
  <si>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Solon</t>
  </si>
  <si>
    <t>South Central Calhoun</t>
  </si>
  <si>
    <t>South Hamilton</t>
  </si>
  <si>
    <t>South O Brien</t>
  </si>
  <si>
    <t>South Page</t>
  </si>
  <si>
    <t>South Tama County</t>
  </si>
  <si>
    <t>South Winneshiek</t>
  </si>
  <si>
    <t>Southeast Polk</t>
  </si>
  <si>
    <t>Southeast Warren</t>
  </si>
  <si>
    <t>Southeast Webster - Grand</t>
  </si>
  <si>
    <t>Spencer</t>
  </si>
  <si>
    <t>Spirit Lake</t>
  </si>
  <si>
    <t>Springville</t>
  </si>
  <si>
    <t>St Ansgar</t>
  </si>
  <si>
    <t>Stanton</t>
  </si>
  <si>
    <t>Starmont</t>
  </si>
  <si>
    <t>Storm Lake</t>
  </si>
  <si>
    <t>Stratford</t>
  </si>
  <si>
    <t>Sumner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</si>
  <si>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</si>
  <si>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</si>
  <si>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</si>
  <si>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</si>
  <si>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</si>
  <si>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</si>
  <si>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</si>
  <si>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</si>
  <si>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</si>
  <si>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</si>
  <si>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</si>
  <si>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</si>
  <si>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Valley</t>
  </si>
  <si>
    <t>Van Buren</t>
  </si>
  <si>
    <t>Van Meter</t>
  </si>
  <si>
    <t>Villisca</t>
  </si>
  <si>
    <t>Vinton-Shellsburg</t>
  </si>
  <si>
    <t>Waco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</si>
  <si>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</si>
  <si>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</si>
  <si>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</si>
  <si>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</si>
  <si>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</si>
  <si>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</si>
  <si>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</si>
  <si>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</si>
  <si>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</si>
  <si>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</si>
  <si>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</si>
  <si>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</si>
  <si>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Central Valley</t>
  </si>
  <si>
    <t>West Delaware</t>
  </si>
  <si>
    <t>West Des Moines</t>
  </si>
  <si>
    <t>West Fork</t>
  </si>
  <si>
    <t>West Hancock</t>
  </si>
  <si>
    <t>West Harrison</t>
  </si>
  <si>
    <t>West Liberty</t>
  </si>
  <si>
    <t>West Lyon</t>
  </si>
  <si>
    <t>West Marshall</t>
  </si>
  <si>
    <t>West Monona</t>
  </si>
  <si>
    <t>West Sioux</t>
  </si>
  <si>
    <t>Western Dubuque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</si>
  <si>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</si>
  <si>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</si>
  <si>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</si>
  <si>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</si>
  <si>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</si>
  <si>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</si>
  <si>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</si>
  <si>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</si>
  <si>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</si>
  <si>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DOM District Number</t>
  </si>
  <si>
    <t>DE District Number</t>
  </si>
  <si>
    <t>Fiscal Year</t>
  </si>
  <si>
    <t>Lower Case Name</t>
  </si>
  <si>
    <t>FY 2018</t>
  </si>
  <si>
    <t>FY 2019</t>
  </si>
  <si>
    <t>SF 455 Transportation Equity Impact</t>
  </si>
  <si>
    <t>Source Data:  Legislative Services Agency</t>
  </si>
  <si>
    <t>Weighting is based on three factors:  district cost per student transportated compared to state average, percent of enrollment to statewide enrollment</t>
  </si>
  <si>
    <t>Dollar amounts represent what would be generated by the transportation weighting.</t>
  </si>
  <si>
    <t>Calculations assume an annual $20 per pupil increase in the SSA rate</t>
  </si>
  <si>
    <t>Weightings generate revenue funded by a share of state aid and property taxes.</t>
  </si>
  <si>
    <t>and ratio of route miles to number of students enrolled.  These generate additional student counts which are then run through the formula.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</si>
</sst>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000"/>
    <numFmt numFmtId="166" formatCode="0.0000"/>
    <numFmt numFmtId="167" formatCode="_(* #,##0.0000_);_(* \(#,##0.0000\);_(* &quot;-&quot;????_);_(@_)"/>
    <numFmt numFmtId="168" formatCode="_(* #,##0.000_);_(* \(#,##0.000\);_(* &quot;-&quot;???_);_(@_)"/>
    <numFmt numFmtId="169" formatCode="0.000"/>
    <numFmt numFmtId="170" formatCode="_(&quot;$&quot;* #,##0_);_(&quot;$&quot;* \(#,##0\ \);_(&quot;$&quot;* &quot;-&quot;_);_(@_)"/>
    <numFmt numFmtId="171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8.5"/>
      <color theme="1"/>
      <name val="Arial"/>
      <family val="2"/>
    </font>
    <font>
      <sz val="8.5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164" fontId="2" fillId="0" borderId="0" xfId="1" applyNumberFormat="1" applyFont="1" applyProtection="1">
      <protection hidden="1"/>
    </xf>
    <xf numFmtId="0" fontId="6" fillId="0" borderId="0" xfId="0" applyFont="1" applyProtection="1">
      <protection hidden="1"/>
    </xf>
    <xf numFmtId="164" fontId="6" fillId="0" borderId="0" xfId="1" applyNumberFormat="1" applyFont="1" applyProtection="1">
      <protection hidden="1"/>
    </xf>
    <xf numFmtId="0" fontId="5" fillId="0" borderId="0" xfId="0" applyFont="1" applyAlignment="1" applyProtection="1">
      <alignment horizontal="center" wrapText="1"/>
      <protection hidden="1"/>
    </xf>
    <xf numFmtId="164" fontId="5" fillId="0" borderId="0" xfId="1" applyNumberFormat="1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wrapText="1"/>
      <protection hidden="1"/>
    </xf>
    <xf numFmtId="164" fontId="2" fillId="0" borderId="0" xfId="1" applyNumberFormat="1" applyFont="1" applyAlignment="1" applyProtection="1">
      <alignment horizontal="center"/>
      <protection hidden="1"/>
    </xf>
    <xf numFmtId="164" fontId="3" fillId="0" borderId="0" xfId="1" applyNumberFormat="1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165" fontId="7" fillId="0" borderId="0" xfId="0" applyNumberFormat="1" applyFont="1" applyProtection="1">
      <protection hidden="1"/>
    </xf>
    <xf numFmtId="4" fontId="7" fillId="0" borderId="0" xfId="0" applyNumberFormat="1" applyFont="1" applyBorder="1" applyProtection="1">
      <protection hidden="1"/>
    </xf>
    <xf numFmtId="42" fontId="2" fillId="0" borderId="0" xfId="1" applyNumberFormat="1" applyFont="1" applyProtection="1">
      <protection hidden="1"/>
    </xf>
    <xf numFmtId="166" fontId="7" fillId="0" borderId="0" xfId="0" applyNumberFormat="1" applyFont="1" applyBorder="1" applyAlignment="1" applyProtection="1">
      <alignment horizontal="right" wrapText="1"/>
      <protection hidden="1"/>
    </xf>
    <xf numFmtId="0" fontId="7" fillId="0" borderId="0" xfId="0" applyFont="1" applyBorder="1" applyAlignment="1" applyProtection="1">
      <alignment horizontal="right" wrapText="1"/>
      <protection hidden="1"/>
    </xf>
    <xf numFmtId="4" fontId="2" fillId="0" borderId="0" xfId="0" applyNumberFormat="1" applyFont="1" applyProtection="1">
      <protection hidden="1"/>
    </xf>
    <xf numFmtId="166" fontId="2" fillId="0" borderId="0" xfId="0" applyNumberFormat="1" applyFont="1" applyProtection="1">
      <protection hidden="1"/>
    </xf>
    <xf numFmtId="43" fontId="2" fillId="0" borderId="0" xfId="0" applyNumberFormat="1" applyFont="1" applyProtection="1">
      <protection hidden="1"/>
    </xf>
    <xf numFmtId="43" fontId="2" fillId="0" borderId="0" xfId="1" applyNumberFormat="1" applyFont="1" applyProtection="1">
      <protection hidden="1"/>
    </xf>
    <xf numFmtId="167" fontId="2" fillId="0" borderId="0" xfId="0" applyNumberFormat="1" applyFont="1" applyProtection="1">
      <protection hidden="1"/>
    </xf>
    <xf numFmtId="168" fontId="2" fillId="0" borderId="0" xfId="0" applyNumberFormat="1" applyFont="1" applyProtection="1">
      <protection hidden="1"/>
    </xf>
    <xf numFmtId="169" fontId="2" fillId="0" borderId="0" xfId="1" applyNumberFormat="1" applyFont="1" applyProtection="1">
      <protection hidden="1"/>
    </xf>
    <xf numFmtId="2" fontId="2" fillId="0" borderId="0" xfId="1" applyNumberFormat="1" applyFont="1" applyProtection="1">
      <protection hidden="1"/>
    </xf>
    <xf numFmtId="42" fontId="2" fillId="0" borderId="0" xfId="0" applyNumberFormat="1" applyFont="1" applyProtection="1">
      <protection hidden="1"/>
    </xf>
    <xf numFmtId="39" fontId="2" fillId="0" borderId="0" xfId="0" applyNumberFormat="1" applyFont="1" applyProtection="1">
      <protection hidden="1"/>
    </xf>
    <xf numFmtId="41" fontId="2" fillId="0" borderId="0" xfId="1" applyNumberFormat="1" applyFont="1" applyProtection="1">
      <protection hidden="1"/>
    </xf>
    <xf numFmtId="43" fontId="7" fillId="0" borderId="0" xfId="0" applyNumberFormat="1" applyFont="1" applyBorder="1" applyAlignment="1" applyProtection="1">
      <alignment horizontal="right" wrapText="1"/>
      <protection hidden="1"/>
    </xf>
    <xf numFmtId="41" fontId="2" fillId="0" borderId="0" xfId="0" applyNumberFormat="1" applyFont="1" applyProtection="1">
      <protection hidden="1"/>
    </xf>
    <xf numFmtId="4" fontId="8" fillId="0" borderId="0" xfId="0" applyNumberFormat="1" applyFont="1" applyBorder="1" applyProtection="1">
      <protection hidden="1"/>
    </xf>
    <xf numFmtId="165" fontId="7" fillId="2" borderId="0" xfId="0" applyNumberFormat="1" applyFont="1" applyFill="1" applyProtection="1">
      <protection hidden="1"/>
    </xf>
    <xf numFmtId="4" fontId="7" fillId="2" borderId="0" xfId="0" applyNumberFormat="1" applyFont="1" applyFill="1" applyBorder="1" applyProtection="1">
      <protection hidden="1"/>
    </xf>
    <xf numFmtId="164" fontId="2" fillId="2" borderId="0" xfId="1" applyNumberFormat="1" applyFont="1" applyFill="1" applyProtection="1">
      <protection hidden="1"/>
    </xf>
    <xf numFmtId="41" fontId="2" fillId="2" borderId="0" xfId="1" applyNumberFormat="1" applyFont="1" applyFill="1" applyProtection="1">
      <protection hidden="1"/>
    </xf>
    <xf numFmtId="0" fontId="2" fillId="2" borderId="0" xfId="0" applyFont="1" applyFill="1" applyProtection="1">
      <protection hidden="1"/>
    </xf>
    <xf numFmtId="166" fontId="7" fillId="2" borderId="0" xfId="0" applyNumberFormat="1" applyFont="1" applyFill="1" applyBorder="1" applyAlignment="1" applyProtection="1">
      <alignment horizontal="right" wrapText="1"/>
      <protection hidden="1"/>
    </xf>
    <xf numFmtId="43" fontId="7" fillId="2" borderId="0" xfId="0" applyNumberFormat="1" applyFont="1" applyFill="1" applyBorder="1" applyAlignment="1" applyProtection="1">
      <alignment horizontal="right" wrapText="1"/>
      <protection hidden="1"/>
    </xf>
    <xf numFmtId="4" fontId="2" fillId="2" borderId="0" xfId="0" applyNumberFormat="1" applyFont="1" applyFill="1" applyProtection="1">
      <protection hidden="1"/>
    </xf>
    <xf numFmtId="166" fontId="2" fillId="2" borderId="0" xfId="0" applyNumberFormat="1" applyFont="1" applyFill="1" applyProtection="1">
      <protection hidden="1"/>
    </xf>
    <xf numFmtId="43" fontId="2" fillId="2" borderId="0" xfId="1" applyNumberFormat="1" applyFont="1" applyFill="1" applyProtection="1">
      <protection hidden="1"/>
    </xf>
    <xf numFmtId="43" fontId="2" fillId="2" borderId="0" xfId="0" applyNumberFormat="1" applyFont="1" applyFill="1" applyProtection="1">
      <protection hidden="1"/>
    </xf>
    <xf numFmtId="167" fontId="2" fillId="2" borderId="0" xfId="0" applyNumberFormat="1" applyFont="1" applyFill="1" applyProtection="1">
      <protection hidden="1"/>
    </xf>
    <xf numFmtId="168" fontId="2" fillId="2" borderId="0" xfId="0" applyNumberFormat="1" applyFont="1" applyFill="1" applyProtection="1">
      <protection hidden="1"/>
    </xf>
    <xf numFmtId="169" fontId="2" fillId="2" borderId="0" xfId="1" applyNumberFormat="1" applyFont="1" applyFill="1" applyProtection="1">
      <protection hidden="1"/>
    </xf>
    <xf numFmtId="2" fontId="2" fillId="2" borderId="0" xfId="1" applyNumberFormat="1" applyFont="1" applyFill="1" applyProtection="1">
      <protection hidden="1"/>
    </xf>
    <xf numFmtId="41" fontId="2" fillId="2" borderId="0" xfId="0" applyNumberFormat="1" applyFont="1" applyFill="1" applyProtection="1">
      <protection hidden="1"/>
    </xf>
    <xf numFmtId="39" fontId="2" fillId="2" borderId="0" xfId="0" applyNumberFormat="1" applyFont="1" applyFill="1" applyProtection="1">
      <protection hidden="1"/>
    </xf>
    <xf numFmtId="0" fontId="3" fillId="0" borderId="0" xfId="0" applyFont="1" applyBorder="1" applyProtection="1">
      <protection hidden="1"/>
    </xf>
    <xf numFmtId="42" fontId="4" fillId="0" borderId="0" xfId="0" applyNumberFormat="1" applyFont="1" applyProtection="1">
      <protection hidden="1"/>
    </xf>
    <xf numFmtId="41" fontId="4" fillId="0" borderId="0" xfId="0" applyNumberFormat="1" applyFont="1" applyProtection="1">
      <protection hidden="1"/>
    </xf>
    <xf numFmtId="164" fontId="4" fillId="0" borderId="0" xfId="1" applyNumberFormat="1" applyFont="1" applyProtection="1">
      <protection hidden="1"/>
    </xf>
    <xf numFmtId="164" fontId="7" fillId="0" borderId="0" xfId="1" applyNumberFormat="1" applyFont="1" applyProtection="1">
      <protection hidden="1"/>
    </xf>
    <xf numFmtId="0" fontId="7" fillId="0" borderId="0" xfId="0" applyFont="1" applyProtection="1">
      <protection hidden="1"/>
    </xf>
    <xf numFmtId="43" fontId="2" fillId="0" borderId="0" xfId="1" applyFont="1" applyProtection="1">
      <protection hidden="1"/>
    </xf>
    <xf numFmtId="170" fontId="7" fillId="0" borderId="0" xfId="0" applyNumberFormat="1" applyFont="1" applyProtection="1">
      <protection hidden="1"/>
    </xf>
    <xf numFmtId="170" fontId="2" fillId="0" borderId="0" xfId="0" applyNumberFormat="1" applyFont="1" applyProtection="1"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0" fillId="0" borderId="1" xfId="0" applyBorder="1" applyAlignment="1">
      <alignment horizontal="center"/>
    </xf>
    <xf numFmtId="171" fontId="0" fillId="0" borderId="1" xfId="2" applyNumberFormat="1" applyFont="1" applyBorder="1" applyAlignment="1">
      <alignment horizontal="center"/>
    </xf>
    <xf numFmtId="0" fontId="9" fillId="0" borderId="0" xfId="0" applyFont="1"/>
    <xf numFmtId="0" fontId="5" fillId="0" borderId="0" xfId="0" applyFont="1" applyAlignment="1" applyProtection="1">
      <alignment horizontal="center" wrapText="1"/>
      <protection hidden="1"/>
    </xf>
    <xf numFmtId="0" fontId="2" fillId="0" borderId="0" xfId="0" applyFont="1" applyBorder="1" applyAlignment="1" applyProtection="1">
      <alignment horizontal="left"/>
      <protection hidden="1"/>
    </xf>
    <xf numFmtId="164" fontId="5" fillId="0" borderId="0" xfId="1" applyNumberFormat="1" applyFont="1" applyAlignment="1" applyProtection="1">
      <alignment horizontal="center" wrapText="1"/>
      <protection hidden="1"/>
    </xf>
    <xf numFmtId="164" fontId="3" fillId="0" borderId="0" xfId="1" applyNumberFormat="1" applyFont="1" applyAlignment="1" applyProtection="1">
      <alignment horizontal="center" wrapText="1"/>
      <protection hidden="1"/>
    </xf>
    <xf numFmtId="164" fontId="4" fillId="0" borderId="0" xfId="1" applyNumberFormat="1" applyFont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 wrapText="1"/>
      <protection hidden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0" dropStyle="combo" dx="20" fmlaLink="$A$1" fmlaRange="Sheet2!$E$2:$E$334" noThreeD="1" sel="36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516467</xdr:colOff>
          <xdr:row>1</xdr:row>
          <xdr:rowOff>143933</xdr:rowOff>
        </xdr:from>
        <xdr:to>
          <xdr:col>5</xdr:col>
          <xdr:colOff>122767</xdr:colOff>
          <xdr:row>3</xdr:row>
          <xdr:rowOff>97367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eynol/AppData/Local/Microsoft/Windows/INetCache/Content.Outlook/5KOMT8Q2/Transportation/ATR%20Data%202013-2014%20Final%20-%20Accessib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eynol/AppData/Local/Microsoft/Windows/INetCache/Content.Outlook/5KOMT8Q2/Transportation/Annual%20Transportation%20Data%202014-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eynol/AppData/Local/Microsoft/Windows/INetCache/Content.Outlook/5KOMT8Q2/Transportation/ATR%20Data%202015-2016%20Final%20-%20Accessible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scal%20Services/SUBCOM/EdStand/FY_2018/Fiscal%20Notes%20and%20Memos/SSB%201124%20DCPP%20and%20Transportation%20Aid%20Changes/ATR%20Data%20FY14-FY16_AL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rry/Downloads/DCPP%20and%20Transportation%20bi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-14 ATR Data"/>
    </sheetNames>
    <sheetDataSet>
      <sheetData sheetId="0" refreshError="1">
        <row r="1">
          <cell r="A1" t="str">
            <v>Press TAB to move to input areas.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</row>
        <row r="2">
          <cell r="A2" t="str">
            <v>2013-2014 Annual Transportation Data for Iowa Public Schools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</row>
        <row r="3">
          <cell r="A3" t="str">
            <v>Revised 1/5/15</v>
          </cell>
          <cell r="B3">
            <v>0</v>
          </cell>
          <cell r="C3" t="str">
            <v>Enrollment</v>
          </cell>
          <cell r="D3">
            <v>0</v>
          </cell>
          <cell r="E3">
            <v>0</v>
          </cell>
          <cell r="F3" t="str">
            <v>No Data</v>
          </cell>
          <cell r="G3" t="str">
            <v>Non-</v>
          </cell>
          <cell r="H3" t="str">
            <v>Net</v>
          </cell>
          <cell r="I3" t="str">
            <v>Ave #</v>
          </cell>
          <cell r="J3" t="str">
            <v>Ave Cost</v>
          </cell>
          <cell r="K3" t="str">
            <v>Ave Cost</v>
          </cell>
          <cell r="L3" t="str">
            <v>Ave Cost</v>
          </cell>
          <cell r="M3" t="str">
            <v>Approx.</v>
          </cell>
        </row>
        <row r="4">
          <cell r="A4" t="str">
            <v>No Data</v>
          </cell>
          <cell r="B4">
            <v>0</v>
          </cell>
          <cell r="C4" t="str">
            <v>(cert less</v>
          </cell>
          <cell r="D4">
            <v>0</v>
          </cell>
          <cell r="E4">
            <v>0</v>
          </cell>
          <cell r="F4" t="str">
            <v xml:space="preserve">Route </v>
          </cell>
          <cell r="G4" t="str">
            <v>Route</v>
          </cell>
          <cell r="H4" t="str">
            <v>Operating</v>
          </cell>
          <cell r="I4" t="str">
            <v xml:space="preserve">Students </v>
          </cell>
          <cell r="J4" t="str">
            <v>Per Pupil</v>
          </cell>
          <cell r="K4" t="str">
            <v>Per Pupil</v>
          </cell>
          <cell r="L4" t="str">
            <v>Per Mile</v>
          </cell>
          <cell r="M4" t="str">
            <v>Dist. Sq.</v>
          </cell>
        </row>
        <row r="5">
          <cell r="A5" t="str">
            <v>Dist. #</v>
          </cell>
          <cell r="B5" t="str">
            <v>District Name</v>
          </cell>
          <cell r="C5" t="str">
            <v>share time)</v>
          </cell>
          <cell r="D5">
            <v>0</v>
          </cell>
          <cell r="E5">
            <v>0</v>
          </cell>
          <cell r="F5" t="str">
            <v>Miles</v>
          </cell>
          <cell r="G5" t="str">
            <v>Miles</v>
          </cell>
          <cell r="H5" t="str">
            <v>Cost</v>
          </cell>
          <cell r="I5" t="str">
            <v>Transported</v>
          </cell>
          <cell r="J5" t="str">
            <v>Transported</v>
          </cell>
          <cell r="K5" t="str">
            <v>Enrolled</v>
          </cell>
          <cell r="L5" t="str">
            <v>(Route)</v>
          </cell>
          <cell r="M5" t="str">
            <v>Miles</v>
          </cell>
        </row>
        <row r="6">
          <cell r="A6">
            <v>9</v>
          </cell>
          <cell r="B6" t="str">
            <v>AGWSR</v>
          </cell>
          <cell r="C6">
            <v>596</v>
          </cell>
          <cell r="D6">
            <v>0</v>
          </cell>
          <cell r="E6">
            <v>0</v>
          </cell>
          <cell r="F6">
            <v>119506</v>
          </cell>
          <cell r="G6">
            <v>59210</v>
          </cell>
          <cell r="H6">
            <v>359401</v>
          </cell>
          <cell r="I6">
            <v>195</v>
          </cell>
          <cell r="J6">
            <v>1843.08</v>
          </cell>
          <cell r="K6">
            <v>603.02181208053696</v>
          </cell>
          <cell r="L6">
            <v>3.01</v>
          </cell>
          <cell r="M6">
            <v>266</v>
          </cell>
        </row>
        <row r="7">
          <cell r="A7">
            <v>18</v>
          </cell>
          <cell r="B7" t="str">
            <v>Adair-Casey</v>
          </cell>
          <cell r="C7">
            <v>328.4</v>
          </cell>
          <cell r="D7">
            <v>0</v>
          </cell>
          <cell r="E7">
            <v>0</v>
          </cell>
          <cell r="F7">
            <v>44827</v>
          </cell>
          <cell r="G7">
            <v>7151</v>
          </cell>
          <cell r="H7">
            <v>197236.32</v>
          </cell>
          <cell r="I7">
            <v>216.3</v>
          </cell>
          <cell r="J7">
            <v>911.86</v>
          </cell>
          <cell r="K7">
            <v>600.59780755176621</v>
          </cell>
          <cell r="L7">
            <v>4.4000000000000004</v>
          </cell>
          <cell r="M7">
            <v>159</v>
          </cell>
        </row>
        <row r="8">
          <cell r="A8">
            <v>27</v>
          </cell>
          <cell r="B8" t="str">
            <v>Adel DeSoto Minburn</v>
          </cell>
          <cell r="C8">
            <v>1481</v>
          </cell>
          <cell r="D8">
            <v>0</v>
          </cell>
          <cell r="E8">
            <v>0</v>
          </cell>
          <cell r="F8">
            <v>133528</v>
          </cell>
          <cell r="G8">
            <v>30001</v>
          </cell>
          <cell r="H8">
            <v>563371.6</v>
          </cell>
          <cell r="I8">
            <v>882</v>
          </cell>
          <cell r="J8">
            <v>638.74</v>
          </cell>
          <cell r="K8">
            <v>380.39945982444294</v>
          </cell>
          <cell r="L8">
            <v>4.22</v>
          </cell>
          <cell r="M8">
            <v>144</v>
          </cell>
        </row>
        <row r="9">
          <cell r="A9">
            <v>63</v>
          </cell>
          <cell r="B9" t="str">
            <v>Akron Westfield</v>
          </cell>
          <cell r="C9">
            <v>520</v>
          </cell>
          <cell r="D9">
            <v>0</v>
          </cell>
          <cell r="E9">
            <v>0</v>
          </cell>
          <cell r="F9">
            <v>95957</v>
          </cell>
          <cell r="G9">
            <v>10938</v>
          </cell>
          <cell r="H9">
            <v>306637.69</v>
          </cell>
          <cell r="I9">
            <v>229.1</v>
          </cell>
          <cell r="J9">
            <v>1338.44</v>
          </cell>
          <cell r="K9">
            <v>589.68786538461541</v>
          </cell>
          <cell r="L9">
            <v>3.2</v>
          </cell>
          <cell r="M9">
            <v>217</v>
          </cell>
        </row>
        <row r="10">
          <cell r="A10">
            <v>72</v>
          </cell>
          <cell r="B10" t="str">
            <v>Albert City-Truesdale</v>
          </cell>
          <cell r="C10">
            <v>202</v>
          </cell>
          <cell r="D10">
            <v>0</v>
          </cell>
          <cell r="E10">
            <v>0</v>
          </cell>
          <cell r="F10">
            <v>47717</v>
          </cell>
          <cell r="G10">
            <v>3115</v>
          </cell>
          <cell r="H10">
            <v>173865.05</v>
          </cell>
          <cell r="I10">
            <v>77</v>
          </cell>
          <cell r="J10">
            <v>2257.9899999999998</v>
          </cell>
          <cell r="K10">
            <v>860.7180693069306</v>
          </cell>
          <cell r="L10">
            <v>3.64</v>
          </cell>
          <cell r="M10">
            <v>116</v>
          </cell>
        </row>
        <row r="11">
          <cell r="A11">
            <v>81</v>
          </cell>
          <cell r="B11" t="str">
            <v>Albia</v>
          </cell>
          <cell r="C11">
            <v>1182.5999999999999</v>
          </cell>
          <cell r="D11">
            <v>0</v>
          </cell>
          <cell r="E11">
            <v>0</v>
          </cell>
          <cell r="F11">
            <v>140208</v>
          </cell>
          <cell r="G11">
            <v>42097</v>
          </cell>
          <cell r="H11">
            <v>444921.58</v>
          </cell>
          <cell r="I11">
            <v>671.9</v>
          </cell>
          <cell r="J11">
            <v>662.18</v>
          </cell>
          <cell r="K11">
            <v>376.22322002367667</v>
          </cell>
          <cell r="L11">
            <v>3.17</v>
          </cell>
          <cell r="M11">
            <v>304</v>
          </cell>
        </row>
        <row r="12">
          <cell r="A12">
            <v>99</v>
          </cell>
          <cell r="B12" t="str">
            <v>Alburnett</v>
          </cell>
          <cell r="C12">
            <v>544.5</v>
          </cell>
          <cell r="D12">
            <v>0</v>
          </cell>
          <cell r="E12">
            <v>0</v>
          </cell>
          <cell r="F12">
            <v>61384</v>
          </cell>
          <cell r="G12">
            <v>14354</v>
          </cell>
          <cell r="H12">
            <v>250412.38</v>
          </cell>
          <cell r="I12">
            <v>493</v>
          </cell>
          <cell r="J12">
            <v>507.94</v>
          </cell>
          <cell r="K12">
            <v>459.89417814508727</v>
          </cell>
          <cell r="L12">
            <v>4.08</v>
          </cell>
          <cell r="M12">
            <v>65</v>
          </cell>
        </row>
        <row r="13">
          <cell r="A13">
            <v>108</v>
          </cell>
          <cell r="B13" t="str">
            <v>Alden</v>
          </cell>
          <cell r="C13">
            <v>260.7</v>
          </cell>
          <cell r="D13">
            <v>0</v>
          </cell>
          <cell r="E13">
            <v>0</v>
          </cell>
          <cell r="F13">
            <v>46218</v>
          </cell>
          <cell r="G13">
            <v>3560</v>
          </cell>
          <cell r="H13">
            <v>148598.10999999999</v>
          </cell>
          <cell r="I13">
            <v>61</v>
          </cell>
          <cell r="J13">
            <v>2436.0300000000002</v>
          </cell>
          <cell r="K13">
            <v>569.99658611430766</v>
          </cell>
          <cell r="L13">
            <v>3.22</v>
          </cell>
          <cell r="M13">
            <v>105</v>
          </cell>
        </row>
        <row r="14">
          <cell r="A14">
            <v>126</v>
          </cell>
          <cell r="B14" t="str">
            <v>Algona</v>
          </cell>
          <cell r="C14">
            <v>1175.4000000000001</v>
          </cell>
          <cell r="D14">
            <v>0</v>
          </cell>
          <cell r="E14">
            <v>0</v>
          </cell>
          <cell r="F14">
            <v>203359</v>
          </cell>
          <cell r="G14">
            <v>45950</v>
          </cell>
          <cell r="H14">
            <v>417406.41</v>
          </cell>
          <cell r="I14">
            <v>956.8</v>
          </cell>
          <cell r="J14">
            <v>436.25</v>
          </cell>
          <cell r="K14">
            <v>355.11860643185292</v>
          </cell>
          <cell r="L14">
            <v>2.0499999999999998</v>
          </cell>
          <cell r="M14">
            <v>284</v>
          </cell>
        </row>
        <row r="15">
          <cell r="A15">
            <v>135</v>
          </cell>
          <cell r="B15" t="str">
            <v>Allamakee</v>
          </cell>
          <cell r="C15">
            <v>1175.1000000000001</v>
          </cell>
          <cell r="D15">
            <v>0</v>
          </cell>
          <cell r="E15">
            <v>0</v>
          </cell>
          <cell r="F15">
            <v>217269</v>
          </cell>
          <cell r="G15">
            <v>70499</v>
          </cell>
          <cell r="H15">
            <v>737567.83</v>
          </cell>
          <cell r="I15">
            <v>834.4</v>
          </cell>
          <cell r="J15">
            <v>883.95</v>
          </cell>
          <cell r="K15">
            <v>627.66388392477222</v>
          </cell>
          <cell r="L15">
            <v>3.39</v>
          </cell>
          <cell r="M15">
            <v>417</v>
          </cell>
        </row>
        <row r="16">
          <cell r="A16">
            <v>153</v>
          </cell>
          <cell r="B16" t="str">
            <v>North Butler</v>
          </cell>
          <cell r="C16">
            <v>634.1</v>
          </cell>
          <cell r="D16">
            <v>0</v>
          </cell>
          <cell r="E16">
            <v>0</v>
          </cell>
          <cell r="F16">
            <v>88459</v>
          </cell>
          <cell r="G16">
            <v>17717</v>
          </cell>
          <cell r="H16">
            <v>313683.90000000002</v>
          </cell>
          <cell r="I16">
            <v>419</v>
          </cell>
          <cell r="J16">
            <v>748.65</v>
          </cell>
          <cell r="K16">
            <v>494.69153130421068</v>
          </cell>
          <cell r="L16">
            <v>3.55</v>
          </cell>
          <cell r="M16">
            <v>211</v>
          </cell>
        </row>
        <row r="17">
          <cell r="A17">
            <v>171</v>
          </cell>
          <cell r="B17" t="str">
            <v>Alta</v>
          </cell>
          <cell r="C17">
            <v>510</v>
          </cell>
          <cell r="D17">
            <v>0</v>
          </cell>
          <cell r="E17">
            <v>0</v>
          </cell>
          <cell r="F17">
            <v>64939</v>
          </cell>
          <cell r="G17">
            <v>18992</v>
          </cell>
          <cell r="H17">
            <v>209487.78</v>
          </cell>
          <cell r="I17">
            <v>243.5</v>
          </cell>
          <cell r="J17">
            <v>860.32</v>
          </cell>
          <cell r="K17">
            <v>410.76035294117645</v>
          </cell>
          <cell r="L17">
            <v>3.22</v>
          </cell>
          <cell r="M17">
            <v>124</v>
          </cell>
        </row>
        <row r="18">
          <cell r="A18">
            <v>225</v>
          </cell>
          <cell r="B18" t="str">
            <v>Ames</v>
          </cell>
          <cell r="C18">
            <v>4246.6000000000004</v>
          </cell>
          <cell r="D18">
            <v>0</v>
          </cell>
          <cell r="E18">
            <v>0</v>
          </cell>
          <cell r="F18">
            <v>245657</v>
          </cell>
          <cell r="G18">
            <v>73648</v>
          </cell>
          <cell r="H18">
            <v>1186400.45</v>
          </cell>
          <cell r="I18">
            <v>2220</v>
          </cell>
          <cell r="J18">
            <v>534.41</v>
          </cell>
          <cell r="K18">
            <v>279.37654829746145</v>
          </cell>
          <cell r="L18">
            <v>4.83</v>
          </cell>
          <cell r="M18">
            <v>36</v>
          </cell>
        </row>
        <row r="19">
          <cell r="A19">
            <v>234</v>
          </cell>
          <cell r="B19" t="str">
            <v>Anamosa</v>
          </cell>
          <cell r="C19">
            <v>1246.5999999999999</v>
          </cell>
          <cell r="D19">
            <v>0</v>
          </cell>
          <cell r="E19">
            <v>0</v>
          </cell>
          <cell r="F19">
            <v>98082</v>
          </cell>
          <cell r="G19">
            <v>46580</v>
          </cell>
          <cell r="H19">
            <v>459702.4</v>
          </cell>
          <cell r="I19">
            <v>611.9</v>
          </cell>
          <cell r="J19">
            <v>751.27</v>
          </cell>
          <cell r="K19">
            <v>368.76496069308524</v>
          </cell>
          <cell r="L19">
            <v>4.6900000000000004</v>
          </cell>
          <cell r="M19">
            <v>134</v>
          </cell>
        </row>
        <row r="20">
          <cell r="A20">
            <v>243</v>
          </cell>
          <cell r="B20" t="str">
            <v>Andrew</v>
          </cell>
          <cell r="C20">
            <v>272.3</v>
          </cell>
          <cell r="D20">
            <v>0</v>
          </cell>
          <cell r="E20">
            <v>0</v>
          </cell>
          <cell r="F20">
            <v>68860</v>
          </cell>
          <cell r="G20">
            <v>3963</v>
          </cell>
          <cell r="H20">
            <v>240476.73</v>
          </cell>
          <cell r="I20">
            <v>125</v>
          </cell>
          <cell r="J20">
            <v>1923.81</v>
          </cell>
          <cell r="K20">
            <v>883.13158281307381</v>
          </cell>
          <cell r="L20">
            <v>3.49</v>
          </cell>
          <cell r="M20">
            <v>98</v>
          </cell>
        </row>
        <row r="21">
          <cell r="A21">
            <v>261</v>
          </cell>
          <cell r="B21" t="str">
            <v>Ankeny</v>
          </cell>
          <cell r="C21">
            <v>9901.9</v>
          </cell>
          <cell r="D21">
            <v>0</v>
          </cell>
          <cell r="E21">
            <v>0</v>
          </cell>
          <cell r="F21">
            <v>450427</v>
          </cell>
          <cell r="G21">
            <v>302504</v>
          </cell>
          <cell r="H21">
            <v>1902008.74</v>
          </cell>
          <cell r="I21">
            <v>2066</v>
          </cell>
          <cell r="J21">
            <v>920.62</v>
          </cell>
          <cell r="K21">
            <v>192.08523010735314</v>
          </cell>
          <cell r="L21">
            <v>4.22</v>
          </cell>
          <cell r="M21">
            <v>52</v>
          </cell>
        </row>
        <row r="22">
          <cell r="A22">
            <v>279</v>
          </cell>
          <cell r="B22" t="str">
            <v>Aplington-Parkersburg</v>
          </cell>
          <cell r="C22">
            <v>809</v>
          </cell>
          <cell r="D22">
            <v>0</v>
          </cell>
          <cell r="E22">
            <v>0</v>
          </cell>
          <cell r="F22">
            <v>109734</v>
          </cell>
          <cell r="G22">
            <v>42095</v>
          </cell>
          <cell r="H22">
            <v>318880.32</v>
          </cell>
          <cell r="I22">
            <v>399.5</v>
          </cell>
          <cell r="J22">
            <v>798.2</v>
          </cell>
          <cell r="K22">
            <v>394.16603213844252</v>
          </cell>
          <cell r="L22">
            <v>2.91</v>
          </cell>
          <cell r="M22">
            <v>165</v>
          </cell>
        </row>
        <row r="23">
          <cell r="A23">
            <v>333</v>
          </cell>
          <cell r="B23" t="str">
            <v>Armstrong-Ringsted</v>
          </cell>
          <cell r="C23">
            <v>297</v>
          </cell>
          <cell r="D23">
            <v>0</v>
          </cell>
          <cell r="E23">
            <v>0</v>
          </cell>
          <cell r="F23">
            <v>67642</v>
          </cell>
          <cell r="G23">
            <v>8546</v>
          </cell>
          <cell r="H23">
            <v>237837.99</v>
          </cell>
          <cell r="I23">
            <v>207</v>
          </cell>
          <cell r="J23">
            <v>1148.98</v>
          </cell>
          <cell r="K23">
            <v>800.80131313131312</v>
          </cell>
          <cell r="L23">
            <v>3.52</v>
          </cell>
          <cell r="M23">
            <v>182</v>
          </cell>
        </row>
        <row r="24">
          <cell r="A24">
            <v>355</v>
          </cell>
          <cell r="B24" t="str">
            <v>Ar-We-Va</v>
          </cell>
          <cell r="C24">
            <v>285.39999999999998</v>
          </cell>
          <cell r="D24">
            <v>0</v>
          </cell>
          <cell r="E24">
            <v>0</v>
          </cell>
          <cell r="F24">
            <v>54923</v>
          </cell>
          <cell r="G24">
            <v>7126</v>
          </cell>
          <cell r="H24">
            <v>142727.4</v>
          </cell>
          <cell r="I24">
            <v>170.2</v>
          </cell>
          <cell r="J24">
            <v>838.59</v>
          </cell>
          <cell r="K24">
            <v>500.09600560616678</v>
          </cell>
          <cell r="L24">
            <v>2.6</v>
          </cell>
          <cell r="M24">
            <v>164</v>
          </cell>
        </row>
        <row r="25">
          <cell r="A25">
            <v>387</v>
          </cell>
          <cell r="B25" t="str">
            <v>Atlantic</v>
          </cell>
          <cell r="C25">
            <v>1433.9</v>
          </cell>
          <cell r="D25">
            <v>0</v>
          </cell>
          <cell r="E25">
            <v>0</v>
          </cell>
          <cell r="F25">
            <v>86942</v>
          </cell>
          <cell r="G25">
            <v>64792</v>
          </cell>
          <cell r="H25">
            <v>317161.78999999998</v>
          </cell>
          <cell r="I25">
            <v>265.10000000000002</v>
          </cell>
          <cell r="J25">
            <v>1196.3900000000001</v>
          </cell>
          <cell r="K25">
            <v>221.18822093590904</v>
          </cell>
          <cell r="L25">
            <v>3.64</v>
          </cell>
          <cell r="M25">
            <v>206</v>
          </cell>
        </row>
        <row r="26">
          <cell r="A26">
            <v>414</v>
          </cell>
          <cell r="B26" t="str">
            <v>Audubon</v>
          </cell>
          <cell r="C26">
            <v>525.29999999999995</v>
          </cell>
          <cell r="D26">
            <v>0</v>
          </cell>
          <cell r="E26">
            <v>0</v>
          </cell>
          <cell r="F26">
            <v>90393</v>
          </cell>
          <cell r="G26">
            <v>17276</v>
          </cell>
          <cell r="H26">
            <v>168122.93</v>
          </cell>
          <cell r="I26">
            <v>328</v>
          </cell>
          <cell r="J26">
            <v>512.57000000000005</v>
          </cell>
          <cell r="K26">
            <v>320.05126594327055</v>
          </cell>
          <cell r="L26">
            <v>1.86</v>
          </cell>
          <cell r="M26">
            <v>237</v>
          </cell>
        </row>
        <row r="27">
          <cell r="A27">
            <v>423</v>
          </cell>
          <cell r="B27" t="str">
            <v>Aurelia</v>
          </cell>
          <cell r="C27">
            <v>242.4</v>
          </cell>
          <cell r="D27">
            <v>0</v>
          </cell>
          <cell r="E27">
            <v>0</v>
          </cell>
          <cell r="F27">
            <v>43552</v>
          </cell>
          <cell r="G27">
            <v>7401</v>
          </cell>
          <cell r="H27">
            <v>179522.52</v>
          </cell>
          <cell r="I27">
            <v>86</v>
          </cell>
          <cell r="J27">
            <v>2087.4699999999998</v>
          </cell>
          <cell r="K27">
            <v>740.60445544554455</v>
          </cell>
          <cell r="L27">
            <v>4.12</v>
          </cell>
          <cell r="M27">
            <v>132</v>
          </cell>
        </row>
        <row r="28">
          <cell r="A28">
            <v>441</v>
          </cell>
          <cell r="B28" t="str">
            <v>A-H-S-T</v>
          </cell>
          <cell r="C28">
            <v>596.6</v>
          </cell>
          <cell r="D28">
            <v>0</v>
          </cell>
          <cell r="E28">
            <v>0</v>
          </cell>
          <cell r="F28">
            <v>101715</v>
          </cell>
          <cell r="G28">
            <v>16129</v>
          </cell>
          <cell r="H28">
            <v>243975.19</v>
          </cell>
          <cell r="I28">
            <v>499.5</v>
          </cell>
          <cell r="J28">
            <v>488.44</v>
          </cell>
          <cell r="K28">
            <v>408.94265839758629</v>
          </cell>
          <cell r="L28">
            <v>2.4</v>
          </cell>
          <cell r="M28">
            <v>192</v>
          </cell>
        </row>
        <row r="29">
          <cell r="A29">
            <v>472</v>
          </cell>
          <cell r="B29" t="str">
            <v>Ballard</v>
          </cell>
          <cell r="C29">
            <v>1600.3</v>
          </cell>
          <cell r="D29">
            <v>0</v>
          </cell>
          <cell r="E29">
            <v>0</v>
          </cell>
          <cell r="F29">
            <v>103986</v>
          </cell>
          <cell r="G29">
            <v>29499</v>
          </cell>
          <cell r="H29">
            <v>518361.56</v>
          </cell>
          <cell r="I29">
            <v>1175.5999999999999</v>
          </cell>
          <cell r="J29">
            <v>440.93</v>
          </cell>
          <cell r="K29">
            <v>323.91524089233269</v>
          </cell>
          <cell r="L29">
            <v>4.99</v>
          </cell>
          <cell r="M29">
            <v>85</v>
          </cell>
        </row>
        <row r="30">
          <cell r="A30">
            <v>504</v>
          </cell>
          <cell r="B30" t="str">
            <v>Battle Creek-Ida Grove</v>
          </cell>
          <cell r="C30">
            <v>648.9</v>
          </cell>
          <cell r="D30">
            <v>0</v>
          </cell>
          <cell r="E30">
            <v>0</v>
          </cell>
          <cell r="F30">
            <v>92390</v>
          </cell>
          <cell r="G30">
            <v>30252</v>
          </cell>
          <cell r="H30">
            <v>254094.84</v>
          </cell>
          <cell r="I30">
            <v>365.7</v>
          </cell>
          <cell r="J30">
            <v>694.82</v>
          </cell>
          <cell r="K30">
            <v>391.57780859916784</v>
          </cell>
          <cell r="L30">
            <v>2.75</v>
          </cell>
          <cell r="M30">
            <v>208</v>
          </cell>
        </row>
        <row r="31">
          <cell r="A31">
            <v>513</v>
          </cell>
          <cell r="B31" t="str">
            <v>Baxter</v>
          </cell>
          <cell r="C31">
            <v>359.4</v>
          </cell>
          <cell r="D31">
            <v>0</v>
          </cell>
          <cell r="E31">
            <v>0</v>
          </cell>
          <cell r="F31">
            <v>40364</v>
          </cell>
          <cell r="G31">
            <v>30442</v>
          </cell>
          <cell r="H31">
            <v>107904.88</v>
          </cell>
          <cell r="I31">
            <v>185.7</v>
          </cell>
          <cell r="J31">
            <v>581.07000000000005</v>
          </cell>
          <cell r="K31">
            <v>300.23617139677242</v>
          </cell>
          <cell r="L31">
            <v>2.68</v>
          </cell>
          <cell r="M31">
            <v>69</v>
          </cell>
        </row>
        <row r="32">
          <cell r="A32">
            <v>540</v>
          </cell>
          <cell r="B32" t="str">
            <v>BCLUW</v>
          </cell>
          <cell r="C32">
            <v>578.5</v>
          </cell>
          <cell r="D32">
            <v>0</v>
          </cell>
          <cell r="E32">
            <v>0</v>
          </cell>
          <cell r="F32">
            <v>114600</v>
          </cell>
          <cell r="G32">
            <v>25733</v>
          </cell>
          <cell r="H32">
            <v>371774.02</v>
          </cell>
          <cell r="I32">
            <v>429.7</v>
          </cell>
          <cell r="J32">
            <v>865.19</v>
          </cell>
          <cell r="K32">
            <v>642.6517199654279</v>
          </cell>
          <cell r="L32">
            <v>3.24</v>
          </cell>
          <cell r="M32">
            <v>187</v>
          </cell>
        </row>
        <row r="33">
          <cell r="A33">
            <v>549</v>
          </cell>
          <cell r="B33" t="str">
            <v>Bedford</v>
          </cell>
          <cell r="C33">
            <v>470.2</v>
          </cell>
          <cell r="D33">
            <v>0</v>
          </cell>
          <cell r="E33">
            <v>0</v>
          </cell>
          <cell r="F33">
            <v>60724</v>
          </cell>
          <cell r="G33">
            <v>18812</v>
          </cell>
          <cell r="H33">
            <v>212043.78</v>
          </cell>
          <cell r="I33">
            <v>159.5</v>
          </cell>
          <cell r="J33">
            <v>1329.43</v>
          </cell>
          <cell r="K33">
            <v>450.96507868991921</v>
          </cell>
          <cell r="L33">
            <v>3.49</v>
          </cell>
          <cell r="M33">
            <v>288</v>
          </cell>
        </row>
        <row r="34">
          <cell r="A34">
            <v>576</v>
          </cell>
          <cell r="B34" t="str">
            <v>Belle Plaine</v>
          </cell>
          <cell r="C34">
            <v>557.6</v>
          </cell>
          <cell r="D34">
            <v>0</v>
          </cell>
          <cell r="E34">
            <v>0</v>
          </cell>
          <cell r="F34">
            <v>67923</v>
          </cell>
          <cell r="G34">
            <v>18284</v>
          </cell>
          <cell r="H34">
            <v>217775.72</v>
          </cell>
          <cell r="I34">
            <v>141</v>
          </cell>
          <cell r="J34">
            <v>1544.51</v>
          </cell>
          <cell r="K34">
            <v>390.5590387374462</v>
          </cell>
          <cell r="L34">
            <v>3.21</v>
          </cell>
          <cell r="M34">
            <v>105</v>
          </cell>
        </row>
        <row r="35">
          <cell r="A35">
            <v>585</v>
          </cell>
          <cell r="B35" t="str">
            <v>Bellevue</v>
          </cell>
          <cell r="C35">
            <v>574</v>
          </cell>
          <cell r="D35">
            <v>0</v>
          </cell>
          <cell r="E35">
            <v>0</v>
          </cell>
          <cell r="F35">
            <v>83164</v>
          </cell>
          <cell r="G35">
            <v>22610</v>
          </cell>
          <cell r="H35">
            <v>288210.86</v>
          </cell>
          <cell r="I35">
            <v>419.4</v>
          </cell>
          <cell r="J35">
            <v>687.2</v>
          </cell>
          <cell r="K35">
            <v>502.10951219512191</v>
          </cell>
          <cell r="L35">
            <v>3.46</v>
          </cell>
          <cell r="M35">
            <v>127</v>
          </cell>
        </row>
        <row r="36">
          <cell r="A36">
            <v>594</v>
          </cell>
          <cell r="B36" t="str">
            <v>Belmond-Klemme</v>
          </cell>
          <cell r="C36">
            <v>796.4</v>
          </cell>
          <cell r="D36">
            <v>0</v>
          </cell>
          <cell r="E36">
            <v>0</v>
          </cell>
          <cell r="F36">
            <v>45688</v>
          </cell>
          <cell r="G36">
            <v>28999</v>
          </cell>
          <cell r="H36">
            <v>185608.89</v>
          </cell>
          <cell r="I36">
            <v>259</v>
          </cell>
          <cell r="J36">
            <v>716.64</v>
          </cell>
          <cell r="K36">
            <v>233.05988196885988</v>
          </cell>
          <cell r="L36">
            <v>4.0599999999999996</v>
          </cell>
          <cell r="M36">
            <v>204</v>
          </cell>
        </row>
        <row r="37">
          <cell r="A37">
            <v>603</v>
          </cell>
          <cell r="B37" t="str">
            <v>Bennett</v>
          </cell>
          <cell r="C37">
            <v>194.3</v>
          </cell>
          <cell r="D37">
            <v>0</v>
          </cell>
          <cell r="E37">
            <v>0</v>
          </cell>
          <cell r="F37">
            <v>44340</v>
          </cell>
          <cell r="G37">
            <v>1017</v>
          </cell>
          <cell r="H37">
            <v>141292.69</v>
          </cell>
          <cell r="I37">
            <v>94</v>
          </cell>
          <cell r="J37">
            <v>1503.11</v>
          </cell>
          <cell r="K37">
            <v>727.18831703551211</v>
          </cell>
          <cell r="L37">
            <v>3.19</v>
          </cell>
          <cell r="M37">
            <v>76</v>
          </cell>
        </row>
        <row r="38">
          <cell r="A38">
            <v>609</v>
          </cell>
          <cell r="B38" t="str">
            <v>Benton</v>
          </cell>
          <cell r="C38">
            <v>1496</v>
          </cell>
          <cell r="D38">
            <v>0</v>
          </cell>
          <cell r="E38">
            <v>0</v>
          </cell>
          <cell r="F38">
            <v>353944</v>
          </cell>
          <cell r="G38">
            <v>63940</v>
          </cell>
          <cell r="H38">
            <v>810851.59</v>
          </cell>
          <cell r="I38">
            <v>1379.7</v>
          </cell>
          <cell r="J38">
            <v>587.70000000000005</v>
          </cell>
          <cell r="K38">
            <v>542.01309491978611</v>
          </cell>
          <cell r="L38">
            <v>2.29</v>
          </cell>
          <cell r="M38">
            <v>331</v>
          </cell>
        </row>
        <row r="39">
          <cell r="A39">
            <v>621</v>
          </cell>
          <cell r="B39" t="str">
            <v>Bettendorf</v>
          </cell>
          <cell r="C39">
            <v>4010.9</v>
          </cell>
          <cell r="D39">
            <v>0</v>
          </cell>
          <cell r="E39">
            <v>0</v>
          </cell>
          <cell r="F39">
            <v>58276</v>
          </cell>
          <cell r="G39">
            <v>86607</v>
          </cell>
          <cell r="H39">
            <v>342402.34</v>
          </cell>
          <cell r="I39">
            <v>1138</v>
          </cell>
          <cell r="J39">
            <v>300.88</v>
          </cell>
          <cell r="K39">
            <v>85.367957316313053</v>
          </cell>
          <cell r="L39">
            <v>5.87</v>
          </cell>
          <cell r="M39">
            <v>9</v>
          </cell>
        </row>
        <row r="40">
          <cell r="A40">
            <v>657</v>
          </cell>
          <cell r="B40" t="str">
            <v>Eddyville-Blakesburg</v>
          </cell>
          <cell r="C40">
            <v>857.1</v>
          </cell>
          <cell r="D40">
            <v>0</v>
          </cell>
          <cell r="E40">
            <v>0</v>
          </cell>
          <cell r="F40">
            <v>201089</v>
          </cell>
          <cell r="G40">
            <v>31132</v>
          </cell>
          <cell r="H40">
            <v>699390.58</v>
          </cell>
          <cell r="I40">
            <v>635</v>
          </cell>
          <cell r="J40">
            <v>1101.4000000000001</v>
          </cell>
          <cell r="K40">
            <v>815.99647649049109</v>
          </cell>
          <cell r="L40">
            <v>3.48</v>
          </cell>
          <cell r="M40">
            <v>285</v>
          </cell>
        </row>
        <row r="41">
          <cell r="A41">
            <v>720</v>
          </cell>
          <cell r="B41" t="str">
            <v>Bondurant-Farrar</v>
          </cell>
          <cell r="C41">
            <v>1595.9</v>
          </cell>
          <cell r="D41">
            <v>0</v>
          </cell>
          <cell r="E41">
            <v>0</v>
          </cell>
          <cell r="F41">
            <v>62078</v>
          </cell>
          <cell r="G41">
            <v>30671</v>
          </cell>
          <cell r="H41">
            <v>457071.26</v>
          </cell>
          <cell r="I41">
            <v>740</v>
          </cell>
          <cell r="J41">
            <v>617.66</v>
          </cell>
          <cell r="K41">
            <v>286.40344633122373</v>
          </cell>
          <cell r="L41">
            <v>7.37</v>
          </cell>
          <cell r="M41">
            <v>99</v>
          </cell>
        </row>
        <row r="42">
          <cell r="A42">
            <v>729</v>
          </cell>
          <cell r="B42" t="str">
            <v>Boone</v>
          </cell>
          <cell r="C42">
            <v>2139.2000000000003</v>
          </cell>
          <cell r="D42">
            <v>0</v>
          </cell>
          <cell r="E42">
            <v>0</v>
          </cell>
          <cell r="F42">
            <v>54981</v>
          </cell>
          <cell r="G42">
            <v>64369</v>
          </cell>
          <cell r="H42">
            <v>254384.7</v>
          </cell>
          <cell r="I42">
            <v>810.9</v>
          </cell>
          <cell r="J42">
            <v>313.70999999999998</v>
          </cell>
          <cell r="K42">
            <v>118.91580964846671</v>
          </cell>
          <cell r="L42">
            <v>4.62</v>
          </cell>
          <cell r="M42">
            <v>66</v>
          </cell>
        </row>
        <row r="43">
          <cell r="A43">
            <v>747</v>
          </cell>
          <cell r="B43" t="str">
            <v>Boyden-Hull</v>
          </cell>
          <cell r="C43">
            <v>606.1</v>
          </cell>
          <cell r="D43">
            <v>0</v>
          </cell>
          <cell r="E43">
            <v>0</v>
          </cell>
          <cell r="F43">
            <v>71938</v>
          </cell>
          <cell r="G43">
            <v>26386</v>
          </cell>
          <cell r="H43">
            <v>207587.83</v>
          </cell>
          <cell r="I43">
            <v>346</v>
          </cell>
          <cell r="J43">
            <v>599.96</v>
          </cell>
          <cell r="K43">
            <v>342.49765715228506</v>
          </cell>
          <cell r="L43">
            <v>2.89</v>
          </cell>
          <cell r="M43">
            <v>110</v>
          </cell>
        </row>
        <row r="44">
          <cell r="A44">
            <v>819</v>
          </cell>
          <cell r="B44" t="str">
            <v>West Hancock</v>
          </cell>
          <cell r="C44">
            <v>591.9</v>
          </cell>
          <cell r="D44">
            <v>0</v>
          </cell>
          <cell r="E44">
            <v>0</v>
          </cell>
          <cell r="F44">
            <v>94962</v>
          </cell>
          <cell r="G44">
            <v>19050</v>
          </cell>
          <cell r="H44">
            <v>233422.67</v>
          </cell>
          <cell r="I44">
            <v>192.4</v>
          </cell>
          <cell r="J44">
            <v>1213.22</v>
          </cell>
          <cell r="K44">
            <v>394.36166582192942</v>
          </cell>
          <cell r="L44">
            <v>2.46</v>
          </cell>
          <cell r="M44">
            <v>212</v>
          </cell>
        </row>
        <row r="45">
          <cell r="A45">
            <v>846</v>
          </cell>
          <cell r="B45" t="str">
            <v>Brooklyn-Guernsey-Malcom</v>
          </cell>
          <cell r="C45">
            <v>533.20000000000005</v>
          </cell>
          <cell r="D45">
            <v>0</v>
          </cell>
          <cell r="E45">
            <v>0</v>
          </cell>
          <cell r="F45">
            <v>55090</v>
          </cell>
          <cell r="G45">
            <v>10230</v>
          </cell>
          <cell r="H45">
            <v>174996.39</v>
          </cell>
          <cell r="I45">
            <v>272.89999999999998</v>
          </cell>
          <cell r="J45">
            <v>641.25</v>
          </cell>
          <cell r="K45">
            <v>328.20028132033008</v>
          </cell>
          <cell r="L45">
            <v>3.18</v>
          </cell>
          <cell r="M45">
            <v>142</v>
          </cell>
        </row>
        <row r="46">
          <cell r="A46">
            <v>873</v>
          </cell>
          <cell r="B46" t="str">
            <v>North Iowa</v>
          </cell>
          <cell r="C46">
            <v>462.6</v>
          </cell>
          <cell r="D46">
            <v>0</v>
          </cell>
          <cell r="E46">
            <v>0</v>
          </cell>
          <cell r="F46">
            <v>79242</v>
          </cell>
          <cell r="G46">
            <v>15984</v>
          </cell>
          <cell r="H46">
            <v>183297.1</v>
          </cell>
          <cell r="I46">
            <v>343.4</v>
          </cell>
          <cell r="J46">
            <v>533.77</v>
          </cell>
          <cell r="K46">
            <v>396.2323821876351</v>
          </cell>
          <cell r="L46">
            <v>2.31</v>
          </cell>
          <cell r="M46">
            <v>312</v>
          </cell>
        </row>
        <row r="47">
          <cell r="A47">
            <v>882</v>
          </cell>
          <cell r="B47" t="str">
            <v>Burlington</v>
          </cell>
          <cell r="C47">
            <v>4634.6000000000004</v>
          </cell>
          <cell r="D47">
            <v>0</v>
          </cell>
          <cell r="E47">
            <v>0</v>
          </cell>
          <cell r="F47">
            <v>259173</v>
          </cell>
          <cell r="G47">
            <v>132281</v>
          </cell>
          <cell r="H47">
            <v>908272.7</v>
          </cell>
          <cell r="I47">
            <v>1458.1</v>
          </cell>
          <cell r="J47">
            <v>622.91999999999996</v>
          </cell>
          <cell r="K47">
            <v>195.97650282656537</v>
          </cell>
          <cell r="L47">
            <v>3.51</v>
          </cell>
          <cell r="M47">
            <v>70</v>
          </cell>
        </row>
        <row r="48">
          <cell r="A48">
            <v>914</v>
          </cell>
          <cell r="B48" t="str">
            <v xml:space="preserve">CAM </v>
          </cell>
          <cell r="C48">
            <v>444.9</v>
          </cell>
          <cell r="D48">
            <v>0</v>
          </cell>
          <cell r="E48">
            <v>0</v>
          </cell>
          <cell r="F48">
            <v>110882</v>
          </cell>
          <cell r="G48">
            <v>18942</v>
          </cell>
          <cell r="H48">
            <v>324103.32</v>
          </cell>
          <cell r="I48">
            <v>273</v>
          </cell>
          <cell r="J48">
            <v>1187.19</v>
          </cell>
          <cell r="K48">
            <v>728.48577208361439</v>
          </cell>
          <cell r="L48">
            <v>2.92</v>
          </cell>
          <cell r="M48">
            <v>280</v>
          </cell>
        </row>
        <row r="49">
          <cell r="A49">
            <v>916</v>
          </cell>
          <cell r="B49" t="str">
            <v>CAL</v>
          </cell>
          <cell r="C49">
            <v>264.29999999999995</v>
          </cell>
          <cell r="D49">
            <v>0</v>
          </cell>
          <cell r="E49">
            <v>0</v>
          </cell>
          <cell r="F49">
            <v>29907</v>
          </cell>
          <cell r="G49">
            <v>14464</v>
          </cell>
          <cell r="H49">
            <v>130474.94</v>
          </cell>
          <cell r="I49">
            <v>241.6</v>
          </cell>
          <cell r="J49">
            <v>540.04999999999995</v>
          </cell>
          <cell r="K49">
            <v>493.66227771471824</v>
          </cell>
          <cell r="L49">
            <v>4.3600000000000003</v>
          </cell>
          <cell r="M49">
            <v>117</v>
          </cell>
        </row>
        <row r="50">
          <cell r="A50">
            <v>918</v>
          </cell>
          <cell r="B50" t="str">
            <v>Calamus-Wheatland</v>
          </cell>
          <cell r="C50">
            <v>450</v>
          </cell>
          <cell r="D50">
            <v>0</v>
          </cell>
          <cell r="E50">
            <v>0</v>
          </cell>
          <cell r="F50">
            <v>87313</v>
          </cell>
          <cell r="G50">
            <v>15213</v>
          </cell>
          <cell r="H50">
            <v>207292.17</v>
          </cell>
          <cell r="I50">
            <v>338.6</v>
          </cell>
          <cell r="J50">
            <v>612.20000000000005</v>
          </cell>
          <cell r="K50">
            <v>460.64926666666668</v>
          </cell>
          <cell r="L50">
            <v>2.37</v>
          </cell>
          <cell r="M50">
            <v>113</v>
          </cell>
        </row>
        <row r="51">
          <cell r="A51">
            <v>936</v>
          </cell>
          <cell r="B51" t="str">
            <v>Camanche</v>
          </cell>
          <cell r="C51">
            <v>891</v>
          </cell>
          <cell r="D51">
            <v>0</v>
          </cell>
          <cell r="E51">
            <v>0</v>
          </cell>
          <cell r="F51">
            <v>35617</v>
          </cell>
          <cell r="G51">
            <v>33876</v>
          </cell>
          <cell r="H51">
            <v>147202.12</v>
          </cell>
          <cell r="I51">
            <v>301.60000000000002</v>
          </cell>
          <cell r="J51">
            <v>488.07</v>
          </cell>
          <cell r="K51">
            <v>165.21001122334454</v>
          </cell>
          <cell r="L51">
            <v>4.13</v>
          </cell>
          <cell r="M51">
            <v>35</v>
          </cell>
        </row>
        <row r="52">
          <cell r="A52">
            <v>977</v>
          </cell>
          <cell r="B52" t="str">
            <v>Cardinal</v>
          </cell>
          <cell r="C52">
            <v>601</v>
          </cell>
          <cell r="D52">
            <v>0</v>
          </cell>
          <cell r="E52">
            <v>0</v>
          </cell>
          <cell r="F52">
            <v>96738</v>
          </cell>
          <cell r="G52">
            <v>15144</v>
          </cell>
          <cell r="H52">
            <v>346467.75</v>
          </cell>
          <cell r="I52">
            <v>666.4</v>
          </cell>
          <cell r="J52">
            <v>519.91</v>
          </cell>
          <cell r="K52">
            <v>576.48544093178032</v>
          </cell>
          <cell r="L52">
            <v>3.58</v>
          </cell>
          <cell r="M52">
            <v>130</v>
          </cell>
        </row>
        <row r="53">
          <cell r="A53">
            <v>981</v>
          </cell>
          <cell r="B53" t="str">
            <v>Carlisle</v>
          </cell>
          <cell r="C53">
            <v>1845</v>
          </cell>
          <cell r="D53">
            <v>0</v>
          </cell>
          <cell r="E53">
            <v>0</v>
          </cell>
          <cell r="F53">
            <v>112005</v>
          </cell>
          <cell r="G53">
            <v>34755</v>
          </cell>
          <cell r="H53">
            <v>606379.92000000004</v>
          </cell>
          <cell r="I53">
            <v>1196</v>
          </cell>
          <cell r="J53">
            <v>507.01</v>
          </cell>
          <cell r="K53">
            <v>328.66120325203252</v>
          </cell>
          <cell r="L53">
            <v>5.42</v>
          </cell>
          <cell r="M53">
            <v>68</v>
          </cell>
        </row>
        <row r="54">
          <cell r="A54">
            <v>999</v>
          </cell>
          <cell r="B54" t="str">
            <v>Carroll</v>
          </cell>
          <cell r="C54">
            <v>1653.4</v>
          </cell>
          <cell r="D54">
            <v>0</v>
          </cell>
          <cell r="E54">
            <v>0</v>
          </cell>
          <cell r="F54">
            <v>316313</v>
          </cell>
          <cell r="G54">
            <v>96077</v>
          </cell>
          <cell r="H54">
            <v>889226.11</v>
          </cell>
          <cell r="I54">
            <v>2319.9</v>
          </cell>
          <cell r="J54">
            <v>383.3</v>
          </cell>
          <cell r="K54">
            <v>537.81668682714405</v>
          </cell>
          <cell r="L54">
            <v>2.81</v>
          </cell>
          <cell r="M54">
            <v>269</v>
          </cell>
        </row>
        <row r="55">
          <cell r="A55">
            <v>1044</v>
          </cell>
          <cell r="B55" t="str">
            <v>Cedar Falls</v>
          </cell>
          <cell r="C55">
            <v>4855.5</v>
          </cell>
          <cell r="D55">
            <v>0</v>
          </cell>
          <cell r="E55">
            <v>0</v>
          </cell>
          <cell r="F55">
            <v>236165</v>
          </cell>
          <cell r="G55">
            <v>74075</v>
          </cell>
          <cell r="H55">
            <v>1052122.92</v>
          </cell>
          <cell r="I55">
            <v>2053.6999999999998</v>
          </cell>
          <cell r="J55">
            <v>512.30999999999995</v>
          </cell>
          <cell r="K55">
            <v>216.68683348779732</v>
          </cell>
          <cell r="L55">
            <v>4.45</v>
          </cell>
          <cell r="M55">
            <v>61</v>
          </cell>
        </row>
        <row r="56">
          <cell r="A56">
            <v>1053</v>
          </cell>
          <cell r="B56" t="str">
            <v>Cedar Rapids</v>
          </cell>
          <cell r="C56">
            <v>16851.7</v>
          </cell>
          <cell r="D56">
            <v>0</v>
          </cell>
          <cell r="E56">
            <v>0</v>
          </cell>
          <cell r="F56">
            <v>832805</v>
          </cell>
          <cell r="G56">
            <v>429021</v>
          </cell>
          <cell r="H56">
            <v>4280711.1100000003</v>
          </cell>
          <cell r="I56">
            <v>5999</v>
          </cell>
          <cell r="J56">
            <v>713.57</v>
          </cell>
          <cell r="K56">
            <v>254.02250870832023</v>
          </cell>
          <cell r="L56">
            <v>5.14</v>
          </cell>
          <cell r="M56">
            <v>121</v>
          </cell>
        </row>
        <row r="57">
          <cell r="A57">
            <v>1062</v>
          </cell>
          <cell r="B57" t="str">
            <v>Center Point-Urbana</v>
          </cell>
          <cell r="C57">
            <v>1318.4</v>
          </cell>
          <cell r="D57">
            <v>0</v>
          </cell>
          <cell r="E57">
            <v>0</v>
          </cell>
          <cell r="F57">
            <v>96671</v>
          </cell>
          <cell r="G57">
            <v>36968</v>
          </cell>
          <cell r="H57">
            <v>452921.3</v>
          </cell>
          <cell r="I57">
            <v>633</v>
          </cell>
          <cell r="J57">
            <v>715.52</v>
          </cell>
          <cell r="K57">
            <v>343.53860740291259</v>
          </cell>
          <cell r="L57">
            <v>4.6900000000000004</v>
          </cell>
          <cell r="M57">
            <v>91</v>
          </cell>
        </row>
        <row r="58">
          <cell r="A58">
            <v>1071</v>
          </cell>
          <cell r="B58" t="str">
            <v>Centerville</v>
          </cell>
          <cell r="C58">
            <v>1370</v>
          </cell>
          <cell r="D58">
            <v>0</v>
          </cell>
          <cell r="E58">
            <v>0</v>
          </cell>
          <cell r="F58">
            <v>96331</v>
          </cell>
          <cell r="G58">
            <v>33154</v>
          </cell>
          <cell r="H58">
            <v>352065.12</v>
          </cell>
          <cell r="I58">
            <v>808</v>
          </cell>
          <cell r="J58">
            <v>435.72</v>
          </cell>
          <cell r="K58">
            <v>256.98183941605839</v>
          </cell>
          <cell r="L58">
            <v>3.65</v>
          </cell>
          <cell r="M58">
            <v>165</v>
          </cell>
        </row>
        <row r="59">
          <cell r="A59">
            <v>1079</v>
          </cell>
          <cell r="B59" t="str">
            <v>Central Lee</v>
          </cell>
          <cell r="C59">
            <v>802.8</v>
          </cell>
          <cell r="D59">
            <v>0</v>
          </cell>
          <cell r="E59">
            <v>0</v>
          </cell>
          <cell r="F59">
            <v>170139</v>
          </cell>
          <cell r="G59">
            <v>33172</v>
          </cell>
          <cell r="H59">
            <v>454323.89</v>
          </cell>
          <cell r="I59">
            <v>934.9</v>
          </cell>
          <cell r="J59">
            <v>485.96</v>
          </cell>
          <cell r="K59">
            <v>565.92412805181868</v>
          </cell>
          <cell r="L59">
            <v>2.67</v>
          </cell>
          <cell r="M59">
            <v>190</v>
          </cell>
        </row>
        <row r="60">
          <cell r="A60">
            <v>1080</v>
          </cell>
          <cell r="B60" t="str">
            <v>Central</v>
          </cell>
          <cell r="C60">
            <v>467.1</v>
          </cell>
          <cell r="D60">
            <v>0</v>
          </cell>
          <cell r="E60">
            <v>0</v>
          </cell>
          <cell r="F60">
            <v>108584</v>
          </cell>
          <cell r="G60">
            <v>12406</v>
          </cell>
          <cell r="H60">
            <v>320637.15999999997</v>
          </cell>
          <cell r="I60">
            <v>288.39999999999998</v>
          </cell>
          <cell r="J60">
            <v>1111.78</v>
          </cell>
          <cell r="K60">
            <v>686.44221794048372</v>
          </cell>
          <cell r="L60">
            <v>2.95</v>
          </cell>
          <cell r="M60">
            <v>180</v>
          </cell>
        </row>
        <row r="61">
          <cell r="A61">
            <v>1082</v>
          </cell>
          <cell r="B61" t="str">
            <v>Central Clinton</v>
          </cell>
          <cell r="C61">
            <v>1477.5</v>
          </cell>
          <cell r="D61">
            <v>0</v>
          </cell>
          <cell r="E61">
            <v>0</v>
          </cell>
          <cell r="F61">
            <v>145862</v>
          </cell>
          <cell r="G61">
            <v>38615</v>
          </cell>
          <cell r="H61">
            <v>729309.24</v>
          </cell>
          <cell r="I61">
            <v>1141</v>
          </cell>
          <cell r="J61">
            <v>639.17999999999995</v>
          </cell>
          <cell r="K61">
            <v>493.6103147208122</v>
          </cell>
          <cell r="L61">
            <v>5</v>
          </cell>
          <cell r="M61">
            <v>179</v>
          </cell>
        </row>
        <row r="62">
          <cell r="A62">
            <v>1089</v>
          </cell>
          <cell r="B62" t="str">
            <v>Central City</v>
          </cell>
          <cell r="C62">
            <v>479.3</v>
          </cell>
          <cell r="D62">
            <v>0</v>
          </cell>
          <cell r="E62">
            <v>0</v>
          </cell>
          <cell r="F62">
            <v>46262</v>
          </cell>
          <cell r="G62">
            <v>28936</v>
          </cell>
          <cell r="H62">
            <v>119948.89</v>
          </cell>
          <cell r="I62">
            <v>142</v>
          </cell>
          <cell r="J62">
            <v>844.71</v>
          </cell>
          <cell r="K62">
            <v>250.25848111829751</v>
          </cell>
          <cell r="L62">
            <v>2.59</v>
          </cell>
          <cell r="M62">
            <v>77</v>
          </cell>
        </row>
        <row r="63">
          <cell r="A63">
            <v>1093</v>
          </cell>
          <cell r="B63" t="str">
            <v>Central Decatur</v>
          </cell>
          <cell r="C63">
            <v>682.4</v>
          </cell>
          <cell r="D63">
            <v>0</v>
          </cell>
          <cell r="E63">
            <v>0</v>
          </cell>
          <cell r="F63">
            <v>195903</v>
          </cell>
          <cell r="G63">
            <v>32514</v>
          </cell>
          <cell r="H63">
            <v>456084.17</v>
          </cell>
          <cell r="I63">
            <v>545</v>
          </cell>
          <cell r="J63">
            <v>836.85</v>
          </cell>
          <cell r="K63">
            <v>668.35312133645959</v>
          </cell>
          <cell r="L63">
            <v>2.33</v>
          </cell>
          <cell r="M63">
            <v>319</v>
          </cell>
        </row>
        <row r="64">
          <cell r="A64">
            <v>1095</v>
          </cell>
          <cell r="B64" t="str">
            <v>Central Lyon</v>
          </cell>
          <cell r="C64">
            <v>688.8</v>
          </cell>
          <cell r="D64">
            <v>0</v>
          </cell>
          <cell r="E64">
            <v>0</v>
          </cell>
          <cell r="F64">
            <v>55265</v>
          </cell>
          <cell r="G64">
            <v>28631</v>
          </cell>
          <cell r="H64">
            <v>168940.52</v>
          </cell>
          <cell r="I64">
            <v>294</v>
          </cell>
          <cell r="J64">
            <v>574.63</v>
          </cell>
          <cell r="K64">
            <v>245.2678861788618</v>
          </cell>
          <cell r="L64">
            <v>3.05</v>
          </cell>
          <cell r="M64">
            <v>164</v>
          </cell>
        </row>
        <row r="65">
          <cell r="A65">
            <v>1107</v>
          </cell>
          <cell r="B65" t="str">
            <v>Chariton</v>
          </cell>
          <cell r="C65">
            <v>1343.6</v>
          </cell>
          <cell r="D65">
            <v>0</v>
          </cell>
          <cell r="E65">
            <v>0</v>
          </cell>
          <cell r="F65">
            <v>202576</v>
          </cell>
          <cell r="G65">
            <v>31833</v>
          </cell>
          <cell r="H65">
            <v>553044.82999999996</v>
          </cell>
          <cell r="I65">
            <v>955</v>
          </cell>
          <cell r="J65">
            <v>579.1</v>
          </cell>
          <cell r="K65">
            <v>411.61419321226555</v>
          </cell>
          <cell r="L65">
            <v>2.73</v>
          </cell>
          <cell r="M65">
            <v>287</v>
          </cell>
        </row>
        <row r="66">
          <cell r="A66">
            <v>1116</v>
          </cell>
          <cell r="B66" t="str">
            <v>Charles City</v>
          </cell>
          <cell r="C66">
            <v>1588.3999999999999</v>
          </cell>
          <cell r="D66">
            <v>0</v>
          </cell>
          <cell r="E66">
            <v>0</v>
          </cell>
          <cell r="F66">
            <v>111687</v>
          </cell>
          <cell r="G66">
            <v>47556</v>
          </cell>
          <cell r="H66">
            <v>365279.07</v>
          </cell>
          <cell r="I66">
            <v>505.3</v>
          </cell>
          <cell r="J66">
            <v>722.9</v>
          </cell>
          <cell r="K66">
            <v>229.96667715940572</v>
          </cell>
          <cell r="L66">
            <v>3.27</v>
          </cell>
          <cell r="M66">
            <v>224</v>
          </cell>
        </row>
        <row r="67">
          <cell r="A67">
            <v>1134</v>
          </cell>
          <cell r="B67" t="str">
            <v>Charter Oak-Ute</v>
          </cell>
          <cell r="C67">
            <v>293.60000000000002</v>
          </cell>
          <cell r="D67">
            <v>0</v>
          </cell>
          <cell r="E67">
            <v>0</v>
          </cell>
          <cell r="F67">
            <v>58150</v>
          </cell>
          <cell r="G67">
            <v>11594</v>
          </cell>
          <cell r="H67">
            <v>200458.33</v>
          </cell>
          <cell r="I67">
            <v>174</v>
          </cell>
          <cell r="J67">
            <v>1152.06</v>
          </cell>
          <cell r="K67">
            <v>682.75997956403262</v>
          </cell>
          <cell r="L67">
            <v>3.45</v>
          </cell>
          <cell r="M67">
            <v>152</v>
          </cell>
        </row>
        <row r="68">
          <cell r="A68">
            <v>1152</v>
          </cell>
          <cell r="B68" t="str">
            <v>Cherokee</v>
          </cell>
          <cell r="C68">
            <v>975.1</v>
          </cell>
          <cell r="D68">
            <v>0</v>
          </cell>
          <cell r="E68">
            <v>0</v>
          </cell>
          <cell r="F68">
            <v>56491</v>
          </cell>
          <cell r="G68">
            <v>28458</v>
          </cell>
          <cell r="H68">
            <v>228345.13</v>
          </cell>
          <cell r="I68">
            <v>505</v>
          </cell>
          <cell r="J68">
            <v>452.17</v>
          </cell>
          <cell r="K68">
            <v>234.17611527022871</v>
          </cell>
          <cell r="L68">
            <v>4.04</v>
          </cell>
          <cell r="M68">
            <v>116</v>
          </cell>
        </row>
        <row r="69">
          <cell r="A69">
            <v>1197</v>
          </cell>
          <cell r="B69" t="str">
            <v>Clarinda</v>
          </cell>
          <cell r="C69">
            <v>937.7</v>
          </cell>
          <cell r="D69">
            <v>0</v>
          </cell>
          <cell r="E69">
            <v>0</v>
          </cell>
          <cell r="F69">
            <v>76691</v>
          </cell>
          <cell r="G69">
            <v>39727</v>
          </cell>
          <cell r="H69">
            <v>184994.87</v>
          </cell>
          <cell r="I69">
            <v>364</v>
          </cell>
          <cell r="J69">
            <v>508.23</v>
          </cell>
          <cell r="K69">
            <v>197.28577370161031</v>
          </cell>
          <cell r="L69">
            <v>2.41</v>
          </cell>
          <cell r="M69">
            <v>165</v>
          </cell>
        </row>
        <row r="70">
          <cell r="A70">
            <v>1206</v>
          </cell>
          <cell r="B70" t="str">
            <v>Clarion-Goldfield</v>
          </cell>
          <cell r="C70">
            <v>806.9</v>
          </cell>
          <cell r="D70">
            <v>0</v>
          </cell>
          <cell r="E70">
            <v>0</v>
          </cell>
          <cell r="F70">
            <v>144028</v>
          </cell>
          <cell r="G70">
            <v>36335</v>
          </cell>
          <cell r="H70">
            <v>431866.03</v>
          </cell>
          <cell r="I70">
            <v>418</v>
          </cell>
          <cell r="J70">
            <v>1033.17</v>
          </cell>
          <cell r="K70">
            <v>535.21629693890202</v>
          </cell>
          <cell r="L70">
            <v>3</v>
          </cell>
          <cell r="M70">
            <v>252</v>
          </cell>
        </row>
        <row r="71">
          <cell r="A71">
            <v>1211</v>
          </cell>
          <cell r="B71" t="str">
            <v>Clarke</v>
          </cell>
          <cell r="C71">
            <v>1448.1</v>
          </cell>
          <cell r="D71">
            <v>0</v>
          </cell>
          <cell r="E71">
            <v>0</v>
          </cell>
          <cell r="F71">
            <v>179055</v>
          </cell>
          <cell r="G71">
            <v>27051</v>
          </cell>
          <cell r="H71">
            <v>558591.30000000005</v>
          </cell>
          <cell r="I71">
            <v>1047</v>
          </cell>
          <cell r="J71">
            <v>533.52</v>
          </cell>
          <cell r="K71">
            <v>385.74083281541334</v>
          </cell>
          <cell r="L71">
            <v>3.12</v>
          </cell>
          <cell r="M71">
            <v>269</v>
          </cell>
        </row>
        <row r="72">
          <cell r="A72">
            <v>1215</v>
          </cell>
          <cell r="B72" t="str">
            <v>Clarksville</v>
          </cell>
          <cell r="C72">
            <v>340.8</v>
          </cell>
          <cell r="D72">
            <v>0</v>
          </cell>
          <cell r="E72">
            <v>0</v>
          </cell>
          <cell r="F72">
            <v>21335</v>
          </cell>
          <cell r="G72">
            <v>11895</v>
          </cell>
          <cell r="H72">
            <v>62259.43</v>
          </cell>
          <cell r="I72">
            <v>57.3</v>
          </cell>
          <cell r="J72">
            <v>1086.55</v>
          </cell>
          <cell r="K72">
            <v>182.68612089201878</v>
          </cell>
          <cell r="L72">
            <v>2.92</v>
          </cell>
          <cell r="M72">
            <v>63</v>
          </cell>
        </row>
        <row r="73">
          <cell r="A73">
            <v>1218</v>
          </cell>
          <cell r="B73" t="str">
            <v>Clay Central-Everly</v>
          </cell>
          <cell r="C73">
            <v>371</v>
          </cell>
          <cell r="D73">
            <v>0</v>
          </cell>
          <cell r="E73">
            <v>0</v>
          </cell>
          <cell r="F73">
            <v>76426</v>
          </cell>
          <cell r="G73">
            <v>10008</v>
          </cell>
          <cell r="H73">
            <v>197539.54</v>
          </cell>
          <cell r="I73">
            <v>230.9</v>
          </cell>
          <cell r="J73">
            <v>855.52</v>
          </cell>
          <cell r="K73">
            <v>532.45159029649597</v>
          </cell>
          <cell r="L73">
            <v>2.59</v>
          </cell>
          <cell r="M73">
            <v>214</v>
          </cell>
        </row>
        <row r="74">
          <cell r="A74">
            <v>1221</v>
          </cell>
          <cell r="B74" t="str">
            <v>Clear Creek Amana</v>
          </cell>
          <cell r="C74">
            <v>1797.6</v>
          </cell>
          <cell r="D74">
            <v>0</v>
          </cell>
          <cell r="E74">
            <v>0</v>
          </cell>
          <cell r="F74">
            <v>166485</v>
          </cell>
          <cell r="G74">
            <v>64853</v>
          </cell>
          <cell r="H74">
            <v>709523.49</v>
          </cell>
          <cell r="I74">
            <v>1224.5999999999999</v>
          </cell>
          <cell r="J74">
            <v>579.39</v>
          </cell>
          <cell r="K74">
            <v>394.70599132176238</v>
          </cell>
          <cell r="L74">
            <v>4.26</v>
          </cell>
          <cell r="M74">
            <v>162</v>
          </cell>
        </row>
        <row r="75">
          <cell r="A75">
            <v>1224</v>
          </cell>
          <cell r="B75" t="str">
            <v>Clearfield *</v>
          </cell>
          <cell r="C75">
            <v>88.2</v>
          </cell>
          <cell r="D75">
            <v>0</v>
          </cell>
          <cell r="E75">
            <v>0</v>
          </cell>
          <cell r="F75">
            <v>33782</v>
          </cell>
          <cell r="G75">
            <v>877</v>
          </cell>
          <cell r="H75">
            <v>49932.23</v>
          </cell>
          <cell r="I75">
            <v>34</v>
          </cell>
          <cell r="J75">
            <v>1468.6</v>
          </cell>
          <cell r="K75">
            <v>566.12505668934239</v>
          </cell>
          <cell r="L75">
            <v>1.48</v>
          </cell>
          <cell r="M75">
            <v>70</v>
          </cell>
        </row>
        <row r="76">
          <cell r="A76">
            <v>1233</v>
          </cell>
          <cell r="B76" t="str">
            <v>Clear Lake</v>
          </cell>
          <cell r="C76">
            <v>1236.7</v>
          </cell>
          <cell r="D76">
            <v>0</v>
          </cell>
          <cell r="E76">
            <v>0</v>
          </cell>
          <cell r="F76">
            <v>88379</v>
          </cell>
          <cell r="G76">
            <v>47914</v>
          </cell>
          <cell r="H76">
            <v>393739.5</v>
          </cell>
          <cell r="I76">
            <v>731.2</v>
          </cell>
          <cell r="J76">
            <v>538.48</v>
          </cell>
          <cell r="K76">
            <v>318.37915420069538</v>
          </cell>
          <cell r="L76">
            <v>4.46</v>
          </cell>
          <cell r="M76">
            <v>86</v>
          </cell>
        </row>
        <row r="77">
          <cell r="A77">
            <v>1278</v>
          </cell>
          <cell r="B77" t="str">
            <v>Clinton</v>
          </cell>
          <cell r="C77">
            <v>3859.5</v>
          </cell>
          <cell r="D77">
            <v>0</v>
          </cell>
          <cell r="E77">
            <v>0</v>
          </cell>
          <cell r="F77">
            <v>162950</v>
          </cell>
          <cell r="G77">
            <v>216350</v>
          </cell>
          <cell r="H77">
            <v>623282.5</v>
          </cell>
          <cell r="I77">
            <v>898</v>
          </cell>
          <cell r="J77">
            <v>694.08</v>
          </cell>
          <cell r="K77">
            <v>161.49306905039512</v>
          </cell>
          <cell r="L77">
            <v>3.82</v>
          </cell>
          <cell r="M77">
            <v>18</v>
          </cell>
        </row>
        <row r="78">
          <cell r="A78">
            <v>1332</v>
          </cell>
          <cell r="B78" t="str">
            <v>Colfax-Mingo</v>
          </cell>
          <cell r="C78">
            <v>742.6</v>
          </cell>
          <cell r="D78">
            <v>0</v>
          </cell>
          <cell r="E78">
            <v>0</v>
          </cell>
          <cell r="F78">
            <v>83998</v>
          </cell>
          <cell r="G78">
            <v>24351</v>
          </cell>
          <cell r="H78">
            <v>254288.67</v>
          </cell>
          <cell r="I78">
            <v>301</v>
          </cell>
          <cell r="J78">
            <v>844.81</v>
          </cell>
          <cell r="K78">
            <v>342.43020468623757</v>
          </cell>
          <cell r="L78">
            <v>3.03</v>
          </cell>
          <cell r="M78">
            <v>100</v>
          </cell>
        </row>
        <row r="79">
          <cell r="A79">
            <v>1337</v>
          </cell>
          <cell r="B79" t="str">
            <v>College</v>
          </cell>
          <cell r="C79">
            <v>4685.3</v>
          </cell>
          <cell r="D79">
            <v>0</v>
          </cell>
          <cell r="E79">
            <v>0</v>
          </cell>
          <cell r="F79">
            <v>505813</v>
          </cell>
          <cell r="G79">
            <v>144616</v>
          </cell>
          <cell r="H79">
            <v>1931365.36</v>
          </cell>
          <cell r="I79">
            <v>4414.8999999999996</v>
          </cell>
          <cell r="J79">
            <v>437.47</v>
          </cell>
          <cell r="K79">
            <v>412.21807781785583</v>
          </cell>
          <cell r="L79">
            <v>3.82</v>
          </cell>
          <cell r="M79">
            <v>137</v>
          </cell>
        </row>
        <row r="80">
          <cell r="A80">
            <v>1350</v>
          </cell>
          <cell r="B80" t="str">
            <v>Collins-Maxwell</v>
          </cell>
          <cell r="C80">
            <v>487.8</v>
          </cell>
          <cell r="D80">
            <v>0</v>
          </cell>
          <cell r="E80">
            <v>0</v>
          </cell>
          <cell r="F80">
            <v>52842</v>
          </cell>
          <cell r="G80">
            <v>16553</v>
          </cell>
          <cell r="H80">
            <v>127018.27</v>
          </cell>
          <cell r="I80">
            <v>256</v>
          </cell>
          <cell r="J80">
            <v>496.17</v>
          </cell>
          <cell r="K80">
            <v>260.39005740057399</v>
          </cell>
          <cell r="L80">
            <v>2.41</v>
          </cell>
          <cell r="M80">
            <v>113</v>
          </cell>
        </row>
        <row r="81">
          <cell r="A81">
            <v>1359</v>
          </cell>
          <cell r="B81" t="str">
            <v>Colo-Nesco</v>
          </cell>
          <cell r="C81">
            <v>528</v>
          </cell>
          <cell r="D81">
            <v>0</v>
          </cell>
          <cell r="E81">
            <v>0</v>
          </cell>
          <cell r="F81">
            <v>134462</v>
          </cell>
          <cell r="G81">
            <v>23620</v>
          </cell>
          <cell r="H81">
            <v>214913.76</v>
          </cell>
          <cell r="I81">
            <v>213</v>
          </cell>
          <cell r="J81">
            <v>1008.98</v>
          </cell>
          <cell r="K81">
            <v>407.03363636363639</v>
          </cell>
          <cell r="L81">
            <v>1.6</v>
          </cell>
          <cell r="M81">
            <v>174</v>
          </cell>
        </row>
        <row r="82">
          <cell r="A82">
            <v>1368</v>
          </cell>
          <cell r="B82" t="str">
            <v>Columbus</v>
          </cell>
          <cell r="C82">
            <v>815.6</v>
          </cell>
          <cell r="D82">
            <v>0</v>
          </cell>
          <cell r="E82">
            <v>0</v>
          </cell>
          <cell r="F82">
            <v>48241</v>
          </cell>
          <cell r="G82">
            <v>17256</v>
          </cell>
          <cell r="H82">
            <v>265293.83</v>
          </cell>
          <cell r="I82">
            <v>447.1</v>
          </cell>
          <cell r="J82">
            <v>593.37</v>
          </cell>
          <cell r="K82">
            <v>325.27443599803826</v>
          </cell>
          <cell r="L82">
            <v>5.5</v>
          </cell>
          <cell r="M82">
            <v>142</v>
          </cell>
        </row>
        <row r="83">
          <cell r="A83">
            <v>1413</v>
          </cell>
          <cell r="B83" t="str">
            <v>Coon Rapids-Bayard</v>
          </cell>
          <cell r="C83">
            <v>401.1</v>
          </cell>
          <cell r="D83">
            <v>0</v>
          </cell>
          <cell r="E83">
            <v>0</v>
          </cell>
          <cell r="F83">
            <v>47283</v>
          </cell>
          <cell r="G83">
            <v>15320</v>
          </cell>
          <cell r="H83">
            <v>135515.09</v>
          </cell>
          <cell r="I83">
            <v>179</v>
          </cell>
          <cell r="J83">
            <v>757.07</v>
          </cell>
          <cell r="K83">
            <v>337.85861381201693</v>
          </cell>
          <cell r="L83">
            <v>2.87</v>
          </cell>
          <cell r="M83">
            <v>183</v>
          </cell>
        </row>
        <row r="84">
          <cell r="A84">
            <v>1431</v>
          </cell>
          <cell r="B84" t="str">
            <v>Corning</v>
          </cell>
          <cell r="C84">
            <v>417.9</v>
          </cell>
          <cell r="D84">
            <v>0</v>
          </cell>
          <cell r="E84">
            <v>0</v>
          </cell>
          <cell r="F84">
            <v>180344</v>
          </cell>
          <cell r="G84">
            <v>31515</v>
          </cell>
          <cell r="H84">
            <v>421012.06</v>
          </cell>
          <cell r="I84">
            <v>213</v>
          </cell>
          <cell r="J84">
            <v>1976.58</v>
          </cell>
          <cell r="K84">
            <v>1007.4469011725294</v>
          </cell>
          <cell r="L84">
            <v>2.33</v>
          </cell>
          <cell r="M84">
            <v>260</v>
          </cell>
        </row>
        <row r="85">
          <cell r="A85">
            <v>1449</v>
          </cell>
          <cell r="B85" t="str">
            <v>Corwith-Wesley</v>
          </cell>
          <cell r="C85">
            <v>109.1</v>
          </cell>
          <cell r="D85">
            <v>0</v>
          </cell>
          <cell r="E85">
            <v>0</v>
          </cell>
          <cell r="F85">
            <v>15990</v>
          </cell>
          <cell r="G85">
            <v>8926</v>
          </cell>
          <cell r="H85">
            <v>42466.42</v>
          </cell>
          <cell r="I85">
            <v>13</v>
          </cell>
          <cell r="J85">
            <v>3266.65</v>
          </cell>
          <cell r="K85">
            <v>389.24307974335471</v>
          </cell>
          <cell r="L85">
            <v>2.65</v>
          </cell>
          <cell r="M85">
            <v>102</v>
          </cell>
        </row>
        <row r="86">
          <cell r="A86">
            <v>1476</v>
          </cell>
          <cell r="B86" t="str">
            <v>Council Bluffs</v>
          </cell>
          <cell r="C86">
            <v>8995.9</v>
          </cell>
          <cell r="D86">
            <v>0</v>
          </cell>
          <cell r="E86">
            <v>0</v>
          </cell>
          <cell r="F86">
            <v>539314</v>
          </cell>
          <cell r="G86">
            <v>387858</v>
          </cell>
          <cell r="H86">
            <v>1896272.97</v>
          </cell>
          <cell r="I86">
            <v>2381</v>
          </cell>
          <cell r="J86">
            <v>796.42</v>
          </cell>
          <cell r="K86">
            <v>210.79302460009561</v>
          </cell>
          <cell r="L86">
            <v>3.51</v>
          </cell>
          <cell r="M86">
            <v>74</v>
          </cell>
        </row>
        <row r="87">
          <cell r="A87">
            <v>1503</v>
          </cell>
          <cell r="B87" t="str">
            <v>Creston</v>
          </cell>
          <cell r="C87">
            <v>1425.1</v>
          </cell>
          <cell r="D87">
            <v>0</v>
          </cell>
          <cell r="E87">
            <v>0</v>
          </cell>
          <cell r="F87">
            <v>88882</v>
          </cell>
          <cell r="G87">
            <v>49340</v>
          </cell>
          <cell r="H87">
            <v>368920.35</v>
          </cell>
          <cell r="I87">
            <v>435</v>
          </cell>
          <cell r="J87">
            <v>848.09</v>
          </cell>
          <cell r="K87">
            <v>258.87330713634128</v>
          </cell>
          <cell r="L87">
            <v>4.1500000000000004</v>
          </cell>
          <cell r="M87">
            <v>196</v>
          </cell>
        </row>
        <row r="88">
          <cell r="A88">
            <v>1576</v>
          </cell>
          <cell r="B88" t="str">
            <v>Dallas Center-Grimes</v>
          </cell>
          <cell r="C88">
            <v>2247.1</v>
          </cell>
          <cell r="D88">
            <v>0</v>
          </cell>
          <cell r="E88">
            <v>0</v>
          </cell>
          <cell r="F88">
            <v>151391</v>
          </cell>
          <cell r="G88">
            <v>75599</v>
          </cell>
          <cell r="H88">
            <v>729439.31</v>
          </cell>
          <cell r="I88">
            <v>1397</v>
          </cell>
          <cell r="J88">
            <v>522.15</v>
          </cell>
          <cell r="K88">
            <v>324.61363980241202</v>
          </cell>
          <cell r="L88">
            <v>4.82</v>
          </cell>
          <cell r="M88">
            <v>83</v>
          </cell>
        </row>
        <row r="89">
          <cell r="A89">
            <v>1602</v>
          </cell>
          <cell r="B89" t="str">
            <v>Danville</v>
          </cell>
          <cell r="C89">
            <v>485.2</v>
          </cell>
          <cell r="D89">
            <v>0</v>
          </cell>
          <cell r="E89">
            <v>0</v>
          </cell>
          <cell r="F89">
            <v>55721</v>
          </cell>
          <cell r="G89">
            <v>4047</v>
          </cell>
          <cell r="H89">
            <v>295440.56</v>
          </cell>
          <cell r="I89">
            <v>336.1</v>
          </cell>
          <cell r="J89">
            <v>879.03</v>
          </cell>
          <cell r="K89">
            <v>608.90469909315743</v>
          </cell>
          <cell r="L89">
            <v>5.3</v>
          </cell>
          <cell r="M89">
            <v>71</v>
          </cell>
        </row>
        <row r="90">
          <cell r="A90">
            <v>1611</v>
          </cell>
          <cell r="B90" t="str">
            <v>Davenport</v>
          </cell>
          <cell r="C90">
            <v>15978.9</v>
          </cell>
          <cell r="D90">
            <v>0</v>
          </cell>
          <cell r="E90">
            <v>0</v>
          </cell>
          <cell r="F90">
            <v>1292769</v>
          </cell>
          <cell r="G90">
            <v>210447</v>
          </cell>
          <cell r="H90">
            <v>4953691.16</v>
          </cell>
          <cell r="I90">
            <v>10411</v>
          </cell>
          <cell r="J90">
            <v>475.81</v>
          </cell>
          <cell r="K90">
            <v>310.0145291603302</v>
          </cell>
          <cell r="L90">
            <v>3.83</v>
          </cell>
          <cell r="M90">
            <v>109</v>
          </cell>
        </row>
        <row r="91">
          <cell r="A91">
            <v>1619</v>
          </cell>
          <cell r="B91" t="str">
            <v>Davis County</v>
          </cell>
          <cell r="C91">
            <v>1182</v>
          </cell>
          <cell r="D91">
            <v>0</v>
          </cell>
          <cell r="E91">
            <v>0</v>
          </cell>
          <cell r="F91">
            <v>268535</v>
          </cell>
          <cell r="G91">
            <v>39004</v>
          </cell>
          <cell r="H91">
            <v>703048.02</v>
          </cell>
          <cell r="I91">
            <v>928.6</v>
          </cell>
          <cell r="J91">
            <v>757.11</v>
          </cell>
          <cell r="K91">
            <v>594.7952791878173</v>
          </cell>
          <cell r="L91">
            <v>2.62</v>
          </cell>
          <cell r="M91">
            <v>468</v>
          </cell>
        </row>
        <row r="92">
          <cell r="A92">
            <v>1638</v>
          </cell>
          <cell r="B92" t="str">
            <v>Decorah Community</v>
          </cell>
          <cell r="C92">
            <v>1391.8999999999999</v>
          </cell>
          <cell r="D92">
            <v>0</v>
          </cell>
          <cell r="E92">
            <v>0</v>
          </cell>
          <cell r="F92">
            <v>168931</v>
          </cell>
          <cell r="G92">
            <v>61113</v>
          </cell>
          <cell r="H92">
            <v>715415.39</v>
          </cell>
          <cell r="I92">
            <v>1334.9</v>
          </cell>
          <cell r="J92">
            <v>535.92999999999995</v>
          </cell>
          <cell r="K92">
            <v>513.98476183633886</v>
          </cell>
          <cell r="L92">
            <v>4.2300000000000004</v>
          </cell>
          <cell r="M92">
            <v>165</v>
          </cell>
        </row>
        <row r="93">
          <cell r="A93">
            <v>1675</v>
          </cell>
          <cell r="B93" t="str">
            <v>Delwood</v>
          </cell>
          <cell r="C93">
            <v>212</v>
          </cell>
          <cell r="D93">
            <v>0</v>
          </cell>
          <cell r="E93">
            <v>0</v>
          </cell>
          <cell r="F93">
            <v>41570</v>
          </cell>
          <cell r="G93">
            <v>820</v>
          </cell>
          <cell r="H93">
            <v>154685.43</v>
          </cell>
          <cell r="I93">
            <v>113</v>
          </cell>
          <cell r="J93">
            <v>1368.9</v>
          </cell>
          <cell r="K93">
            <v>729.64825471698111</v>
          </cell>
          <cell r="L93">
            <v>3.72</v>
          </cell>
          <cell r="M93">
            <v>65</v>
          </cell>
        </row>
        <row r="94">
          <cell r="A94">
            <v>1701</v>
          </cell>
          <cell r="B94" t="str">
            <v>Denison</v>
          </cell>
          <cell r="C94">
            <v>2044.8</v>
          </cell>
          <cell r="D94">
            <v>0</v>
          </cell>
          <cell r="E94">
            <v>0</v>
          </cell>
          <cell r="F94">
            <v>152290</v>
          </cell>
          <cell r="G94">
            <v>36229</v>
          </cell>
          <cell r="H94">
            <v>799773.58</v>
          </cell>
          <cell r="I94">
            <v>1834.8</v>
          </cell>
          <cell r="J94">
            <v>435.89</v>
          </cell>
          <cell r="K94">
            <v>391.12557707355239</v>
          </cell>
          <cell r="L94">
            <v>5.25</v>
          </cell>
          <cell r="M94">
            <v>172</v>
          </cell>
        </row>
        <row r="95">
          <cell r="A95">
            <v>1719</v>
          </cell>
          <cell r="B95" t="str">
            <v>Denver</v>
          </cell>
          <cell r="C95">
            <v>699.1</v>
          </cell>
          <cell r="D95">
            <v>0</v>
          </cell>
          <cell r="E95">
            <v>0</v>
          </cell>
          <cell r="F95">
            <v>39816</v>
          </cell>
          <cell r="G95">
            <v>5843</v>
          </cell>
          <cell r="H95">
            <v>149349.64000000001</v>
          </cell>
          <cell r="I95">
            <v>313.60000000000002</v>
          </cell>
          <cell r="J95">
            <v>476.24</v>
          </cell>
          <cell r="K95">
            <v>213.63129738234875</v>
          </cell>
          <cell r="L95">
            <v>3.75</v>
          </cell>
          <cell r="M95">
            <v>57</v>
          </cell>
        </row>
        <row r="96">
          <cell r="A96">
            <v>1737</v>
          </cell>
          <cell r="B96" t="str">
            <v>Des Moines Independent</v>
          </cell>
          <cell r="C96">
            <v>32409.5</v>
          </cell>
          <cell r="D96">
            <v>0</v>
          </cell>
          <cell r="E96">
            <v>0</v>
          </cell>
          <cell r="F96">
            <v>806598</v>
          </cell>
          <cell r="G96">
            <v>911264</v>
          </cell>
          <cell r="H96">
            <v>5602980.4800000004</v>
          </cell>
          <cell r="I96">
            <v>8331.4</v>
          </cell>
          <cell r="J96">
            <v>672.51</v>
          </cell>
          <cell r="K96">
            <v>172.88080593653098</v>
          </cell>
          <cell r="L96">
            <v>6.94</v>
          </cell>
          <cell r="M96">
            <v>84</v>
          </cell>
        </row>
        <row r="97">
          <cell r="A97">
            <v>1782</v>
          </cell>
          <cell r="B97" t="str">
            <v>Diagonal</v>
          </cell>
          <cell r="C97">
            <v>93</v>
          </cell>
          <cell r="D97">
            <v>0</v>
          </cell>
          <cell r="E97">
            <v>0</v>
          </cell>
          <cell r="F97">
            <v>18972</v>
          </cell>
          <cell r="G97">
            <v>3609</v>
          </cell>
          <cell r="H97">
            <v>59960.2</v>
          </cell>
          <cell r="I97">
            <v>22</v>
          </cell>
          <cell r="J97">
            <v>2725.46</v>
          </cell>
          <cell r="K97">
            <v>644.73333333333335</v>
          </cell>
          <cell r="L97">
            <v>3.16</v>
          </cell>
          <cell r="M97">
            <v>83</v>
          </cell>
        </row>
        <row r="98">
          <cell r="A98">
            <v>1791</v>
          </cell>
          <cell r="B98" t="str">
            <v>Dike-New Hartford</v>
          </cell>
          <cell r="C98">
            <v>880.5</v>
          </cell>
          <cell r="D98">
            <v>0</v>
          </cell>
          <cell r="E98">
            <v>0</v>
          </cell>
          <cell r="F98">
            <v>76690</v>
          </cell>
          <cell r="G98">
            <v>18087</v>
          </cell>
          <cell r="H98">
            <v>313096.86</v>
          </cell>
          <cell r="I98">
            <v>658.2</v>
          </cell>
          <cell r="J98">
            <v>475.69</v>
          </cell>
          <cell r="K98">
            <v>355.58984667802383</v>
          </cell>
          <cell r="L98">
            <v>4.08</v>
          </cell>
          <cell r="M98">
            <v>151</v>
          </cell>
        </row>
        <row r="99">
          <cell r="A99">
            <v>1854</v>
          </cell>
          <cell r="B99" t="str">
            <v>Dows</v>
          </cell>
          <cell r="C99">
            <v>138</v>
          </cell>
          <cell r="D99">
            <v>0</v>
          </cell>
          <cell r="E99">
            <v>0</v>
          </cell>
          <cell r="F99">
            <v>30166</v>
          </cell>
          <cell r="G99">
            <v>564</v>
          </cell>
          <cell r="H99">
            <v>72979.34</v>
          </cell>
          <cell r="I99">
            <v>93</v>
          </cell>
          <cell r="J99">
            <v>784.72</v>
          </cell>
          <cell r="K99">
            <v>528.8357971014492</v>
          </cell>
          <cell r="L99">
            <v>2.42</v>
          </cell>
          <cell r="M99">
            <v>101</v>
          </cell>
        </row>
        <row r="100">
          <cell r="A100">
            <v>1863</v>
          </cell>
          <cell r="B100" t="str">
            <v>Dubuque</v>
          </cell>
          <cell r="C100">
            <v>10577.7</v>
          </cell>
          <cell r="D100">
            <v>0</v>
          </cell>
          <cell r="E100">
            <v>0</v>
          </cell>
          <cell r="F100">
            <v>666549</v>
          </cell>
          <cell r="G100">
            <v>350941</v>
          </cell>
          <cell r="H100">
            <v>2965761.89</v>
          </cell>
          <cell r="I100">
            <v>2894</v>
          </cell>
          <cell r="J100">
            <v>1024.8</v>
          </cell>
          <cell r="K100">
            <v>280.37871087287408</v>
          </cell>
          <cell r="L100">
            <v>4.45</v>
          </cell>
          <cell r="M100">
            <v>240</v>
          </cell>
        </row>
        <row r="101">
          <cell r="A101">
            <v>1908</v>
          </cell>
          <cell r="B101" t="str">
            <v>Dunkerton</v>
          </cell>
          <cell r="C101">
            <v>464</v>
          </cell>
          <cell r="D101">
            <v>0</v>
          </cell>
          <cell r="E101">
            <v>0</v>
          </cell>
          <cell r="F101">
            <v>33951</v>
          </cell>
          <cell r="G101">
            <v>8437</v>
          </cell>
          <cell r="H101">
            <v>154724.32999999999</v>
          </cell>
          <cell r="I101">
            <v>307</v>
          </cell>
          <cell r="J101">
            <v>503.99</v>
          </cell>
          <cell r="K101">
            <v>333.45760775862067</v>
          </cell>
          <cell r="L101">
            <v>4.5599999999999996</v>
          </cell>
          <cell r="M101">
            <v>82</v>
          </cell>
        </row>
        <row r="102">
          <cell r="A102">
            <v>1917</v>
          </cell>
          <cell r="B102" t="str">
            <v>Boyer Valley</v>
          </cell>
          <cell r="C102">
            <v>432.7</v>
          </cell>
          <cell r="D102">
            <v>0</v>
          </cell>
          <cell r="E102">
            <v>0</v>
          </cell>
          <cell r="F102">
            <v>79333</v>
          </cell>
          <cell r="G102">
            <v>16515</v>
          </cell>
          <cell r="H102">
            <v>229170.58</v>
          </cell>
          <cell r="I102">
            <v>177.3</v>
          </cell>
          <cell r="J102">
            <v>1292.56</v>
          </cell>
          <cell r="K102">
            <v>529.62925814652181</v>
          </cell>
          <cell r="L102">
            <v>2.89</v>
          </cell>
          <cell r="M102">
            <v>180</v>
          </cell>
        </row>
        <row r="103">
          <cell r="A103">
            <v>1926</v>
          </cell>
          <cell r="B103" t="str">
            <v>Durant</v>
          </cell>
          <cell r="C103">
            <v>565.6</v>
          </cell>
          <cell r="D103">
            <v>0</v>
          </cell>
          <cell r="E103">
            <v>0</v>
          </cell>
          <cell r="F103">
            <v>51289</v>
          </cell>
          <cell r="G103">
            <v>27533</v>
          </cell>
          <cell r="H103">
            <v>190074.95</v>
          </cell>
          <cell r="I103">
            <v>182.6</v>
          </cell>
          <cell r="J103">
            <v>1040.94</v>
          </cell>
          <cell r="K103">
            <v>336.05896393210753</v>
          </cell>
          <cell r="L103">
            <v>3.71</v>
          </cell>
          <cell r="M103">
            <v>90</v>
          </cell>
        </row>
        <row r="104">
          <cell r="A104">
            <v>1944</v>
          </cell>
          <cell r="B104" t="str">
            <v>Eagle Grove</v>
          </cell>
          <cell r="C104">
            <v>833.3</v>
          </cell>
          <cell r="D104">
            <v>0</v>
          </cell>
          <cell r="E104">
            <v>0</v>
          </cell>
          <cell r="F104">
            <v>78660</v>
          </cell>
          <cell r="G104">
            <v>34082</v>
          </cell>
          <cell r="H104">
            <v>270391.59999999998</v>
          </cell>
          <cell r="I104">
            <v>408.1</v>
          </cell>
          <cell r="J104">
            <v>662.56</v>
          </cell>
          <cell r="K104">
            <v>324.48289931597265</v>
          </cell>
          <cell r="L104">
            <v>3.44</v>
          </cell>
          <cell r="M104">
            <v>162</v>
          </cell>
        </row>
        <row r="105">
          <cell r="A105">
            <v>1953</v>
          </cell>
          <cell r="B105" t="str">
            <v>Earlham</v>
          </cell>
          <cell r="C105">
            <v>644.70000000000005</v>
          </cell>
          <cell r="D105">
            <v>0</v>
          </cell>
          <cell r="E105">
            <v>0</v>
          </cell>
          <cell r="F105">
            <v>48845</v>
          </cell>
          <cell r="G105">
            <v>13337</v>
          </cell>
          <cell r="H105">
            <v>144785.20000000001</v>
          </cell>
          <cell r="I105">
            <v>197</v>
          </cell>
          <cell r="J105">
            <v>734.95</v>
          </cell>
          <cell r="K105">
            <v>224.57763300760044</v>
          </cell>
          <cell r="L105">
            <v>2.97</v>
          </cell>
          <cell r="M105">
            <v>108</v>
          </cell>
        </row>
        <row r="106">
          <cell r="A106">
            <v>1963</v>
          </cell>
          <cell r="B106" t="str">
            <v>East Buchanan</v>
          </cell>
          <cell r="C106">
            <v>560.29999999999995</v>
          </cell>
          <cell r="D106">
            <v>0</v>
          </cell>
          <cell r="E106">
            <v>0</v>
          </cell>
          <cell r="F106">
            <v>72333</v>
          </cell>
          <cell r="G106">
            <v>45219</v>
          </cell>
          <cell r="H106">
            <v>221298.36</v>
          </cell>
          <cell r="I106">
            <v>273.8</v>
          </cell>
          <cell r="J106">
            <v>808.25</v>
          </cell>
          <cell r="K106">
            <v>394.9640549705515</v>
          </cell>
          <cell r="L106">
            <v>3.06</v>
          </cell>
          <cell r="M106">
            <v>137</v>
          </cell>
        </row>
        <row r="107">
          <cell r="A107">
            <v>1965</v>
          </cell>
          <cell r="B107" t="str">
            <v>Easton Valley</v>
          </cell>
          <cell r="C107">
            <v>655</v>
          </cell>
          <cell r="D107">
            <v>0</v>
          </cell>
          <cell r="E107">
            <v>0</v>
          </cell>
          <cell r="F107">
            <v>123397</v>
          </cell>
          <cell r="G107">
            <v>30245</v>
          </cell>
          <cell r="H107">
            <v>340824.55</v>
          </cell>
          <cell r="I107">
            <v>241</v>
          </cell>
          <cell r="J107">
            <v>1414.21</v>
          </cell>
          <cell r="K107">
            <v>520.34282442748088</v>
          </cell>
          <cell r="L107">
            <v>2.76</v>
          </cell>
          <cell r="M107">
            <v>183</v>
          </cell>
        </row>
        <row r="108">
          <cell r="A108">
            <v>1967</v>
          </cell>
          <cell r="B108" t="str">
            <v>East Greene</v>
          </cell>
          <cell r="C108">
            <v>311.2</v>
          </cell>
          <cell r="D108">
            <v>0</v>
          </cell>
          <cell r="E108">
            <v>0</v>
          </cell>
          <cell r="F108">
            <v>65656</v>
          </cell>
          <cell r="G108">
            <v>0</v>
          </cell>
          <cell r="H108">
            <v>172268.95</v>
          </cell>
          <cell r="I108">
            <v>94.1</v>
          </cell>
          <cell r="J108">
            <v>1830.7</v>
          </cell>
          <cell r="K108">
            <v>553.56346401028281</v>
          </cell>
          <cell r="L108">
            <v>2.62</v>
          </cell>
          <cell r="M108">
            <v>140</v>
          </cell>
        </row>
        <row r="109">
          <cell r="A109">
            <v>3582</v>
          </cell>
          <cell r="B109" t="str">
            <v>East Marshall</v>
          </cell>
          <cell r="C109">
            <v>609.29999999999995</v>
          </cell>
          <cell r="D109">
            <v>0</v>
          </cell>
          <cell r="E109">
            <v>0</v>
          </cell>
          <cell r="F109">
            <v>130081</v>
          </cell>
          <cell r="G109">
            <v>16123</v>
          </cell>
          <cell r="H109">
            <v>522930.01</v>
          </cell>
          <cell r="I109">
            <v>675</v>
          </cell>
          <cell r="J109">
            <v>774.71</v>
          </cell>
          <cell r="K109">
            <v>858.2471852946004</v>
          </cell>
          <cell r="L109">
            <v>4.0199999999999996</v>
          </cell>
          <cell r="M109">
            <v>167</v>
          </cell>
        </row>
        <row r="110">
          <cell r="A110">
            <v>1970</v>
          </cell>
          <cell r="B110" t="str">
            <v>East Union</v>
          </cell>
          <cell r="C110">
            <v>515.79999999999995</v>
          </cell>
          <cell r="D110">
            <v>0</v>
          </cell>
          <cell r="E110">
            <v>0</v>
          </cell>
          <cell r="F110">
            <v>85689</v>
          </cell>
          <cell r="G110">
            <v>14364</v>
          </cell>
          <cell r="H110">
            <v>285804.03000000003</v>
          </cell>
          <cell r="I110">
            <v>273.3</v>
          </cell>
          <cell r="J110">
            <v>1045.75</v>
          </cell>
          <cell r="K110">
            <v>554.09854594804199</v>
          </cell>
          <cell r="L110">
            <v>3.33</v>
          </cell>
          <cell r="M110">
            <v>269</v>
          </cell>
        </row>
        <row r="111">
          <cell r="A111">
            <v>1972</v>
          </cell>
          <cell r="B111" t="str">
            <v>Eastern Allamakee</v>
          </cell>
          <cell r="C111">
            <v>364</v>
          </cell>
          <cell r="D111">
            <v>0</v>
          </cell>
          <cell r="E111">
            <v>0</v>
          </cell>
          <cell r="F111">
            <v>96512</v>
          </cell>
          <cell r="G111">
            <v>19146</v>
          </cell>
          <cell r="H111">
            <v>268357.15000000002</v>
          </cell>
          <cell r="I111">
            <v>263</v>
          </cell>
          <cell r="J111">
            <v>1020.37</v>
          </cell>
          <cell r="K111">
            <v>737.24491758241766</v>
          </cell>
          <cell r="L111">
            <v>2.78</v>
          </cell>
          <cell r="M111">
            <v>150</v>
          </cell>
        </row>
        <row r="112">
          <cell r="A112">
            <v>1975</v>
          </cell>
          <cell r="B112" t="str">
            <v>River Valley</v>
          </cell>
          <cell r="C112">
            <v>422</v>
          </cell>
          <cell r="D112">
            <v>0</v>
          </cell>
          <cell r="E112">
            <v>0</v>
          </cell>
          <cell r="F112">
            <v>109081</v>
          </cell>
          <cell r="G112">
            <v>23103</v>
          </cell>
          <cell r="H112">
            <v>239341.3</v>
          </cell>
          <cell r="I112">
            <v>269</v>
          </cell>
          <cell r="J112">
            <v>889.74</v>
          </cell>
          <cell r="K112">
            <v>567.15947867298576</v>
          </cell>
          <cell r="L112">
            <v>2.2000000000000002</v>
          </cell>
          <cell r="M112">
            <v>217</v>
          </cell>
        </row>
        <row r="113">
          <cell r="A113">
            <v>1989</v>
          </cell>
          <cell r="B113" t="str">
            <v>Edgewood-Colesburg</v>
          </cell>
          <cell r="C113">
            <v>414</v>
          </cell>
          <cell r="D113">
            <v>0</v>
          </cell>
          <cell r="E113">
            <v>0</v>
          </cell>
          <cell r="F113">
            <v>109511</v>
          </cell>
          <cell r="G113">
            <v>16314</v>
          </cell>
          <cell r="H113">
            <v>347374.55</v>
          </cell>
          <cell r="I113">
            <v>453</v>
          </cell>
          <cell r="J113">
            <v>766.83</v>
          </cell>
          <cell r="K113">
            <v>839.06896135265697</v>
          </cell>
          <cell r="L113">
            <v>3.17</v>
          </cell>
          <cell r="M113">
            <v>155</v>
          </cell>
        </row>
        <row r="114">
          <cell r="A114">
            <v>2007</v>
          </cell>
          <cell r="B114" t="str">
            <v>Eldora-New Providence</v>
          </cell>
          <cell r="C114">
            <v>631</v>
          </cell>
          <cell r="D114">
            <v>0</v>
          </cell>
          <cell r="E114">
            <v>0</v>
          </cell>
          <cell r="F114">
            <v>66608</v>
          </cell>
          <cell r="G114">
            <v>32422</v>
          </cell>
          <cell r="H114">
            <v>203500.94</v>
          </cell>
          <cell r="I114">
            <v>337</v>
          </cell>
          <cell r="J114">
            <v>603.86</v>
          </cell>
          <cell r="K114">
            <v>322.50545166402537</v>
          </cell>
          <cell r="L114">
            <v>3.05</v>
          </cell>
          <cell r="M114">
            <v>137</v>
          </cell>
        </row>
        <row r="115">
          <cell r="A115">
            <v>2016</v>
          </cell>
          <cell r="B115" t="str">
            <v>Elk Horn-Kimballton</v>
          </cell>
          <cell r="C115">
            <v>219.6</v>
          </cell>
          <cell r="D115">
            <v>0</v>
          </cell>
          <cell r="E115">
            <v>0</v>
          </cell>
          <cell r="F115">
            <v>58444</v>
          </cell>
          <cell r="G115">
            <v>11306</v>
          </cell>
          <cell r="H115">
            <v>101480.81</v>
          </cell>
          <cell r="I115">
            <v>182</v>
          </cell>
          <cell r="J115">
            <v>557.59</v>
          </cell>
          <cell r="K115">
            <v>462.11662112932606</v>
          </cell>
          <cell r="L115">
            <v>1.74</v>
          </cell>
          <cell r="M115">
            <v>84</v>
          </cell>
        </row>
        <row r="116">
          <cell r="A116">
            <v>2088</v>
          </cell>
          <cell r="B116" t="str">
            <v>Emmetsburg</v>
          </cell>
          <cell r="C116">
            <v>666.69999999999993</v>
          </cell>
          <cell r="D116">
            <v>0</v>
          </cell>
          <cell r="E116">
            <v>0</v>
          </cell>
          <cell r="F116">
            <v>130816</v>
          </cell>
          <cell r="G116">
            <v>20266</v>
          </cell>
          <cell r="H116">
            <v>255036.94</v>
          </cell>
          <cell r="I116">
            <v>321</v>
          </cell>
          <cell r="J116">
            <v>794.51</v>
          </cell>
          <cell r="K116">
            <v>382.53628318584077</v>
          </cell>
          <cell r="L116">
            <v>1.95</v>
          </cell>
          <cell r="M116">
            <v>279</v>
          </cell>
        </row>
        <row r="117">
          <cell r="A117">
            <v>2097</v>
          </cell>
          <cell r="B117" t="str">
            <v>English Valleys</v>
          </cell>
          <cell r="C117">
            <v>458.8</v>
          </cell>
          <cell r="D117">
            <v>0</v>
          </cell>
          <cell r="E117">
            <v>0</v>
          </cell>
          <cell r="F117">
            <v>167608</v>
          </cell>
          <cell r="G117">
            <v>108668</v>
          </cell>
          <cell r="H117">
            <v>198029.68</v>
          </cell>
          <cell r="I117">
            <v>265.3</v>
          </cell>
          <cell r="J117">
            <v>746.44</v>
          </cell>
          <cell r="K117">
            <v>431.62528334786396</v>
          </cell>
          <cell r="L117">
            <v>1.18</v>
          </cell>
          <cell r="M117">
            <v>130</v>
          </cell>
        </row>
        <row r="118">
          <cell r="A118">
            <v>2113</v>
          </cell>
          <cell r="B118" t="str">
            <v>Essex</v>
          </cell>
          <cell r="C118">
            <v>236.8</v>
          </cell>
          <cell r="D118">
            <v>0</v>
          </cell>
          <cell r="E118">
            <v>0</v>
          </cell>
          <cell r="F118">
            <v>33808</v>
          </cell>
          <cell r="G118">
            <v>7829</v>
          </cell>
          <cell r="H118">
            <v>111109.21</v>
          </cell>
          <cell r="I118">
            <v>61</v>
          </cell>
          <cell r="J118">
            <v>1821.46</v>
          </cell>
          <cell r="K118">
            <v>469.21119087837837</v>
          </cell>
          <cell r="L118">
            <v>3.29</v>
          </cell>
          <cell r="M118">
            <v>90</v>
          </cell>
        </row>
        <row r="119">
          <cell r="A119">
            <v>2124</v>
          </cell>
          <cell r="B119" t="str">
            <v>Estherville Lincoln</v>
          </cell>
          <cell r="C119">
            <v>1376.8</v>
          </cell>
          <cell r="D119">
            <v>0</v>
          </cell>
          <cell r="E119">
            <v>0</v>
          </cell>
          <cell r="F119">
            <v>92040</v>
          </cell>
          <cell r="G119">
            <v>77661</v>
          </cell>
          <cell r="H119">
            <v>219608.38</v>
          </cell>
          <cell r="I119">
            <v>470</v>
          </cell>
          <cell r="J119">
            <v>467.25</v>
          </cell>
          <cell r="K119">
            <v>159.50637710633353</v>
          </cell>
          <cell r="L119">
            <v>2.39</v>
          </cell>
          <cell r="M119">
            <v>220</v>
          </cell>
        </row>
        <row r="120">
          <cell r="A120">
            <v>2151</v>
          </cell>
          <cell r="B120" t="str">
            <v>Exira</v>
          </cell>
          <cell r="C120">
            <v>216.7</v>
          </cell>
          <cell r="D120">
            <v>0</v>
          </cell>
          <cell r="E120">
            <v>0</v>
          </cell>
          <cell r="F120">
            <v>83373</v>
          </cell>
          <cell r="G120">
            <v>9694</v>
          </cell>
          <cell r="H120">
            <v>105481</v>
          </cell>
          <cell r="I120">
            <v>134</v>
          </cell>
          <cell r="J120">
            <v>787.17</v>
          </cell>
          <cell r="K120">
            <v>486.76049838486387</v>
          </cell>
          <cell r="L120">
            <v>1.26</v>
          </cell>
          <cell r="M120">
            <v>165</v>
          </cell>
        </row>
        <row r="121">
          <cell r="A121">
            <v>2169</v>
          </cell>
          <cell r="B121" t="str">
            <v>Fairfield</v>
          </cell>
          <cell r="C121">
            <v>1660.2</v>
          </cell>
          <cell r="D121">
            <v>0</v>
          </cell>
          <cell r="E121">
            <v>0</v>
          </cell>
          <cell r="F121">
            <v>206301</v>
          </cell>
          <cell r="G121">
            <v>152525</v>
          </cell>
          <cell r="H121">
            <v>605035.59</v>
          </cell>
          <cell r="I121">
            <v>986.6</v>
          </cell>
          <cell r="J121">
            <v>613.25</v>
          </cell>
          <cell r="K121">
            <v>364.43536320925188</v>
          </cell>
          <cell r="L121">
            <v>2.94</v>
          </cell>
          <cell r="M121">
            <v>353</v>
          </cell>
        </row>
        <row r="122">
          <cell r="A122">
            <v>2205</v>
          </cell>
          <cell r="B122" t="str">
            <v>Farragut</v>
          </cell>
          <cell r="C122">
            <v>197.2</v>
          </cell>
          <cell r="D122">
            <v>0</v>
          </cell>
          <cell r="E122">
            <v>0</v>
          </cell>
          <cell r="F122">
            <v>59534</v>
          </cell>
          <cell r="G122">
            <v>9876</v>
          </cell>
          <cell r="H122">
            <v>181842.57</v>
          </cell>
          <cell r="I122">
            <v>104</v>
          </cell>
          <cell r="J122">
            <v>1748.49</v>
          </cell>
          <cell r="K122">
            <v>922.12256592292101</v>
          </cell>
          <cell r="L122">
            <v>3.05</v>
          </cell>
          <cell r="M122">
            <v>136</v>
          </cell>
        </row>
        <row r="123">
          <cell r="A123">
            <v>2295</v>
          </cell>
          <cell r="B123" t="str">
            <v>Forest City</v>
          </cell>
          <cell r="C123">
            <v>1105.4000000000001</v>
          </cell>
          <cell r="D123">
            <v>0</v>
          </cell>
          <cell r="E123">
            <v>0</v>
          </cell>
          <cell r="F123">
            <v>137033</v>
          </cell>
          <cell r="G123">
            <v>38421</v>
          </cell>
          <cell r="H123">
            <v>433340.69</v>
          </cell>
          <cell r="I123">
            <v>976</v>
          </cell>
          <cell r="J123">
            <v>444</v>
          </cell>
          <cell r="K123">
            <v>392.02161208612262</v>
          </cell>
          <cell r="L123">
            <v>3.16</v>
          </cell>
          <cell r="M123">
            <v>269</v>
          </cell>
        </row>
        <row r="124">
          <cell r="A124">
            <v>2313</v>
          </cell>
          <cell r="B124" t="str">
            <v>Fort Dodge</v>
          </cell>
          <cell r="C124">
            <v>3725.3</v>
          </cell>
          <cell r="D124">
            <v>0</v>
          </cell>
          <cell r="E124">
            <v>0</v>
          </cell>
          <cell r="F124">
            <v>179415</v>
          </cell>
          <cell r="G124">
            <v>106326</v>
          </cell>
          <cell r="H124">
            <v>944601.5</v>
          </cell>
          <cell r="I124">
            <v>1327.7</v>
          </cell>
          <cell r="J124">
            <v>711.46</v>
          </cell>
          <cell r="K124">
            <v>253.56387405041204</v>
          </cell>
          <cell r="L124">
            <v>5.26</v>
          </cell>
          <cell r="M124">
            <v>160</v>
          </cell>
        </row>
        <row r="125">
          <cell r="A125">
            <v>2322</v>
          </cell>
          <cell r="B125" t="str">
            <v>Fort Madison</v>
          </cell>
          <cell r="C125">
            <v>2225.9</v>
          </cell>
          <cell r="D125">
            <v>0</v>
          </cell>
          <cell r="E125">
            <v>0</v>
          </cell>
          <cell r="F125">
            <v>206110</v>
          </cell>
          <cell r="G125">
            <v>74207</v>
          </cell>
          <cell r="H125">
            <v>742252.91</v>
          </cell>
          <cell r="I125">
            <v>1560</v>
          </cell>
          <cell r="J125">
            <v>475.8</v>
          </cell>
          <cell r="K125">
            <v>333.46193000584032</v>
          </cell>
          <cell r="L125">
            <v>3.6</v>
          </cell>
          <cell r="M125">
            <v>240</v>
          </cell>
        </row>
        <row r="126">
          <cell r="A126">
            <v>2349</v>
          </cell>
          <cell r="B126" t="str">
            <v>Fredericksburg</v>
          </cell>
          <cell r="C126">
            <v>269</v>
          </cell>
          <cell r="D126">
            <v>0</v>
          </cell>
          <cell r="E126">
            <v>0</v>
          </cell>
          <cell r="F126">
            <v>38213</v>
          </cell>
          <cell r="G126">
            <v>8775</v>
          </cell>
          <cell r="H126">
            <v>152244.04999999999</v>
          </cell>
          <cell r="I126">
            <v>135</v>
          </cell>
          <cell r="J126">
            <v>1127.73</v>
          </cell>
          <cell r="K126">
            <v>565.96301115241636</v>
          </cell>
          <cell r="L126">
            <v>3.99</v>
          </cell>
          <cell r="M126">
            <v>82</v>
          </cell>
        </row>
        <row r="127">
          <cell r="A127">
            <v>2369</v>
          </cell>
          <cell r="B127" t="str">
            <v>Fremont-Mills</v>
          </cell>
          <cell r="C127">
            <v>449</v>
          </cell>
          <cell r="D127">
            <v>0</v>
          </cell>
          <cell r="E127">
            <v>0</v>
          </cell>
          <cell r="F127">
            <v>49628</v>
          </cell>
          <cell r="G127">
            <v>21394</v>
          </cell>
          <cell r="H127">
            <v>110923.22</v>
          </cell>
          <cell r="I127">
            <v>289</v>
          </cell>
          <cell r="J127">
            <v>383.82</v>
          </cell>
          <cell r="K127">
            <v>247.04503340757239</v>
          </cell>
          <cell r="L127">
            <v>2.2400000000000002</v>
          </cell>
          <cell r="M127">
            <v>148</v>
          </cell>
        </row>
        <row r="128">
          <cell r="A128">
            <v>2376</v>
          </cell>
          <cell r="B128" t="str">
            <v>Galva-Holstein</v>
          </cell>
          <cell r="C128">
            <v>464.4</v>
          </cell>
          <cell r="D128">
            <v>0</v>
          </cell>
          <cell r="E128">
            <v>0</v>
          </cell>
          <cell r="F128">
            <v>123118</v>
          </cell>
          <cell r="G128">
            <v>16225</v>
          </cell>
          <cell r="H128">
            <v>314796.90999999997</v>
          </cell>
          <cell r="I128">
            <v>348.8</v>
          </cell>
          <cell r="J128">
            <v>902.51</v>
          </cell>
          <cell r="K128">
            <v>677.85725667527993</v>
          </cell>
          <cell r="L128">
            <v>2.56</v>
          </cell>
          <cell r="M128">
            <v>171</v>
          </cell>
        </row>
        <row r="129">
          <cell r="A129">
            <v>2403</v>
          </cell>
          <cell r="B129" t="str">
            <v>Garner-Hayfield</v>
          </cell>
          <cell r="C129">
            <v>800.7</v>
          </cell>
          <cell r="D129">
            <v>0</v>
          </cell>
          <cell r="E129">
            <v>0</v>
          </cell>
          <cell r="F129">
            <v>57569</v>
          </cell>
          <cell r="G129">
            <v>23175</v>
          </cell>
          <cell r="H129">
            <v>213389.6</v>
          </cell>
          <cell r="I129">
            <v>239.2</v>
          </cell>
          <cell r="J129">
            <v>892.1</v>
          </cell>
          <cell r="K129">
            <v>266.5038091669789</v>
          </cell>
          <cell r="L129">
            <v>3.71</v>
          </cell>
          <cell r="M129">
            <v>106</v>
          </cell>
        </row>
        <row r="130">
          <cell r="A130">
            <v>2457</v>
          </cell>
          <cell r="B130" t="str">
            <v>George-Little Rock</v>
          </cell>
          <cell r="C130">
            <v>442.1</v>
          </cell>
          <cell r="D130">
            <v>0</v>
          </cell>
          <cell r="E130">
            <v>0</v>
          </cell>
          <cell r="F130">
            <v>56251</v>
          </cell>
          <cell r="G130">
            <v>22627</v>
          </cell>
          <cell r="H130">
            <v>187595.86</v>
          </cell>
          <cell r="I130">
            <v>109</v>
          </cell>
          <cell r="J130">
            <v>1721.06</v>
          </cell>
          <cell r="K130">
            <v>424.32902058357831</v>
          </cell>
          <cell r="L130">
            <v>3.34</v>
          </cell>
          <cell r="M130">
            <v>176</v>
          </cell>
        </row>
        <row r="131">
          <cell r="A131">
            <v>2466</v>
          </cell>
          <cell r="B131" t="str">
            <v>Gilbert</v>
          </cell>
          <cell r="C131">
            <v>1321.2</v>
          </cell>
          <cell r="D131">
            <v>0</v>
          </cell>
          <cell r="E131">
            <v>0</v>
          </cell>
          <cell r="F131">
            <v>75218</v>
          </cell>
          <cell r="G131">
            <v>35408</v>
          </cell>
          <cell r="H131">
            <v>411146.21</v>
          </cell>
          <cell r="I131">
            <v>893.4</v>
          </cell>
          <cell r="J131">
            <v>460.2</v>
          </cell>
          <cell r="K131">
            <v>311.19150015137757</v>
          </cell>
          <cell r="L131">
            <v>5.47</v>
          </cell>
          <cell r="M131">
            <v>48</v>
          </cell>
        </row>
        <row r="132">
          <cell r="A132">
            <v>2493</v>
          </cell>
          <cell r="B132" t="str">
            <v>Gilmore City-Bradgate</v>
          </cell>
          <cell r="C132">
            <v>112</v>
          </cell>
          <cell r="D132">
            <v>0</v>
          </cell>
          <cell r="E132">
            <v>0</v>
          </cell>
          <cell r="F132">
            <v>38632</v>
          </cell>
          <cell r="G132">
            <v>688</v>
          </cell>
          <cell r="H132">
            <v>80768.179999999993</v>
          </cell>
          <cell r="I132">
            <v>44.7</v>
          </cell>
          <cell r="J132">
            <v>1806.89</v>
          </cell>
          <cell r="K132">
            <v>721.14446428571421</v>
          </cell>
          <cell r="L132">
            <v>2.09</v>
          </cell>
          <cell r="M132">
            <v>94</v>
          </cell>
        </row>
        <row r="133">
          <cell r="A133">
            <v>2502</v>
          </cell>
          <cell r="B133" t="str">
            <v>Gladbrook-Reinbeck</v>
          </cell>
          <cell r="C133">
            <v>601.5</v>
          </cell>
          <cell r="D133">
            <v>0</v>
          </cell>
          <cell r="E133">
            <v>0</v>
          </cell>
          <cell r="F133">
            <v>81035</v>
          </cell>
          <cell r="G133">
            <v>28558</v>
          </cell>
          <cell r="H133">
            <v>289425.25</v>
          </cell>
          <cell r="I133">
            <v>306.89999999999998</v>
          </cell>
          <cell r="J133">
            <v>943.06</v>
          </cell>
          <cell r="K133">
            <v>481.17248545303408</v>
          </cell>
          <cell r="L133">
            <v>3.57</v>
          </cell>
          <cell r="M133">
            <v>189</v>
          </cell>
        </row>
        <row r="134">
          <cell r="A134">
            <v>2511</v>
          </cell>
          <cell r="B134" t="str">
            <v>Glenwood</v>
          </cell>
          <cell r="C134">
            <v>1960.5</v>
          </cell>
          <cell r="D134">
            <v>0</v>
          </cell>
          <cell r="E134">
            <v>0</v>
          </cell>
          <cell r="F134">
            <v>163181</v>
          </cell>
          <cell r="G134">
            <v>54481</v>
          </cell>
          <cell r="H134">
            <v>668421.98</v>
          </cell>
          <cell r="I134">
            <v>1279</v>
          </cell>
          <cell r="J134">
            <v>522.61</v>
          </cell>
          <cell r="K134">
            <v>340.94464677378221</v>
          </cell>
          <cell r="L134">
            <v>4.09</v>
          </cell>
          <cell r="M134">
            <v>167</v>
          </cell>
        </row>
        <row r="135">
          <cell r="A135">
            <v>2520</v>
          </cell>
          <cell r="B135" t="str">
            <v>Glidden-Ralston</v>
          </cell>
          <cell r="C135">
            <v>293.3</v>
          </cell>
          <cell r="D135">
            <v>0</v>
          </cell>
          <cell r="E135">
            <v>0</v>
          </cell>
          <cell r="F135">
            <v>26349</v>
          </cell>
          <cell r="G135">
            <v>13352</v>
          </cell>
          <cell r="H135">
            <v>56035.64</v>
          </cell>
          <cell r="I135">
            <v>119.7</v>
          </cell>
          <cell r="J135">
            <v>468.13</v>
          </cell>
          <cell r="K135">
            <v>191.05230139788611</v>
          </cell>
          <cell r="L135">
            <v>2.12</v>
          </cell>
          <cell r="M135">
            <v>115</v>
          </cell>
        </row>
        <row r="136">
          <cell r="A136">
            <v>2556</v>
          </cell>
          <cell r="B136" t="str">
            <v>Graettinger-Terril</v>
          </cell>
          <cell r="C136">
            <v>354</v>
          </cell>
          <cell r="D136">
            <v>0</v>
          </cell>
          <cell r="E136">
            <v>0</v>
          </cell>
          <cell r="F136">
            <v>53647</v>
          </cell>
          <cell r="G136">
            <v>11730</v>
          </cell>
          <cell r="H136">
            <v>234119.24</v>
          </cell>
          <cell r="I136">
            <v>158</v>
          </cell>
          <cell r="J136">
            <v>1481.77</v>
          </cell>
          <cell r="K136">
            <v>661.35378531073445</v>
          </cell>
          <cell r="L136">
            <v>4.3600000000000003</v>
          </cell>
          <cell r="M136">
            <v>99</v>
          </cell>
        </row>
        <row r="137">
          <cell r="A137">
            <v>2673</v>
          </cell>
          <cell r="B137" t="str">
            <v>Nodaway Valley</v>
          </cell>
          <cell r="C137">
            <v>677.3</v>
          </cell>
          <cell r="D137">
            <v>0</v>
          </cell>
          <cell r="E137">
            <v>0</v>
          </cell>
          <cell r="F137">
            <v>113766</v>
          </cell>
          <cell r="G137">
            <v>20918</v>
          </cell>
          <cell r="H137">
            <v>376597.72</v>
          </cell>
          <cell r="I137">
            <v>392.1</v>
          </cell>
          <cell r="J137">
            <v>960.46</v>
          </cell>
          <cell r="K137">
            <v>556.02793444559279</v>
          </cell>
          <cell r="L137">
            <v>3.31</v>
          </cell>
          <cell r="M137">
            <v>283</v>
          </cell>
        </row>
        <row r="138">
          <cell r="A138">
            <v>2682</v>
          </cell>
          <cell r="B138" t="str">
            <v>GMG</v>
          </cell>
          <cell r="C138">
            <v>316</v>
          </cell>
          <cell r="D138">
            <v>0</v>
          </cell>
          <cell r="E138">
            <v>0</v>
          </cell>
          <cell r="F138">
            <v>67562</v>
          </cell>
          <cell r="G138">
            <v>23105</v>
          </cell>
          <cell r="H138">
            <v>201014.95</v>
          </cell>
          <cell r="I138">
            <v>336</v>
          </cell>
          <cell r="J138">
            <v>598.26</v>
          </cell>
          <cell r="K138">
            <v>636.12325949367096</v>
          </cell>
          <cell r="L138">
            <v>2.98</v>
          </cell>
          <cell r="M138">
            <v>93</v>
          </cell>
        </row>
        <row r="139">
          <cell r="A139">
            <v>2709</v>
          </cell>
          <cell r="B139" t="str">
            <v>Grinnell-Newburg</v>
          </cell>
          <cell r="C139">
            <v>1625.2</v>
          </cell>
          <cell r="D139">
            <v>0</v>
          </cell>
          <cell r="E139">
            <v>0</v>
          </cell>
          <cell r="F139">
            <v>128693</v>
          </cell>
          <cell r="G139">
            <v>47017</v>
          </cell>
          <cell r="H139">
            <v>488429.97</v>
          </cell>
          <cell r="I139">
            <v>843.9</v>
          </cell>
          <cell r="J139">
            <v>578.78</v>
          </cell>
          <cell r="K139">
            <v>300.53530027073589</v>
          </cell>
          <cell r="L139">
            <v>3.79</v>
          </cell>
          <cell r="M139">
            <v>219</v>
          </cell>
        </row>
        <row r="140">
          <cell r="A140">
            <v>2718</v>
          </cell>
          <cell r="B140" t="str">
            <v>Griswold</v>
          </cell>
          <cell r="C140">
            <v>573.79999999999995</v>
          </cell>
          <cell r="D140">
            <v>0</v>
          </cell>
          <cell r="E140">
            <v>0</v>
          </cell>
          <cell r="F140">
            <v>126750</v>
          </cell>
          <cell r="G140">
            <v>29864</v>
          </cell>
          <cell r="H140">
            <v>322288.87</v>
          </cell>
          <cell r="I140">
            <v>404.8</v>
          </cell>
          <cell r="J140">
            <v>796.17</v>
          </cell>
          <cell r="K140">
            <v>561.67457302195896</v>
          </cell>
          <cell r="L140">
            <v>2.54</v>
          </cell>
          <cell r="M140">
            <v>245</v>
          </cell>
        </row>
        <row r="141">
          <cell r="A141">
            <v>2727</v>
          </cell>
          <cell r="B141" t="str">
            <v>Grundy Center</v>
          </cell>
          <cell r="C141">
            <v>624.70000000000005</v>
          </cell>
          <cell r="D141">
            <v>0</v>
          </cell>
          <cell r="E141">
            <v>0</v>
          </cell>
          <cell r="F141">
            <v>38001</v>
          </cell>
          <cell r="G141">
            <v>13144</v>
          </cell>
          <cell r="H141">
            <v>184151.15</v>
          </cell>
          <cell r="I141">
            <v>199</v>
          </cell>
          <cell r="J141">
            <v>925.38</v>
          </cell>
          <cell r="K141">
            <v>294.78333600128059</v>
          </cell>
          <cell r="L141">
            <v>4.84</v>
          </cell>
          <cell r="M141">
            <v>114</v>
          </cell>
        </row>
        <row r="142">
          <cell r="A142">
            <v>2754</v>
          </cell>
          <cell r="B142" t="str">
            <v>Guthrie Center</v>
          </cell>
          <cell r="C142">
            <v>465.8</v>
          </cell>
          <cell r="D142">
            <v>0</v>
          </cell>
          <cell r="E142">
            <v>0</v>
          </cell>
          <cell r="F142">
            <v>72809</v>
          </cell>
          <cell r="G142">
            <v>12872</v>
          </cell>
          <cell r="H142">
            <v>177301.2</v>
          </cell>
          <cell r="I142">
            <v>204.7</v>
          </cell>
          <cell r="J142">
            <v>866.15</v>
          </cell>
          <cell r="K142">
            <v>380.63804207814513</v>
          </cell>
          <cell r="L142">
            <v>2.4300000000000002</v>
          </cell>
          <cell r="M142">
            <v>190</v>
          </cell>
        </row>
        <row r="143">
          <cell r="A143">
            <v>2763</v>
          </cell>
          <cell r="B143" t="str">
            <v>Clayton Ridge</v>
          </cell>
          <cell r="C143">
            <v>617</v>
          </cell>
          <cell r="D143">
            <v>0</v>
          </cell>
          <cell r="E143">
            <v>0</v>
          </cell>
          <cell r="F143">
            <v>151463</v>
          </cell>
          <cell r="G143">
            <v>34541</v>
          </cell>
          <cell r="H143">
            <v>442581.45</v>
          </cell>
          <cell r="I143">
            <v>369.3</v>
          </cell>
          <cell r="J143">
            <v>1198.43</v>
          </cell>
          <cell r="K143">
            <v>717.31191247974073</v>
          </cell>
          <cell r="L143">
            <v>2.92</v>
          </cell>
          <cell r="M143">
            <v>100</v>
          </cell>
        </row>
        <row r="144">
          <cell r="A144">
            <v>2766</v>
          </cell>
          <cell r="B144" t="str">
            <v>H-L-V</v>
          </cell>
          <cell r="C144">
            <v>324.89999999999998</v>
          </cell>
          <cell r="D144">
            <v>0</v>
          </cell>
          <cell r="E144">
            <v>0</v>
          </cell>
          <cell r="F144">
            <v>58096</v>
          </cell>
          <cell r="G144">
            <v>13154</v>
          </cell>
          <cell r="H144">
            <v>176048.56</v>
          </cell>
          <cell r="I144">
            <v>209</v>
          </cell>
          <cell r="J144">
            <v>842.34</v>
          </cell>
          <cell r="K144">
            <v>541.8546014158203</v>
          </cell>
          <cell r="L144">
            <v>3.03</v>
          </cell>
          <cell r="M144">
            <v>126</v>
          </cell>
        </row>
        <row r="145">
          <cell r="A145">
            <v>2772</v>
          </cell>
          <cell r="B145" t="str">
            <v>Hamburg</v>
          </cell>
          <cell r="C145">
            <v>247.3</v>
          </cell>
          <cell r="D145">
            <v>0</v>
          </cell>
          <cell r="E145">
            <v>0</v>
          </cell>
          <cell r="F145">
            <v>35310</v>
          </cell>
          <cell r="G145">
            <v>12690</v>
          </cell>
          <cell r="H145">
            <v>130179.43</v>
          </cell>
          <cell r="I145">
            <v>166.5</v>
          </cell>
          <cell r="J145">
            <v>781.86</v>
          </cell>
          <cell r="K145">
            <v>526.40287100687419</v>
          </cell>
          <cell r="L145">
            <v>3.68</v>
          </cell>
          <cell r="M145">
            <v>98</v>
          </cell>
        </row>
        <row r="146">
          <cell r="A146">
            <v>2781</v>
          </cell>
          <cell r="B146" t="str">
            <v>Hampton-Dumont</v>
          </cell>
          <cell r="C146">
            <v>1217.3</v>
          </cell>
          <cell r="D146">
            <v>0</v>
          </cell>
          <cell r="E146">
            <v>0</v>
          </cell>
          <cell r="F146">
            <v>93053</v>
          </cell>
          <cell r="G146">
            <v>44100</v>
          </cell>
          <cell r="H146">
            <v>313227.86</v>
          </cell>
          <cell r="I146">
            <v>164.3</v>
          </cell>
          <cell r="J146">
            <v>1906.44</v>
          </cell>
          <cell r="K146">
            <v>257.31361209233552</v>
          </cell>
          <cell r="L146">
            <v>3.37</v>
          </cell>
          <cell r="M146">
            <v>239</v>
          </cell>
        </row>
        <row r="147">
          <cell r="A147">
            <v>2826</v>
          </cell>
          <cell r="B147" t="str">
            <v>Harlan</v>
          </cell>
          <cell r="C147">
            <v>1423.7</v>
          </cell>
          <cell r="D147">
            <v>0</v>
          </cell>
          <cell r="E147">
            <v>0</v>
          </cell>
          <cell r="F147">
            <v>155169</v>
          </cell>
          <cell r="G147">
            <v>67204</v>
          </cell>
          <cell r="H147">
            <v>524587.07999999996</v>
          </cell>
          <cell r="I147">
            <v>585.29999999999995</v>
          </cell>
          <cell r="J147">
            <v>896.27</v>
          </cell>
          <cell r="K147">
            <v>368.467429936082</v>
          </cell>
          <cell r="L147">
            <v>3.38</v>
          </cell>
          <cell r="M147">
            <v>279</v>
          </cell>
        </row>
        <row r="148">
          <cell r="A148">
            <v>2834</v>
          </cell>
          <cell r="B148" t="str">
            <v>Harmony</v>
          </cell>
          <cell r="C148">
            <v>348.5</v>
          </cell>
          <cell r="D148">
            <v>0</v>
          </cell>
          <cell r="E148">
            <v>0</v>
          </cell>
          <cell r="F148">
            <v>139697</v>
          </cell>
          <cell r="G148">
            <v>6538</v>
          </cell>
          <cell r="H148">
            <v>235781</v>
          </cell>
          <cell r="I148">
            <v>265.60000000000002</v>
          </cell>
          <cell r="J148">
            <v>887.73</v>
          </cell>
          <cell r="K148">
            <v>676.55954088952649</v>
          </cell>
          <cell r="L148">
            <v>1.69</v>
          </cell>
          <cell r="M148">
            <v>169</v>
          </cell>
        </row>
        <row r="149">
          <cell r="A149">
            <v>2846</v>
          </cell>
          <cell r="B149" t="str">
            <v>Harris-Lake Park</v>
          </cell>
          <cell r="C149">
            <v>328</v>
          </cell>
          <cell r="D149">
            <v>0</v>
          </cell>
          <cell r="E149">
            <v>0</v>
          </cell>
          <cell r="F149">
            <v>61263</v>
          </cell>
          <cell r="G149">
            <v>7560</v>
          </cell>
          <cell r="H149">
            <v>151670.51999999999</v>
          </cell>
          <cell r="I149">
            <v>166.2</v>
          </cell>
          <cell r="J149">
            <v>912.58</v>
          </cell>
          <cell r="K149">
            <v>462.41012195121948</v>
          </cell>
          <cell r="L149">
            <v>2.48</v>
          </cell>
          <cell r="M149">
            <v>140</v>
          </cell>
        </row>
        <row r="150">
          <cell r="A150">
            <v>2862</v>
          </cell>
          <cell r="B150" t="str">
            <v>Hartley-Melvin-Sanborn</v>
          </cell>
          <cell r="C150">
            <v>619.5</v>
          </cell>
          <cell r="D150">
            <v>0</v>
          </cell>
          <cell r="E150">
            <v>0</v>
          </cell>
          <cell r="F150">
            <v>87017</v>
          </cell>
          <cell r="G150">
            <v>18147</v>
          </cell>
          <cell r="H150">
            <v>296525.21000000002</v>
          </cell>
          <cell r="I150">
            <v>485.1</v>
          </cell>
          <cell r="J150">
            <v>611.27</v>
          </cell>
          <cell r="K150">
            <v>478.65247780468121</v>
          </cell>
          <cell r="L150">
            <v>3.41</v>
          </cell>
          <cell r="M150">
            <v>249</v>
          </cell>
        </row>
        <row r="151">
          <cell r="A151">
            <v>2977</v>
          </cell>
          <cell r="B151" t="str">
            <v>Highland</v>
          </cell>
          <cell r="C151">
            <v>649.5</v>
          </cell>
          <cell r="D151">
            <v>0</v>
          </cell>
          <cell r="E151">
            <v>0</v>
          </cell>
          <cell r="F151">
            <v>91165</v>
          </cell>
          <cell r="G151">
            <v>20479</v>
          </cell>
          <cell r="H151">
            <v>347606.6</v>
          </cell>
          <cell r="I151">
            <v>384</v>
          </cell>
          <cell r="J151">
            <v>905.23</v>
          </cell>
          <cell r="K151">
            <v>535.19107005388753</v>
          </cell>
          <cell r="L151">
            <v>3.81</v>
          </cell>
          <cell r="M151">
            <v>130</v>
          </cell>
        </row>
        <row r="152">
          <cell r="A152">
            <v>2988</v>
          </cell>
          <cell r="B152" t="str">
            <v>Hinton</v>
          </cell>
          <cell r="C152">
            <v>546.6</v>
          </cell>
          <cell r="D152">
            <v>0</v>
          </cell>
          <cell r="E152">
            <v>0</v>
          </cell>
          <cell r="F152">
            <v>68816</v>
          </cell>
          <cell r="G152">
            <v>14536</v>
          </cell>
          <cell r="H152">
            <v>307908.17</v>
          </cell>
          <cell r="I152">
            <v>453</v>
          </cell>
          <cell r="J152">
            <v>679.71</v>
          </cell>
          <cell r="K152">
            <v>563.3153494328576</v>
          </cell>
          <cell r="L152">
            <v>4.4800000000000004</v>
          </cell>
          <cell r="M152">
            <v>128</v>
          </cell>
        </row>
        <row r="153">
          <cell r="A153">
            <v>3029</v>
          </cell>
          <cell r="B153" t="str">
            <v>Howard-Winneshiek</v>
          </cell>
          <cell r="C153">
            <v>1296.0999999999999</v>
          </cell>
          <cell r="D153">
            <v>0</v>
          </cell>
          <cell r="E153">
            <v>0</v>
          </cell>
          <cell r="F153">
            <v>306689</v>
          </cell>
          <cell r="G153">
            <v>56324</v>
          </cell>
          <cell r="H153">
            <v>799499.12</v>
          </cell>
          <cell r="I153">
            <v>534.9</v>
          </cell>
          <cell r="J153">
            <v>1494.67</v>
          </cell>
          <cell r="K153">
            <v>616.84987269500812</v>
          </cell>
          <cell r="L153">
            <v>2.61</v>
          </cell>
          <cell r="M153">
            <v>434</v>
          </cell>
        </row>
        <row r="154">
          <cell r="A154">
            <v>3033</v>
          </cell>
          <cell r="B154" t="str">
            <v>Hubbard-Radcliffe</v>
          </cell>
          <cell r="C154">
            <v>436.8</v>
          </cell>
          <cell r="D154">
            <v>0</v>
          </cell>
          <cell r="E154">
            <v>0</v>
          </cell>
          <cell r="F154">
            <v>65476</v>
          </cell>
          <cell r="G154">
            <v>7765</v>
          </cell>
          <cell r="H154">
            <v>250797.85</v>
          </cell>
          <cell r="I154">
            <v>205</v>
          </cell>
          <cell r="J154">
            <v>1223.4000000000001</v>
          </cell>
          <cell r="K154">
            <v>574.17090201465203</v>
          </cell>
          <cell r="L154">
            <v>3.83</v>
          </cell>
          <cell r="M154">
            <v>198</v>
          </cell>
        </row>
        <row r="155">
          <cell r="A155">
            <v>3042</v>
          </cell>
          <cell r="B155" t="str">
            <v>Hudson</v>
          </cell>
          <cell r="C155">
            <v>670</v>
          </cell>
          <cell r="D155">
            <v>0</v>
          </cell>
          <cell r="E155">
            <v>0</v>
          </cell>
          <cell r="F155">
            <v>34213</v>
          </cell>
          <cell r="G155">
            <v>17781</v>
          </cell>
          <cell r="H155">
            <v>148115.74</v>
          </cell>
          <cell r="I155">
            <v>296</v>
          </cell>
          <cell r="J155">
            <v>500.39</v>
          </cell>
          <cell r="K155">
            <v>221.06826865671641</v>
          </cell>
          <cell r="L155">
            <v>4.33</v>
          </cell>
          <cell r="M155">
            <v>63</v>
          </cell>
        </row>
        <row r="156">
          <cell r="A156">
            <v>3060</v>
          </cell>
          <cell r="B156" t="str">
            <v>Humboldt</v>
          </cell>
          <cell r="C156">
            <v>1185.3</v>
          </cell>
          <cell r="D156">
            <v>0</v>
          </cell>
          <cell r="E156">
            <v>0</v>
          </cell>
          <cell r="F156">
            <v>118457</v>
          </cell>
          <cell r="G156">
            <v>51707</v>
          </cell>
          <cell r="H156">
            <v>312839.40999999997</v>
          </cell>
          <cell r="I156">
            <v>656.3</v>
          </cell>
          <cell r="J156">
            <v>476.67</v>
          </cell>
          <cell r="K156">
            <v>263.93268370876569</v>
          </cell>
          <cell r="L156">
            <v>2.64</v>
          </cell>
          <cell r="M156">
            <v>200</v>
          </cell>
        </row>
        <row r="157">
          <cell r="A157">
            <v>3105</v>
          </cell>
          <cell r="B157" t="str">
            <v>Independence</v>
          </cell>
          <cell r="C157">
            <v>1388.1000000000001</v>
          </cell>
          <cell r="D157">
            <v>0</v>
          </cell>
          <cell r="E157">
            <v>0</v>
          </cell>
          <cell r="F157">
            <v>122655</v>
          </cell>
          <cell r="G157">
            <v>45130</v>
          </cell>
          <cell r="H157">
            <v>393598.12</v>
          </cell>
          <cell r="I157">
            <v>662</v>
          </cell>
          <cell r="J157">
            <v>594.55999999999995</v>
          </cell>
          <cell r="K157">
            <v>283.55170376774004</v>
          </cell>
          <cell r="L157">
            <v>3.21</v>
          </cell>
          <cell r="M157">
            <v>195</v>
          </cell>
        </row>
        <row r="158">
          <cell r="A158">
            <v>3114</v>
          </cell>
          <cell r="B158" t="str">
            <v>Indianola</v>
          </cell>
          <cell r="C158">
            <v>3402.8</v>
          </cell>
          <cell r="D158">
            <v>0</v>
          </cell>
          <cell r="E158">
            <v>0</v>
          </cell>
          <cell r="F158">
            <v>216185</v>
          </cell>
          <cell r="G158">
            <v>111610</v>
          </cell>
          <cell r="H158">
            <v>869912.34</v>
          </cell>
          <cell r="I158">
            <v>1736.8</v>
          </cell>
          <cell r="J158">
            <v>500.87</v>
          </cell>
          <cell r="K158">
            <v>255.64603855648286</v>
          </cell>
          <cell r="L158">
            <v>4.0199999999999996</v>
          </cell>
          <cell r="M158">
            <v>159</v>
          </cell>
        </row>
        <row r="159">
          <cell r="A159">
            <v>3119</v>
          </cell>
          <cell r="B159" t="str">
            <v>Interstate 35</v>
          </cell>
          <cell r="C159">
            <v>886.4</v>
          </cell>
          <cell r="D159">
            <v>0</v>
          </cell>
          <cell r="E159">
            <v>0</v>
          </cell>
          <cell r="F159">
            <v>145517</v>
          </cell>
          <cell r="G159">
            <v>22966</v>
          </cell>
          <cell r="H159">
            <v>590435.48</v>
          </cell>
          <cell r="I159">
            <v>729.6</v>
          </cell>
          <cell r="J159">
            <v>809.26</v>
          </cell>
          <cell r="K159">
            <v>666.10500902527076</v>
          </cell>
          <cell r="L159">
            <v>4.0599999999999996</v>
          </cell>
          <cell r="M159">
            <v>192</v>
          </cell>
        </row>
        <row r="160">
          <cell r="A160">
            <v>3141</v>
          </cell>
          <cell r="B160" t="str">
            <v>Iowa City</v>
          </cell>
          <cell r="C160">
            <v>13157.9</v>
          </cell>
          <cell r="D160">
            <v>0</v>
          </cell>
          <cell r="E160">
            <v>0</v>
          </cell>
          <cell r="F160">
            <v>624886</v>
          </cell>
          <cell r="G160">
            <v>509296</v>
          </cell>
          <cell r="H160">
            <v>2985909.2</v>
          </cell>
          <cell r="I160">
            <v>5301.2</v>
          </cell>
          <cell r="J160">
            <v>563.25</v>
          </cell>
          <cell r="K160">
            <v>226.92900842839666</v>
          </cell>
          <cell r="L160">
            <v>4.7699999999999996</v>
          </cell>
          <cell r="M160">
            <v>133</v>
          </cell>
        </row>
        <row r="161">
          <cell r="A161">
            <v>3150</v>
          </cell>
          <cell r="B161" t="str">
            <v>Iowa Falls</v>
          </cell>
          <cell r="C161">
            <v>1087.5</v>
          </cell>
          <cell r="D161">
            <v>0</v>
          </cell>
          <cell r="E161">
            <v>0</v>
          </cell>
          <cell r="F161">
            <v>69940</v>
          </cell>
          <cell r="G161">
            <v>31686</v>
          </cell>
          <cell r="H161">
            <v>313486.83</v>
          </cell>
          <cell r="I161">
            <v>425</v>
          </cell>
          <cell r="J161">
            <v>737.62</v>
          </cell>
          <cell r="K161">
            <v>288.26375172413793</v>
          </cell>
          <cell r="L161">
            <v>4.4800000000000004</v>
          </cell>
          <cell r="M161">
            <v>135</v>
          </cell>
        </row>
        <row r="162">
          <cell r="A162">
            <v>3154</v>
          </cell>
          <cell r="B162" t="str">
            <v>Iowa Valley</v>
          </cell>
          <cell r="C162">
            <v>557.6</v>
          </cell>
          <cell r="D162">
            <v>0</v>
          </cell>
          <cell r="E162">
            <v>0</v>
          </cell>
          <cell r="F162">
            <v>54285</v>
          </cell>
          <cell r="G162">
            <v>16784</v>
          </cell>
          <cell r="H162">
            <v>127369.76</v>
          </cell>
          <cell r="I162">
            <v>148.5</v>
          </cell>
          <cell r="J162">
            <v>857.71</v>
          </cell>
          <cell r="K162">
            <v>228.42496413199424</v>
          </cell>
          <cell r="L162">
            <v>2.34</v>
          </cell>
          <cell r="M162">
            <v>105</v>
          </cell>
        </row>
        <row r="163">
          <cell r="A163">
            <v>3168</v>
          </cell>
          <cell r="B163" t="str">
            <v>IKM-Manning</v>
          </cell>
          <cell r="C163">
            <v>706.8</v>
          </cell>
          <cell r="D163">
            <v>0</v>
          </cell>
          <cell r="E163">
            <v>0</v>
          </cell>
          <cell r="F163">
            <v>131387</v>
          </cell>
          <cell r="G163">
            <v>26792</v>
          </cell>
          <cell r="H163">
            <v>336116.07</v>
          </cell>
          <cell r="I163">
            <v>631</v>
          </cell>
          <cell r="J163">
            <v>532.66999999999996</v>
          </cell>
          <cell r="K163">
            <v>475.54622241086594</v>
          </cell>
          <cell r="L163">
            <v>2.56</v>
          </cell>
          <cell r="M163">
            <v>322</v>
          </cell>
        </row>
        <row r="164">
          <cell r="A164">
            <v>3186</v>
          </cell>
          <cell r="B164" t="str">
            <v>Janesville Consolidated</v>
          </cell>
          <cell r="C164">
            <v>374.8</v>
          </cell>
          <cell r="D164">
            <v>0</v>
          </cell>
          <cell r="E164">
            <v>0</v>
          </cell>
          <cell r="F164">
            <v>48199</v>
          </cell>
          <cell r="G164">
            <v>13309</v>
          </cell>
          <cell r="H164">
            <v>131808.68</v>
          </cell>
          <cell r="I164">
            <v>198</v>
          </cell>
          <cell r="J164">
            <v>665.7</v>
          </cell>
          <cell r="K164">
            <v>351.6773745997865</v>
          </cell>
          <cell r="L164">
            <v>2.73</v>
          </cell>
          <cell r="M164">
            <v>44</v>
          </cell>
        </row>
        <row r="165">
          <cell r="A165">
            <v>3195</v>
          </cell>
          <cell r="B165" t="str">
            <v>Jefferson-Scranton</v>
          </cell>
          <cell r="C165">
            <v>992.3</v>
          </cell>
          <cell r="D165">
            <v>0</v>
          </cell>
          <cell r="E165">
            <v>0</v>
          </cell>
          <cell r="F165">
            <v>145555</v>
          </cell>
          <cell r="G165">
            <v>34215</v>
          </cell>
          <cell r="H165">
            <v>540433.74</v>
          </cell>
          <cell r="I165">
            <v>963</v>
          </cell>
          <cell r="J165">
            <v>561.20000000000005</v>
          </cell>
          <cell r="K165">
            <v>544.62737075481209</v>
          </cell>
          <cell r="L165">
            <v>3.71</v>
          </cell>
          <cell r="M165">
            <v>248</v>
          </cell>
        </row>
        <row r="166">
          <cell r="A166">
            <v>3204</v>
          </cell>
          <cell r="B166" t="str">
            <v>Jesup</v>
          </cell>
          <cell r="C166">
            <v>881.1</v>
          </cell>
          <cell r="D166">
            <v>0</v>
          </cell>
          <cell r="E166">
            <v>0</v>
          </cell>
          <cell r="F166">
            <v>72102</v>
          </cell>
          <cell r="G166">
            <v>31013</v>
          </cell>
          <cell r="H166">
            <v>254898.15</v>
          </cell>
          <cell r="I166">
            <v>379</v>
          </cell>
          <cell r="J166">
            <v>672.55</v>
          </cell>
          <cell r="K166">
            <v>289.29536942458287</v>
          </cell>
          <cell r="L166">
            <v>3.53</v>
          </cell>
          <cell r="M166">
            <v>137</v>
          </cell>
        </row>
        <row r="167">
          <cell r="A167">
            <v>3231</v>
          </cell>
          <cell r="B167" t="str">
            <v>Johnston</v>
          </cell>
          <cell r="C167">
            <v>6409</v>
          </cell>
          <cell r="D167">
            <v>0</v>
          </cell>
          <cell r="E167">
            <v>0</v>
          </cell>
          <cell r="F167">
            <v>419248</v>
          </cell>
          <cell r="G167">
            <v>223699</v>
          </cell>
          <cell r="H167">
            <v>2067905.55</v>
          </cell>
          <cell r="I167">
            <v>4710.2</v>
          </cell>
          <cell r="J167">
            <v>439.03</v>
          </cell>
          <cell r="K167">
            <v>322.65650647526917</v>
          </cell>
          <cell r="L167">
            <v>4.93</v>
          </cell>
          <cell r="M167">
            <v>40</v>
          </cell>
        </row>
        <row r="168">
          <cell r="A168">
            <v>3312</v>
          </cell>
          <cell r="B168" t="str">
            <v>Keokuk</v>
          </cell>
          <cell r="C168">
            <v>1969.4</v>
          </cell>
          <cell r="D168">
            <v>0</v>
          </cell>
          <cell r="E168">
            <v>0</v>
          </cell>
          <cell r="F168">
            <v>49824</v>
          </cell>
          <cell r="G168">
            <v>58928</v>
          </cell>
          <cell r="H168">
            <v>228207.79</v>
          </cell>
          <cell r="I168">
            <v>703.9</v>
          </cell>
          <cell r="J168">
            <v>324.2</v>
          </cell>
          <cell r="K168">
            <v>115.87681019599879</v>
          </cell>
          <cell r="L168">
            <v>4.59</v>
          </cell>
          <cell r="M168">
            <v>47</v>
          </cell>
        </row>
        <row r="169">
          <cell r="A169">
            <v>3330</v>
          </cell>
          <cell r="B169" t="str">
            <v>Keota</v>
          </cell>
          <cell r="C169">
            <v>345.8</v>
          </cell>
          <cell r="D169">
            <v>0</v>
          </cell>
          <cell r="E169">
            <v>0</v>
          </cell>
          <cell r="F169">
            <v>49850</v>
          </cell>
          <cell r="G169">
            <v>11372</v>
          </cell>
          <cell r="H169">
            <v>149717.22</v>
          </cell>
          <cell r="I169">
            <v>177.4</v>
          </cell>
          <cell r="J169">
            <v>843.95</v>
          </cell>
          <cell r="K169">
            <v>432.95899363794098</v>
          </cell>
          <cell r="L169">
            <v>3</v>
          </cell>
          <cell r="M169">
            <v>147</v>
          </cell>
        </row>
        <row r="170">
          <cell r="A170">
            <v>3348</v>
          </cell>
          <cell r="B170" t="str">
            <v>Kingsley-Pierson</v>
          </cell>
          <cell r="C170">
            <v>456</v>
          </cell>
          <cell r="D170">
            <v>0</v>
          </cell>
          <cell r="E170">
            <v>0</v>
          </cell>
          <cell r="F170">
            <v>63126</v>
          </cell>
          <cell r="G170">
            <v>35996</v>
          </cell>
          <cell r="H170">
            <v>149352.04999999999</v>
          </cell>
          <cell r="I170">
            <v>282</v>
          </cell>
          <cell r="J170">
            <v>529.62</v>
          </cell>
          <cell r="K170">
            <v>327.52642543859645</v>
          </cell>
          <cell r="L170">
            <v>2.37</v>
          </cell>
          <cell r="M170">
            <v>133</v>
          </cell>
        </row>
        <row r="171">
          <cell r="A171">
            <v>3375</v>
          </cell>
          <cell r="B171" t="str">
            <v>Knoxville</v>
          </cell>
          <cell r="C171">
            <v>1797.2</v>
          </cell>
          <cell r="D171">
            <v>0</v>
          </cell>
          <cell r="E171">
            <v>0</v>
          </cell>
          <cell r="F171">
            <v>115811</v>
          </cell>
          <cell r="G171">
            <v>28526</v>
          </cell>
          <cell r="H171">
            <v>519660.79999999999</v>
          </cell>
          <cell r="I171">
            <v>948.9</v>
          </cell>
          <cell r="J171">
            <v>547.65</v>
          </cell>
          <cell r="K171">
            <v>289.15023369686179</v>
          </cell>
          <cell r="L171">
            <v>4.49</v>
          </cell>
          <cell r="M171">
            <v>160</v>
          </cell>
        </row>
        <row r="172">
          <cell r="A172">
            <v>3420</v>
          </cell>
          <cell r="B172" t="str">
            <v>Lake Mills</v>
          </cell>
          <cell r="C172">
            <v>609.79999999999995</v>
          </cell>
          <cell r="D172">
            <v>0</v>
          </cell>
          <cell r="E172">
            <v>0</v>
          </cell>
          <cell r="F172">
            <v>91744</v>
          </cell>
          <cell r="G172">
            <v>13474</v>
          </cell>
          <cell r="H172">
            <v>325198.49</v>
          </cell>
          <cell r="I172">
            <v>351.1</v>
          </cell>
          <cell r="J172">
            <v>926.23</v>
          </cell>
          <cell r="K172">
            <v>533.28712692686133</v>
          </cell>
          <cell r="L172">
            <v>3.54</v>
          </cell>
          <cell r="M172">
            <v>184</v>
          </cell>
        </row>
        <row r="173">
          <cell r="A173">
            <v>3465</v>
          </cell>
          <cell r="B173" t="str">
            <v>Lamoni</v>
          </cell>
          <cell r="C173">
            <v>322.60000000000002</v>
          </cell>
          <cell r="D173">
            <v>0</v>
          </cell>
          <cell r="E173">
            <v>0</v>
          </cell>
          <cell r="F173">
            <v>31337</v>
          </cell>
          <cell r="G173">
            <v>22469</v>
          </cell>
          <cell r="H173">
            <v>103617.02</v>
          </cell>
          <cell r="I173">
            <v>96</v>
          </cell>
          <cell r="J173">
            <v>1079.3399999999999</v>
          </cell>
          <cell r="K173">
            <v>321.19349039057653</v>
          </cell>
          <cell r="L173">
            <v>3.31</v>
          </cell>
          <cell r="M173">
            <v>101</v>
          </cell>
        </row>
        <row r="174">
          <cell r="A174">
            <v>3537</v>
          </cell>
          <cell r="B174" t="str">
            <v>Laurens-Marathon</v>
          </cell>
          <cell r="C174">
            <v>313.10000000000002</v>
          </cell>
          <cell r="D174">
            <v>0</v>
          </cell>
          <cell r="E174">
            <v>0</v>
          </cell>
          <cell r="F174">
            <v>42874</v>
          </cell>
          <cell r="G174">
            <v>8181</v>
          </cell>
          <cell r="H174">
            <v>114459.47</v>
          </cell>
          <cell r="I174">
            <v>171</v>
          </cell>
          <cell r="J174">
            <v>669.35</v>
          </cell>
          <cell r="K174">
            <v>365.56841264771634</v>
          </cell>
          <cell r="L174">
            <v>2.67</v>
          </cell>
          <cell r="M174">
            <v>138</v>
          </cell>
        </row>
        <row r="175">
          <cell r="A175">
            <v>3555</v>
          </cell>
          <cell r="B175" t="str">
            <v>Lawton-Bronson</v>
          </cell>
          <cell r="C175">
            <v>607</v>
          </cell>
          <cell r="D175">
            <v>0</v>
          </cell>
          <cell r="E175">
            <v>0</v>
          </cell>
          <cell r="F175">
            <v>98218</v>
          </cell>
          <cell r="G175">
            <v>15441</v>
          </cell>
          <cell r="H175">
            <v>345244.64</v>
          </cell>
          <cell r="I175">
            <v>334.3</v>
          </cell>
          <cell r="J175">
            <v>1032.74</v>
          </cell>
          <cell r="K175">
            <v>568.77205930807247</v>
          </cell>
          <cell r="L175">
            <v>3.51</v>
          </cell>
          <cell r="M175">
            <v>118</v>
          </cell>
        </row>
        <row r="176">
          <cell r="A176">
            <v>3600</v>
          </cell>
          <cell r="B176" t="str">
            <v>Le Mars</v>
          </cell>
          <cell r="C176">
            <v>2083.6999999999998</v>
          </cell>
          <cell r="D176">
            <v>0</v>
          </cell>
          <cell r="E176">
            <v>0</v>
          </cell>
          <cell r="F176">
            <v>165338</v>
          </cell>
          <cell r="G176">
            <v>56716</v>
          </cell>
          <cell r="H176">
            <v>566919.68999999994</v>
          </cell>
          <cell r="I176">
            <v>1046</v>
          </cell>
          <cell r="J176">
            <v>541.99</v>
          </cell>
          <cell r="K176">
            <v>272.07356625233956</v>
          </cell>
          <cell r="L176">
            <v>3.43</v>
          </cell>
          <cell r="M176">
            <v>265</v>
          </cell>
        </row>
        <row r="177">
          <cell r="A177">
            <v>3609</v>
          </cell>
          <cell r="B177" t="str">
            <v>Lenox</v>
          </cell>
          <cell r="C177">
            <v>393.2</v>
          </cell>
          <cell r="D177">
            <v>0</v>
          </cell>
          <cell r="E177">
            <v>0</v>
          </cell>
          <cell r="F177">
            <v>47165</v>
          </cell>
          <cell r="G177">
            <v>13541</v>
          </cell>
          <cell r="H177">
            <v>118062.41</v>
          </cell>
          <cell r="I177">
            <v>265</v>
          </cell>
          <cell r="J177">
            <v>445.52</v>
          </cell>
          <cell r="K177">
            <v>300.26045269582909</v>
          </cell>
          <cell r="L177">
            <v>2.5</v>
          </cell>
          <cell r="M177">
            <v>137</v>
          </cell>
        </row>
        <row r="178">
          <cell r="A178">
            <v>3645</v>
          </cell>
          <cell r="B178" t="str">
            <v>Lewis Central</v>
          </cell>
          <cell r="C178">
            <v>2549.6999999999998</v>
          </cell>
          <cell r="D178">
            <v>0</v>
          </cell>
          <cell r="E178">
            <v>0</v>
          </cell>
          <cell r="F178">
            <v>237889</v>
          </cell>
          <cell r="G178">
            <v>93780</v>
          </cell>
          <cell r="H178">
            <v>846092.41</v>
          </cell>
          <cell r="I178">
            <v>2234</v>
          </cell>
          <cell r="J178">
            <v>378.73</v>
          </cell>
          <cell r="K178">
            <v>331.83998509628589</v>
          </cell>
          <cell r="L178">
            <v>3.56</v>
          </cell>
          <cell r="M178">
            <v>64</v>
          </cell>
        </row>
        <row r="179">
          <cell r="A179">
            <v>3691</v>
          </cell>
          <cell r="B179" t="str">
            <v>North Cedar</v>
          </cell>
          <cell r="C179">
            <v>859.8</v>
          </cell>
          <cell r="D179">
            <v>0</v>
          </cell>
          <cell r="E179">
            <v>0</v>
          </cell>
          <cell r="F179">
            <v>177152</v>
          </cell>
          <cell r="G179">
            <v>98034</v>
          </cell>
          <cell r="H179">
            <v>339173.57</v>
          </cell>
          <cell r="I179">
            <v>629</v>
          </cell>
          <cell r="J179">
            <v>539.23</v>
          </cell>
          <cell r="K179">
            <v>394.47961153756688</v>
          </cell>
          <cell r="L179">
            <v>1.92</v>
          </cell>
          <cell r="M179">
            <v>209</v>
          </cell>
        </row>
        <row r="180">
          <cell r="A180">
            <v>3715</v>
          </cell>
          <cell r="B180" t="str">
            <v>Linn-Mar</v>
          </cell>
          <cell r="C180">
            <v>6943</v>
          </cell>
          <cell r="D180">
            <v>0</v>
          </cell>
          <cell r="E180">
            <v>0</v>
          </cell>
          <cell r="F180">
            <v>337035</v>
          </cell>
          <cell r="G180">
            <v>113746</v>
          </cell>
          <cell r="H180">
            <v>1828003.45</v>
          </cell>
          <cell r="I180">
            <v>3537.7</v>
          </cell>
          <cell r="J180">
            <v>516.72</v>
          </cell>
          <cell r="K180">
            <v>263.28726055019445</v>
          </cell>
          <cell r="L180">
            <v>5.43</v>
          </cell>
          <cell r="M180">
            <v>63</v>
          </cell>
        </row>
        <row r="181">
          <cell r="A181">
            <v>3744</v>
          </cell>
          <cell r="B181" t="str">
            <v>Lisbon</v>
          </cell>
          <cell r="C181">
            <v>699.5</v>
          </cell>
          <cell r="D181">
            <v>0</v>
          </cell>
          <cell r="E181">
            <v>0</v>
          </cell>
          <cell r="F181">
            <v>33721</v>
          </cell>
          <cell r="G181">
            <v>19263</v>
          </cell>
          <cell r="H181">
            <v>134078.06</v>
          </cell>
          <cell r="I181">
            <v>223</v>
          </cell>
          <cell r="J181">
            <v>601.25</v>
          </cell>
          <cell r="K181">
            <v>191.67699785561115</v>
          </cell>
          <cell r="L181">
            <v>3.97</v>
          </cell>
          <cell r="M181">
            <v>48</v>
          </cell>
        </row>
        <row r="182">
          <cell r="A182">
            <v>3798</v>
          </cell>
          <cell r="B182" t="str">
            <v>Logan-Magnolia</v>
          </cell>
          <cell r="C182">
            <v>553.9</v>
          </cell>
          <cell r="D182">
            <v>0</v>
          </cell>
          <cell r="E182">
            <v>0</v>
          </cell>
          <cell r="F182">
            <v>66983</v>
          </cell>
          <cell r="G182">
            <v>19720</v>
          </cell>
          <cell r="H182">
            <v>304349.05</v>
          </cell>
          <cell r="I182">
            <v>554</v>
          </cell>
          <cell r="J182">
            <v>549.37</v>
          </cell>
          <cell r="K182">
            <v>549.46569777938259</v>
          </cell>
          <cell r="L182">
            <v>4.55</v>
          </cell>
          <cell r="M182">
            <v>115</v>
          </cell>
        </row>
        <row r="183">
          <cell r="A183">
            <v>3816</v>
          </cell>
          <cell r="B183" t="str">
            <v>Lone Tree</v>
          </cell>
          <cell r="C183">
            <v>404.5</v>
          </cell>
          <cell r="D183">
            <v>0</v>
          </cell>
          <cell r="E183">
            <v>0</v>
          </cell>
          <cell r="F183">
            <v>31259</v>
          </cell>
          <cell r="G183">
            <v>17668</v>
          </cell>
          <cell r="H183">
            <v>85809.88</v>
          </cell>
          <cell r="I183">
            <v>126</v>
          </cell>
          <cell r="J183">
            <v>681.03</v>
          </cell>
          <cell r="K183">
            <v>212.13814585908531</v>
          </cell>
          <cell r="L183">
            <v>2.74</v>
          </cell>
          <cell r="M183">
            <v>96</v>
          </cell>
        </row>
        <row r="184">
          <cell r="A184">
            <v>3841</v>
          </cell>
          <cell r="B184" t="str">
            <v>Louisa-Muscatine</v>
          </cell>
          <cell r="C184">
            <v>770.9</v>
          </cell>
          <cell r="D184">
            <v>0</v>
          </cell>
          <cell r="E184">
            <v>0</v>
          </cell>
          <cell r="F184">
            <v>102575</v>
          </cell>
          <cell r="G184">
            <v>24858</v>
          </cell>
          <cell r="H184">
            <v>397378.12</v>
          </cell>
          <cell r="I184">
            <v>609.9</v>
          </cell>
          <cell r="J184">
            <v>651.54999999999995</v>
          </cell>
          <cell r="K184">
            <v>515.47297963419385</v>
          </cell>
          <cell r="L184">
            <v>3.88</v>
          </cell>
          <cell r="M184">
            <v>110</v>
          </cell>
        </row>
        <row r="185">
          <cell r="A185">
            <v>3897</v>
          </cell>
          <cell r="B185" t="str">
            <v>LuVerne</v>
          </cell>
          <cell r="C185">
            <v>76</v>
          </cell>
          <cell r="D185">
            <v>0</v>
          </cell>
          <cell r="E185">
            <v>0</v>
          </cell>
          <cell r="F185">
            <v>34563</v>
          </cell>
          <cell r="G185">
            <v>2758</v>
          </cell>
          <cell r="H185">
            <v>78787.69</v>
          </cell>
          <cell r="I185">
            <v>52</v>
          </cell>
          <cell r="J185">
            <v>1515.15</v>
          </cell>
          <cell r="K185">
            <v>1036.6801315789473</v>
          </cell>
          <cell r="L185">
            <v>2.2799999999999998</v>
          </cell>
          <cell r="M185">
            <v>79</v>
          </cell>
        </row>
        <row r="186">
          <cell r="A186">
            <v>3906</v>
          </cell>
          <cell r="B186" t="str">
            <v>Lynnville-Sully</v>
          </cell>
          <cell r="C186">
            <v>432.8</v>
          </cell>
          <cell r="D186">
            <v>0</v>
          </cell>
          <cell r="E186">
            <v>0</v>
          </cell>
          <cell r="F186">
            <v>55008</v>
          </cell>
          <cell r="G186">
            <v>17518</v>
          </cell>
          <cell r="H186">
            <v>233544.41</v>
          </cell>
          <cell r="I186">
            <v>292.3</v>
          </cell>
          <cell r="J186">
            <v>798.99</v>
          </cell>
          <cell r="K186">
            <v>539.61277726432536</v>
          </cell>
          <cell r="L186">
            <v>4.24</v>
          </cell>
          <cell r="M186">
            <v>143</v>
          </cell>
        </row>
        <row r="187">
          <cell r="A187">
            <v>3942</v>
          </cell>
          <cell r="B187" t="str">
            <v>Madrid</v>
          </cell>
          <cell r="C187">
            <v>650.6</v>
          </cell>
          <cell r="D187">
            <v>0</v>
          </cell>
          <cell r="E187">
            <v>0</v>
          </cell>
          <cell r="F187">
            <v>17368</v>
          </cell>
          <cell r="G187">
            <v>16031</v>
          </cell>
          <cell r="H187">
            <v>123695.06</v>
          </cell>
          <cell r="I187">
            <v>174</v>
          </cell>
          <cell r="J187">
            <v>710.89</v>
          </cell>
          <cell r="K187">
            <v>190.12459268367658</v>
          </cell>
          <cell r="L187">
            <v>7.12</v>
          </cell>
          <cell r="M187">
            <v>43</v>
          </cell>
        </row>
        <row r="188">
          <cell r="A188">
            <v>3978</v>
          </cell>
          <cell r="B188" t="str">
            <v>East Mills</v>
          </cell>
          <cell r="C188">
            <v>545.1</v>
          </cell>
          <cell r="D188">
            <v>0</v>
          </cell>
          <cell r="E188">
            <v>0</v>
          </cell>
          <cell r="F188">
            <v>82755</v>
          </cell>
          <cell r="G188">
            <v>21229</v>
          </cell>
          <cell r="H188">
            <v>243844.18</v>
          </cell>
          <cell r="I188">
            <v>303</v>
          </cell>
          <cell r="J188">
            <v>804.77</v>
          </cell>
          <cell r="K188">
            <v>447.33843331498804</v>
          </cell>
          <cell r="L188">
            <v>2.95</v>
          </cell>
          <cell r="M188">
            <v>225</v>
          </cell>
        </row>
        <row r="189">
          <cell r="A189">
            <v>4023</v>
          </cell>
          <cell r="B189" t="str">
            <v>Manson Northwest Webster</v>
          </cell>
          <cell r="C189">
            <v>671</v>
          </cell>
          <cell r="D189">
            <v>0</v>
          </cell>
          <cell r="E189">
            <v>0</v>
          </cell>
          <cell r="F189">
            <v>156363</v>
          </cell>
          <cell r="G189">
            <v>11553</v>
          </cell>
          <cell r="H189">
            <v>593646.13</v>
          </cell>
          <cell r="I189">
            <v>288.2</v>
          </cell>
          <cell r="J189">
            <v>2059.84</v>
          </cell>
          <cell r="K189">
            <v>884.71852459016395</v>
          </cell>
          <cell r="L189">
            <v>3.8</v>
          </cell>
          <cell r="M189">
            <v>218</v>
          </cell>
        </row>
        <row r="190">
          <cell r="A190">
            <v>4033</v>
          </cell>
          <cell r="B190" t="str">
            <v>Maple Valley-Anthon Oto</v>
          </cell>
          <cell r="C190">
            <v>673.1</v>
          </cell>
          <cell r="D190">
            <v>0</v>
          </cell>
          <cell r="E190">
            <v>0</v>
          </cell>
          <cell r="F190">
            <v>216137</v>
          </cell>
          <cell r="G190">
            <v>27964</v>
          </cell>
          <cell r="H190">
            <v>443991.14</v>
          </cell>
          <cell r="I190">
            <v>299</v>
          </cell>
          <cell r="J190">
            <v>1484.92</v>
          </cell>
          <cell r="K190">
            <v>659.62136383895404</v>
          </cell>
          <cell r="L190">
            <v>2.0499999999999998</v>
          </cell>
          <cell r="M190">
            <v>375</v>
          </cell>
        </row>
        <row r="191">
          <cell r="A191">
            <v>4041</v>
          </cell>
          <cell r="B191" t="str">
            <v>Maquoketa</v>
          </cell>
          <cell r="C191">
            <v>1352.1</v>
          </cell>
          <cell r="D191">
            <v>0</v>
          </cell>
          <cell r="E191">
            <v>0</v>
          </cell>
          <cell r="F191">
            <v>130973</v>
          </cell>
          <cell r="G191">
            <v>37545</v>
          </cell>
          <cell r="H191">
            <v>472171.23</v>
          </cell>
          <cell r="I191">
            <v>385</v>
          </cell>
          <cell r="J191">
            <v>1226.42</v>
          </cell>
          <cell r="K191">
            <v>349.21324606168184</v>
          </cell>
          <cell r="L191">
            <v>3.6</v>
          </cell>
          <cell r="M191">
            <v>172</v>
          </cell>
        </row>
        <row r="192">
          <cell r="A192">
            <v>4043</v>
          </cell>
          <cell r="B192" t="str">
            <v>Maquoketa Valley</v>
          </cell>
          <cell r="C192">
            <v>691.1</v>
          </cell>
          <cell r="D192">
            <v>0</v>
          </cell>
          <cell r="E192">
            <v>0</v>
          </cell>
          <cell r="F192">
            <v>93327</v>
          </cell>
          <cell r="G192">
            <v>12491</v>
          </cell>
          <cell r="H192">
            <v>278389.82</v>
          </cell>
          <cell r="I192">
            <v>547.79999999999995</v>
          </cell>
          <cell r="J192">
            <v>508.2</v>
          </cell>
          <cell r="K192">
            <v>402.82132831717553</v>
          </cell>
          <cell r="L192">
            <v>2.98</v>
          </cell>
          <cell r="M192">
            <v>178</v>
          </cell>
        </row>
        <row r="193">
          <cell r="A193">
            <v>4068</v>
          </cell>
          <cell r="B193" t="str">
            <v>Marcus-Meriden-Cleghorn</v>
          </cell>
          <cell r="C193">
            <v>433.2</v>
          </cell>
          <cell r="D193">
            <v>0</v>
          </cell>
          <cell r="E193">
            <v>0</v>
          </cell>
          <cell r="F193">
            <v>71212</v>
          </cell>
          <cell r="G193">
            <v>16919</v>
          </cell>
          <cell r="H193">
            <v>203060.57</v>
          </cell>
          <cell r="I193">
            <v>435</v>
          </cell>
          <cell r="J193">
            <v>466.81</v>
          </cell>
          <cell r="K193">
            <v>468.74554478301019</v>
          </cell>
          <cell r="L193">
            <v>2.85</v>
          </cell>
          <cell r="M193">
            <v>233</v>
          </cell>
        </row>
        <row r="194">
          <cell r="A194">
            <v>4086</v>
          </cell>
          <cell r="B194" t="str">
            <v>Marion Independent</v>
          </cell>
          <cell r="C194">
            <v>1863.9</v>
          </cell>
          <cell r="D194">
            <v>0</v>
          </cell>
          <cell r="E194">
            <v>0</v>
          </cell>
          <cell r="F194">
            <v>39829</v>
          </cell>
          <cell r="G194">
            <v>42966</v>
          </cell>
          <cell r="H194">
            <v>193169.47</v>
          </cell>
          <cell r="I194">
            <v>388</v>
          </cell>
          <cell r="J194">
            <v>497.86</v>
          </cell>
          <cell r="K194">
            <v>103.63724985245989</v>
          </cell>
          <cell r="L194">
            <v>4.8499999999999996</v>
          </cell>
          <cell r="M194">
            <v>4</v>
          </cell>
        </row>
        <row r="195">
          <cell r="A195">
            <v>4104</v>
          </cell>
          <cell r="B195" t="str">
            <v>Marshalltown</v>
          </cell>
          <cell r="C195">
            <v>5386.5</v>
          </cell>
          <cell r="D195">
            <v>0</v>
          </cell>
          <cell r="E195">
            <v>0</v>
          </cell>
          <cell r="F195">
            <v>168949</v>
          </cell>
          <cell r="G195">
            <v>111747</v>
          </cell>
          <cell r="H195">
            <v>991139.37</v>
          </cell>
          <cell r="I195">
            <v>1482.2</v>
          </cell>
          <cell r="J195">
            <v>668.69</v>
          </cell>
          <cell r="K195">
            <v>184.00433862433863</v>
          </cell>
          <cell r="L195">
            <v>5.87</v>
          </cell>
          <cell r="M195">
            <v>144</v>
          </cell>
        </row>
        <row r="196">
          <cell r="A196">
            <v>4122</v>
          </cell>
          <cell r="B196" t="str">
            <v>Martensdale-St Marys</v>
          </cell>
          <cell r="C196">
            <v>530.5</v>
          </cell>
          <cell r="D196">
            <v>0</v>
          </cell>
          <cell r="E196">
            <v>0</v>
          </cell>
          <cell r="F196">
            <v>63725</v>
          </cell>
          <cell r="G196">
            <v>19310</v>
          </cell>
          <cell r="H196">
            <v>209076.09</v>
          </cell>
          <cell r="I196">
            <v>349</v>
          </cell>
          <cell r="J196">
            <v>599.07000000000005</v>
          </cell>
          <cell r="K196">
            <v>394.11138548539111</v>
          </cell>
          <cell r="L196">
            <v>3.28</v>
          </cell>
          <cell r="M196">
            <v>75</v>
          </cell>
        </row>
        <row r="197">
          <cell r="A197">
            <v>4131</v>
          </cell>
          <cell r="B197" t="str">
            <v>Mason City</v>
          </cell>
          <cell r="C197">
            <v>3719.1</v>
          </cell>
          <cell r="D197">
            <v>0</v>
          </cell>
          <cell r="E197">
            <v>0</v>
          </cell>
          <cell r="F197">
            <v>135958</v>
          </cell>
          <cell r="G197">
            <v>86700</v>
          </cell>
          <cell r="H197">
            <v>1001792.37</v>
          </cell>
          <cell r="I197">
            <v>2269.9</v>
          </cell>
          <cell r="J197">
            <v>441.34</v>
          </cell>
          <cell r="K197">
            <v>269.36419294990725</v>
          </cell>
          <cell r="L197">
            <v>7.37</v>
          </cell>
          <cell r="M197">
            <v>95</v>
          </cell>
        </row>
        <row r="198">
          <cell r="A198">
            <v>4149</v>
          </cell>
          <cell r="B198" t="str">
            <v>MOC-Floyd Valley</v>
          </cell>
          <cell r="C198">
            <v>1371.3</v>
          </cell>
          <cell r="D198">
            <v>0</v>
          </cell>
          <cell r="E198">
            <v>0</v>
          </cell>
          <cell r="F198">
            <v>127403</v>
          </cell>
          <cell r="G198">
            <v>45031</v>
          </cell>
          <cell r="H198">
            <v>324791.14</v>
          </cell>
          <cell r="I198">
            <v>763.7</v>
          </cell>
          <cell r="J198">
            <v>425.29</v>
          </cell>
          <cell r="K198">
            <v>236.84907751768398</v>
          </cell>
          <cell r="L198">
            <v>2.5499999999999998</v>
          </cell>
          <cell r="M198">
            <v>231</v>
          </cell>
        </row>
        <row r="199">
          <cell r="A199">
            <v>4203</v>
          </cell>
          <cell r="B199" t="str">
            <v>Mediapolis</v>
          </cell>
          <cell r="C199">
            <v>737</v>
          </cell>
          <cell r="D199">
            <v>0</v>
          </cell>
          <cell r="E199">
            <v>0</v>
          </cell>
          <cell r="F199">
            <v>155250</v>
          </cell>
          <cell r="G199">
            <v>34270</v>
          </cell>
          <cell r="H199">
            <v>479676.66</v>
          </cell>
          <cell r="I199">
            <v>639.6</v>
          </cell>
          <cell r="J199">
            <v>749.96</v>
          </cell>
          <cell r="K199">
            <v>650.85028493894163</v>
          </cell>
          <cell r="L199">
            <v>3.09</v>
          </cell>
          <cell r="M199">
            <v>220</v>
          </cell>
        </row>
        <row r="200">
          <cell r="A200">
            <v>4212</v>
          </cell>
          <cell r="B200" t="str">
            <v>Melcher-Dallas</v>
          </cell>
          <cell r="C200">
            <v>314</v>
          </cell>
          <cell r="D200">
            <v>0</v>
          </cell>
          <cell r="E200">
            <v>0</v>
          </cell>
          <cell r="F200">
            <v>58594</v>
          </cell>
          <cell r="G200">
            <v>11275</v>
          </cell>
          <cell r="H200">
            <v>158039.91</v>
          </cell>
          <cell r="I200">
            <v>195.6</v>
          </cell>
          <cell r="J200">
            <v>807.98</v>
          </cell>
          <cell r="K200">
            <v>503.31181528662421</v>
          </cell>
          <cell r="L200">
            <v>2.7</v>
          </cell>
          <cell r="M200">
            <v>80</v>
          </cell>
        </row>
        <row r="201">
          <cell r="A201">
            <v>4269</v>
          </cell>
          <cell r="B201" t="str">
            <v>Midland</v>
          </cell>
          <cell r="C201">
            <v>554</v>
          </cell>
          <cell r="D201">
            <v>0</v>
          </cell>
          <cell r="E201">
            <v>0</v>
          </cell>
          <cell r="F201">
            <v>122000</v>
          </cell>
          <cell r="G201">
            <v>12942</v>
          </cell>
          <cell r="H201">
            <v>444780.79</v>
          </cell>
          <cell r="I201">
            <v>355.6</v>
          </cell>
          <cell r="J201">
            <v>1250.79</v>
          </cell>
          <cell r="K201">
            <v>802.85341155234653</v>
          </cell>
          <cell r="L201">
            <v>3.65</v>
          </cell>
          <cell r="M201">
            <v>237</v>
          </cell>
        </row>
        <row r="202">
          <cell r="A202">
            <v>4271</v>
          </cell>
          <cell r="B202" t="str">
            <v>Mid-Prairie</v>
          </cell>
          <cell r="C202">
            <v>1246</v>
          </cell>
          <cell r="D202">
            <v>0</v>
          </cell>
          <cell r="E202">
            <v>0</v>
          </cell>
          <cell r="F202">
            <v>145931</v>
          </cell>
          <cell r="G202">
            <v>58212</v>
          </cell>
          <cell r="H202">
            <v>532578.22</v>
          </cell>
          <cell r="I202">
            <v>751</v>
          </cell>
          <cell r="J202">
            <v>709.16</v>
          </cell>
          <cell r="K202">
            <v>427.43035313001604</v>
          </cell>
          <cell r="L202">
            <v>3.65</v>
          </cell>
          <cell r="M202">
            <v>215</v>
          </cell>
        </row>
        <row r="203">
          <cell r="A203">
            <v>4356</v>
          </cell>
          <cell r="B203" t="str">
            <v>Missouri Valley</v>
          </cell>
          <cell r="C203">
            <v>859.2</v>
          </cell>
          <cell r="D203">
            <v>0</v>
          </cell>
          <cell r="E203">
            <v>0</v>
          </cell>
          <cell r="F203">
            <v>67437</v>
          </cell>
          <cell r="G203">
            <v>15469</v>
          </cell>
          <cell r="H203">
            <v>257840.77</v>
          </cell>
          <cell r="I203">
            <v>434.3</v>
          </cell>
          <cell r="J203">
            <v>593.69000000000005</v>
          </cell>
          <cell r="K203">
            <v>300.09400605214148</v>
          </cell>
          <cell r="L203">
            <v>3.82</v>
          </cell>
          <cell r="M203">
            <v>149</v>
          </cell>
        </row>
        <row r="204">
          <cell r="A204">
            <v>4419</v>
          </cell>
          <cell r="B204" t="str">
            <v>MFL MarMac</v>
          </cell>
          <cell r="C204">
            <v>794.2</v>
          </cell>
          <cell r="D204">
            <v>0</v>
          </cell>
          <cell r="E204">
            <v>0</v>
          </cell>
          <cell r="F204">
            <v>139451</v>
          </cell>
          <cell r="G204">
            <v>21347</v>
          </cell>
          <cell r="H204">
            <v>430018.98</v>
          </cell>
          <cell r="I204">
            <v>423.2</v>
          </cell>
          <cell r="J204">
            <v>1016.11</v>
          </cell>
          <cell r="K204">
            <v>541.44923193150339</v>
          </cell>
          <cell r="L204">
            <v>3.08</v>
          </cell>
          <cell r="M204">
            <v>166</v>
          </cell>
        </row>
        <row r="205">
          <cell r="A205">
            <v>4437</v>
          </cell>
          <cell r="B205" t="str">
            <v>Montezuma</v>
          </cell>
          <cell r="C205">
            <v>550.9</v>
          </cell>
          <cell r="D205">
            <v>0</v>
          </cell>
          <cell r="E205">
            <v>0</v>
          </cell>
          <cell r="F205">
            <v>40910</v>
          </cell>
          <cell r="G205">
            <v>21252</v>
          </cell>
          <cell r="H205">
            <v>135760.13</v>
          </cell>
          <cell r="I205">
            <v>192</v>
          </cell>
          <cell r="J205">
            <v>707.08</v>
          </cell>
          <cell r="K205">
            <v>246.43334543474316</v>
          </cell>
          <cell r="L205">
            <v>3.32</v>
          </cell>
          <cell r="M205">
            <v>140</v>
          </cell>
        </row>
        <row r="206">
          <cell r="A206">
            <v>4446</v>
          </cell>
          <cell r="B206" t="str">
            <v>Monticello</v>
          </cell>
          <cell r="C206">
            <v>1019.4</v>
          </cell>
          <cell r="D206">
            <v>0</v>
          </cell>
          <cell r="E206">
            <v>0</v>
          </cell>
          <cell r="F206">
            <v>119617</v>
          </cell>
          <cell r="G206">
            <v>29849</v>
          </cell>
          <cell r="H206">
            <v>382112.23</v>
          </cell>
          <cell r="I206">
            <v>678.3</v>
          </cell>
          <cell r="J206">
            <v>563.34</v>
          </cell>
          <cell r="K206">
            <v>374.84032764371199</v>
          </cell>
          <cell r="L206">
            <v>3.2</v>
          </cell>
          <cell r="M206">
            <v>190</v>
          </cell>
        </row>
        <row r="207">
          <cell r="A207">
            <v>4491</v>
          </cell>
          <cell r="B207" t="str">
            <v>Moravia</v>
          </cell>
          <cell r="C207">
            <v>352.9</v>
          </cell>
          <cell r="D207">
            <v>0</v>
          </cell>
          <cell r="E207">
            <v>0</v>
          </cell>
          <cell r="F207">
            <v>106022</v>
          </cell>
          <cell r="G207">
            <v>21026</v>
          </cell>
          <cell r="H207">
            <v>195229.82</v>
          </cell>
          <cell r="I207">
            <v>226</v>
          </cell>
          <cell r="J207">
            <v>863.85</v>
          </cell>
          <cell r="K207">
            <v>553.21569849815819</v>
          </cell>
          <cell r="L207">
            <v>1.84</v>
          </cell>
          <cell r="M207">
            <v>160</v>
          </cell>
        </row>
        <row r="208">
          <cell r="A208">
            <v>4505</v>
          </cell>
          <cell r="B208" t="str">
            <v>Mormon Trail</v>
          </cell>
          <cell r="C208">
            <v>249.1</v>
          </cell>
          <cell r="D208">
            <v>0</v>
          </cell>
          <cell r="E208">
            <v>0</v>
          </cell>
          <cell r="F208">
            <v>66568</v>
          </cell>
          <cell r="G208">
            <v>9508</v>
          </cell>
          <cell r="H208">
            <v>175559.71</v>
          </cell>
          <cell r="I208">
            <v>204.5</v>
          </cell>
          <cell r="J208">
            <v>858.48</v>
          </cell>
          <cell r="K208">
            <v>704.77603372139697</v>
          </cell>
          <cell r="L208">
            <v>2.64</v>
          </cell>
          <cell r="M208">
            <v>204</v>
          </cell>
        </row>
        <row r="209">
          <cell r="A209">
            <v>4509</v>
          </cell>
          <cell r="B209" t="str">
            <v>Morning Sun</v>
          </cell>
          <cell r="C209">
            <v>221</v>
          </cell>
          <cell r="D209">
            <v>0</v>
          </cell>
          <cell r="E209">
            <v>0</v>
          </cell>
          <cell r="F209">
            <v>13856</v>
          </cell>
          <cell r="G209">
            <v>2032</v>
          </cell>
          <cell r="H209">
            <v>51422.080000000002</v>
          </cell>
          <cell r="I209">
            <v>24.6</v>
          </cell>
          <cell r="J209">
            <v>2090.33</v>
          </cell>
          <cell r="K209">
            <v>232.67909502262444</v>
          </cell>
          <cell r="L209">
            <v>3.71</v>
          </cell>
          <cell r="M209">
            <v>50</v>
          </cell>
        </row>
        <row r="210">
          <cell r="A210">
            <v>4518</v>
          </cell>
          <cell r="B210" t="str">
            <v>Moulton-Udell</v>
          </cell>
          <cell r="C210">
            <v>231.9</v>
          </cell>
          <cell r="D210">
            <v>0</v>
          </cell>
          <cell r="E210">
            <v>0</v>
          </cell>
          <cell r="F210">
            <v>45274</v>
          </cell>
          <cell r="G210">
            <v>6244</v>
          </cell>
          <cell r="H210">
            <v>101175.76</v>
          </cell>
          <cell r="I210">
            <v>101</v>
          </cell>
          <cell r="J210">
            <v>1001.74</v>
          </cell>
          <cell r="K210">
            <v>436.29047003018542</v>
          </cell>
          <cell r="L210">
            <v>2.2400000000000002</v>
          </cell>
          <cell r="M210">
            <v>178</v>
          </cell>
        </row>
        <row r="211">
          <cell r="A211">
            <v>4527</v>
          </cell>
          <cell r="B211" t="str">
            <v>Mount Ayr</v>
          </cell>
          <cell r="C211">
            <v>610.4</v>
          </cell>
          <cell r="D211">
            <v>0</v>
          </cell>
          <cell r="E211">
            <v>0</v>
          </cell>
          <cell r="F211">
            <v>119018</v>
          </cell>
          <cell r="G211">
            <v>35790</v>
          </cell>
          <cell r="H211">
            <v>364215.42</v>
          </cell>
          <cell r="I211">
            <v>325.60000000000002</v>
          </cell>
          <cell r="J211">
            <v>1118.5999999999999</v>
          </cell>
          <cell r="K211">
            <v>596.68319134993442</v>
          </cell>
          <cell r="L211">
            <v>3.06</v>
          </cell>
          <cell r="M211">
            <v>402</v>
          </cell>
        </row>
        <row r="212">
          <cell r="A212">
            <v>4536</v>
          </cell>
          <cell r="B212" t="str">
            <v>Mount Pleasant</v>
          </cell>
          <cell r="C212">
            <v>1964.9</v>
          </cell>
          <cell r="D212">
            <v>0</v>
          </cell>
          <cell r="E212">
            <v>0</v>
          </cell>
          <cell r="F212">
            <v>178976</v>
          </cell>
          <cell r="G212">
            <v>65160</v>
          </cell>
          <cell r="H212">
            <v>620105.43999999994</v>
          </cell>
          <cell r="I212">
            <v>813.3</v>
          </cell>
          <cell r="J212">
            <v>762.46</v>
          </cell>
          <cell r="K212">
            <v>315.59134816021168</v>
          </cell>
          <cell r="L212">
            <v>3.46</v>
          </cell>
          <cell r="M212">
            <v>303</v>
          </cell>
        </row>
        <row r="213">
          <cell r="A213">
            <v>4554</v>
          </cell>
          <cell r="B213" t="str">
            <v>Mount Vernon</v>
          </cell>
          <cell r="C213">
            <v>1095.0999999999999</v>
          </cell>
          <cell r="D213">
            <v>0</v>
          </cell>
          <cell r="E213">
            <v>0</v>
          </cell>
          <cell r="F213">
            <v>64987</v>
          </cell>
          <cell r="G213">
            <v>38003</v>
          </cell>
          <cell r="H213">
            <v>230560.85</v>
          </cell>
          <cell r="I213">
            <v>373</v>
          </cell>
          <cell r="J213">
            <v>618.13</v>
          </cell>
          <cell r="K213">
            <v>210.53862660944208</v>
          </cell>
          <cell r="L213">
            <v>3.55</v>
          </cell>
          <cell r="M213">
            <v>76</v>
          </cell>
        </row>
        <row r="214">
          <cell r="A214">
            <v>4572</v>
          </cell>
          <cell r="B214" t="str">
            <v>Murray</v>
          </cell>
          <cell r="C214">
            <v>270.60000000000002</v>
          </cell>
          <cell r="D214">
            <v>0</v>
          </cell>
          <cell r="E214">
            <v>0</v>
          </cell>
          <cell r="F214">
            <v>52788</v>
          </cell>
          <cell r="G214">
            <v>13008</v>
          </cell>
          <cell r="H214">
            <v>119486.48</v>
          </cell>
          <cell r="I214">
            <v>190.2</v>
          </cell>
          <cell r="J214">
            <v>628.21</v>
          </cell>
          <cell r="K214">
            <v>441.56127124907607</v>
          </cell>
          <cell r="L214">
            <v>2.2599999999999998</v>
          </cell>
          <cell r="M214">
            <v>134</v>
          </cell>
        </row>
        <row r="215">
          <cell r="A215">
            <v>4581</v>
          </cell>
          <cell r="B215" t="str">
            <v>Muscatine</v>
          </cell>
          <cell r="C215">
            <v>5344.4</v>
          </cell>
          <cell r="D215">
            <v>0</v>
          </cell>
          <cell r="E215">
            <v>0</v>
          </cell>
          <cell r="F215">
            <v>243238</v>
          </cell>
          <cell r="G215">
            <v>132499</v>
          </cell>
          <cell r="H215">
            <v>1131268.56</v>
          </cell>
          <cell r="I215">
            <v>1719.5</v>
          </cell>
          <cell r="J215">
            <v>657.91</v>
          </cell>
          <cell r="K215">
            <v>211.67363221315773</v>
          </cell>
          <cell r="L215">
            <v>4.6500000000000004</v>
          </cell>
          <cell r="M215">
            <v>229</v>
          </cell>
        </row>
        <row r="216">
          <cell r="A216">
            <v>4599</v>
          </cell>
          <cell r="B216" t="str">
            <v>Nashua-Plainfield</v>
          </cell>
          <cell r="C216">
            <v>646.4</v>
          </cell>
          <cell r="D216">
            <v>0</v>
          </cell>
          <cell r="E216">
            <v>0</v>
          </cell>
          <cell r="F216">
            <v>88835</v>
          </cell>
          <cell r="G216">
            <v>27691</v>
          </cell>
          <cell r="H216">
            <v>267230.69</v>
          </cell>
          <cell r="I216">
            <v>243.4</v>
          </cell>
          <cell r="J216">
            <v>1097.9100000000001</v>
          </cell>
          <cell r="K216">
            <v>413.41381497524753</v>
          </cell>
          <cell r="L216">
            <v>3.01</v>
          </cell>
          <cell r="M216">
            <v>180</v>
          </cell>
        </row>
        <row r="217">
          <cell r="A217">
            <v>4617</v>
          </cell>
          <cell r="B217" t="str">
            <v>Nevada</v>
          </cell>
          <cell r="C217">
            <v>1547.8</v>
          </cell>
          <cell r="D217">
            <v>0</v>
          </cell>
          <cell r="E217">
            <v>0</v>
          </cell>
          <cell r="F217">
            <v>72191</v>
          </cell>
          <cell r="G217">
            <v>32450</v>
          </cell>
          <cell r="H217">
            <v>395242.54</v>
          </cell>
          <cell r="I217">
            <v>841</v>
          </cell>
          <cell r="J217">
            <v>469.97</v>
          </cell>
          <cell r="K217">
            <v>255.3576301847784</v>
          </cell>
          <cell r="L217">
            <v>5.47</v>
          </cell>
          <cell r="M217">
            <v>118</v>
          </cell>
        </row>
        <row r="218">
          <cell r="A218">
            <v>4644</v>
          </cell>
          <cell r="B218" t="str">
            <v>Newell-Fonda</v>
          </cell>
          <cell r="C218">
            <v>480.7</v>
          </cell>
          <cell r="D218">
            <v>0</v>
          </cell>
          <cell r="E218">
            <v>0</v>
          </cell>
          <cell r="F218">
            <v>63987</v>
          </cell>
          <cell r="G218">
            <v>20352</v>
          </cell>
          <cell r="H218">
            <v>227410.14</v>
          </cell>
          <cell r="I218">
            <v>210</v>
          </cell>
          <cell r="J218">
            <v>1082.9100000000001</v>
          </cell>
          <cell r="K218">
            <v>473.08121489494494</v>
          </cell>
          <cell r="L218">
            <v>3.55</v>
          </cell>
          <cell r="M218">
            <v>186</v>
          </cell>
        </row>
        <row r="219">
          <cell r="A219">
            <v>4662</v>
          </cell>
          <cell r="B219" t="str">
            <v>New Hampton</v>
          </cell>
          <cell r="C219">
            <v>979.9</v>
          </cell>
          <cell r="D219">
            <v>0</v>
          </cell>
          <cell r="E219">
            <v>0</v>
          </cell>
          <cell r="F219">
            <v>123388</v>
          </cell>
          <cell r="G219">
            <v>26048</v>
          </cell>
          <cell r="H219">
            <v>610478.09</v>
          </cell>
          <cell r="I219">
            <v>749.2</v>
          </cell>
          <cell r="J219">
            <v>814.84</v>
          </cell>
          <cell r="K219">
            <v>623.00039799979584</v>
          </cell>
          <cell r="L219">
            <v>4.95</v>
          </cell>
          <cell r="M219">
            <v>248</v>
          </cell>
        </row>
        <row r="220">
          <cell r="A220">
            <v>4689</v>
          </cell>
          <cell r="B220" t="str">
            <v>New London</v>
          </cell>
          <cell r="C220">
            <v>525.70000000000005</v>
          </cell>
          <cell r="D220">
            <v>0</v>
          </cell>
          <cell r="E220">
            <v>0</v>
          </cell>
          <cell r="F220">
            <v>29767</v>
          </cell>
          <cell r="G220">
            <v>12176</v>
          </cell>
          <cell r="H220">
            <v>172455.49</v>
          </cell>
          <cell r="I220">
            <v>132.80000000000001</v>
          </cell>
          <cell r="J220">
            <v>1298.6099999999999</v>
          </cell>
          <cell r="K220">
            <v>328.04924862088637</v>
          </cell>
          <cell r="L220">
            <v>5.8</v>
          </cell>
          <cell r="M220">
            <v>67</v>
          </cell>
        </row>
        <row r="221">
          <cell r="A221">
            <v>4725</v>
          </cell>
          <cell r="B221" t="str">
            <v>Newton</v>
          </cell>
          <cell r="C221">
            <v>3002.7</v>
          </cell>
          <cell r="D221">
            <v>0</v>
          </cell>
          <cell r="E221">
            <v>0</v>
          </cell>
          <cell r="F221">
            <v>168554</v>
          </cell>
          <cell r="G221">
            <v>74354</v>
          </cell>
          <cell r="H221">
            <v>737489.28</v>
          </cell>
          <cell r="I221">
            <v>1234.5999999999999</v>
          </cell>
          <cell r="J221">
            <v>597.35</v>
          </cell>
          <cell r="K221">
            <v>245.60871215905686</v>
          </cell>
          <cell r="L221">
            <v>4.37</v>
          </cell>
          <cell r="M221">
            <v>195</v>
          </cell>
        </row>
        <row r="222">
          <cell r="A222">
            <v>4772</v>
          </cell>
          <cell r="B222" t="str">
            <v>Central Springs</v>
          </cell>
          <cell r="C222">
            <v>843.6</v>
          </cell>
          <cell r="D222">
            <v>0</v>
          </cell>
          <cell r="E222">
            <v>0</v>
          </cell>
          <cell r="F222">
            <v>149566</v>
          </cell>
          <cell r="G222">
            <v>18154</v>
          </cell>
          <cell r="H222">
            <v>500542.7</v>
          </cell>
          <cell r="I222">
            <v>374.7</v>
          </cell>
          <cell r="J222">
            <v>1335.85</v>
          </cell>
          <cell r="K222">
            <v>593.34127548601236</v>
          </cell>
          <cell r="L222">
            <v>3.35</v>
          </cell>
          <cell r="M222">
            <v>213</v>
          </cell>
        </row>
        <row r="223">
          <cell r="A223">
            <v>4773</v>
          </cell>
          <cell r="B223" t="str">
            <v>Northeast</v>
          </cell>
          <cell r="C223">
            <v>544.1</v>
          </cell>
          <cell r="D223">
            <v>0</v>
          </cell>
          <cell r="E223">
            <v>0</v>
          </cell>
          <cell r="F223">
            <v>137092</v>
          </cell>
          <cell r="G223">
            <v>44135</v>
          </cell>
          <cell r="H223">
            <v>431153.81</v>
          </cell>
          <cell r="I223">
            <v>847.6</v>
          </cell>
          <cell r="J223">
            <v>508.68</v>
          </cell>
          <cell r="K223">
            <v>792.4164859400845</v>
          </cell>
          <cell r="L223">
            <v>3.14</v>
          </cell>
          <cell r="M223">
            <v>178</v>
          </cell>
        </row>
        <row r="224">
          <cell r="A224">
            <v>4774</v>
          </cell>
          <cell r="B224" t="str">
            <v>North Fayette</v>
          </cell>
          <cell r="C224">
            <v>833</v>
          </cell>
          <cell r="D224">
            <v>0</v>
          </cell>
          <cell r="E224">
            <v>0</v>
          </cell>
          <cell r="F224">
            <v>117987</v>
          </cell>
          <cell r="G224">
            <v>25612</v>
          </cell>
          <cell r="H224">
            <v>415903.72</v>
          </cell>
          <cell r="I224">
            <v>390</v>
          </cell>
          <cell r="J224">
            <v>1066.42</v>
          </cell>
          <cell r="K224">
            <v>499.28417767106839</v>
          </cell>
          <cell r="L224">
            <v>3.52</v>
          </cell>
          <cell r="M224">
            <v>190</v>
          </cell>
        </row>
        <row r="225">
          <cell r="A225">
            <v>4775</v>
          </cell>
          <cell r="B225" t="str">
            <v>Northeast Hamilton</v>
          </cell>
          <cell r="C225">
            <v>212</v>
          </cell>
          <cell r="D225">
            <v>0</v>
          </cell>
          <cell r="E225">
            <v>0</v>
          </cell>
          <cell r="F225">
            <v>58221</v>
          </cell>
          <cell r="G225">
            <v>3769</v>
          </cell>
          <cell r="H225">
            <v>189725.58</v>
          </cell>
          <cell r="I225">
            <v>149</v>
          </cell>
          <cell r="J225">
            <v>1273.33</v>
          </cell>
          <cell r="K225">
            <v>894.93198113207541</v>
          </cell>
          <cell r="L225">
            <v>3.26</v>
          </cell>
          <cell r="M225">
            <v>145</v>
          </cell>
        </row>
        <row r="226">
          <cell r="A226">
            <v>4776</v>
          </cell>
          <cell r="B226" t="str">
            <v>North Mahaska</v>
          </cell>
          <cell r="C226">
            <v>492.6</v>
          </cell>
          <cell r="D226">
            <v>0</v>
          </cell>
          <cell r="E226">
            <v>0</v>
          </cell>
          <cell r="F226">
            <v>75060</v>
          </cell>
          <cell r="G226">
            <v>12662</v>
          </cell>
          <cell r="H226">
            <v>223823.27</v>
          </cell>
          <cell r="I226">
            <v>387</v>
          </cell>
          <cell r="J226">
            <v>578.35</v>
          </cell>
          <cell r="K226">
            <v>454.37123426715385</v>
          </cell>
          <cell r="L226">
            <v>2.98</v>
          </cell>
          <cell r="M226">
            <v>186</v>
          </cell>
        </row>
        <row r="227">
          <cell r="A227">
            <v>4777</v>
          </cell>
          <cell r="B227" t="str">
            <v>North Linn</v>
          </cell>
          <cell r="C227">
            <v>698.2</v>
          </cell>
          <cell r="D227">
            <v>0</v>
          </cell>
          <cell r="E227">
            <v>0</v>
          </cell>
          <cell r="F227">
            <v>91679</v>
          </cell>
          <cell r="G227">
            <v>31845</v>
          </cell>
          <cell r="H227">
            <v>311807.39</v>
          </cell>
          <cell r="I227">
            <v>516</v>
          </cell>
          <cell r="J227">
            <v>604.28</v>
          </cell>
          <cell r="K227">
            <v>446.58749641936407</v>
          </cell>
          <cell r="L227">
            <v>3.4</v>
          </cell>
          <cell r="M227">
            <v>151</v>
          </cell>
        </row>
        <row r="228">
          <cell r="A228">
            <v>4778</v>
          </cell>
          <cell r="B228" t="str">
            <v>North Kossuth</v>
          </cell>
          <cell r="C228">
            <v>287.8</v>
          </cell>
          <cell r="D228">
            <v>0</v>
          </cell>
          <cell r="E228">
            <v>0</v>
          </cell>
          <cell r="F228">
            <v>39213</v>
          </cell>
          <cell r="G228">
            <v>11796</v>
          </cell>
          <cell r="H228">
            <v>189930.51</v>
          </cell>
          <cell r="I228">
            <v>146</v>
          </cell>
          <cell r="J228">
            <v>1300.8900000000001</v>
          </cell>
          <cell r="K228">
            <v>659.93922863099374</v>
          </cell>
          <cell r="L228">
            <v>4.8499999999999996</v>
          </cell>
          <cell r="M228">
            <v>225</v>
          </cell>
        </row>
        <row r="229">
          <cell r="A229">
            <v>4779</v>
          </cell>
          <cell r="B229" t="str">
            <v>North Polk</v>
          </cell>
          <cell r="C229">
            <v>1415.6</v>
          </cell>
          <cell r="D229">
            <v>0</v>
          </cell>
          <cell r="E229">
            <v>0</v>
          </cell>
          <cell r="F229">
            <v>97189</v>
          </cell>
          <cell r="G229">
            <v>49453</v>
          </cell>
          <cell r="H229">
            <v>531149.13</v>
          </cell>
          <cell r="I229">
            <v>1080</v>
          </cell>
          <cell r="J229">
            <v>491.8</v>
          </cell>
          <cell r="K229">
            <v>375.2113096920034</v>
          </cell>
          <cell r="L229">
            <v>5.46</v>
          </cell>
          <cell r="M229">
            <v>98</v>
          </cell>
        </row>
        <row r="230">
          <cell r="A230">
            <v>4784</v>
          </cell>
          <cell r="B230" t="str">
            <v>North Scott</v>
          </cell>
          <cell r="C230">
            <v>2948.9</v>
          </cell>
          <cell r="D230">
            <v>0</v>
          </cell>
          <cell r="E230">
            <v>0</v>
          </cell>
          <cell r="F230">
            <v>312274</v>
          </cell>
          <cell r="G230">
            <v>103523</v>
          </cell>
          <cell r="H230">
            <v>964749.18</v>
          </cell>
          <cell r="I230">
            <v>2081.6</v>
          </cell>
          <cell r="J230">
            <v>463.47</v>
          </cell>
          <cell r="K230">
            <v>327.155610566652</v>
          </cell>
          <cell r="L230">
            <v>3.09</v>
          </cell>
          <cell r="M230">
            <v>220</v>
          </cell>
        </row>
        <row r="231">
          <cell r="A231">
            <v>4785</v>
          </cell>
          <cell r="B231" t="str">
            <v>North Tama County</v>
          </cell>
          <cell r="C231">
            <v>491.9</v>
          </cell>
          <cell r="D231">
            <v>0</v>
          </cell>
          <cell r="E231">
            <v>0</v>
          </cell>
          <cell r="F231">
            <v>65767</v>
          </cell>
          <cell r="G231">
            <v>12827</v>
          </cell>
          <cell r="H231">
            <v>209586.1</v>
          </cell>
          <cell r="I231">
            <v>253.4</v>
          </cell>
          <cell r="J231">
            <v>827.1</v>
          </cell>
          <cell r="K231">
            <v>426.07460866029686</v>
          </cell>
          <cell r="L231">
            <v>3.19</v>
          </cell>
          <cell r="M231">
            <v>155</v>
          </cell>
        </row>
        <row r="232">
          <cell r="A232">
            <v>4787</v>
          </cell>
          <cell r="B232" t="str">
            <v>North Winneshiek</v>
          </cell>
          <cell r="C232">
            <v>292.60000000000002</v>
          </cell>
          <cell r="D232">
            <v>0</v>
          </cell>
          <cell r="E232">
            <v>0</v>
          </cell>
          <cell r="F232">
            <v>81245</v>
          </cell>
          <cell r="G232">
            <v>12930</v>
          </cell>
          <cell r="H232">
            <v>268475.48</v>
          </cell>
          <cell r="I232">
            <v>192</v>
          </cell>
          <cell r="J232">
            <v>1398.31</v>
          </cell>
          <cell r="K232">
            <v>917.55119617224864</v>
          </cell>
          <cell r="L232">
            <v>3.31</v>
          </cell>
          <cell r="M232">
            <v>136</v>
          </cell>
        </row>
        <row r="233">
          <cell r="A233">
            <v>4788</v>
          </cell>
          <cell r="B233" t="str">
            <v>Northwood-Kensett</v>
          </cell>
          <cell r="C233">
            <v>519.29999999999995</v>
          </cell>
          <cell r="D233">
            <v>0</v>
          </cell>
          <cell r="E233">
            <v>0</v>
          </cell>
          <cell r="F233">
            <v>73545</v>
          </cell>
          <cell r="G233">
            <v>16381</v>
          </cell>
          <cell r="H233">
            <v>229612.78</v>
          </cell>
          <cell r="I233">
            <v>168.9</v>
          </cell>
          <cell r="J233">
            <v>1359.46</v>
          </cell>
          <cell r="K233">
            <v>442.15825149239362</v>
          </cell>
          <cell r="L233">
            <v>3.12</v>
          </cell>
          <cell r="M233">
            <v>166</v>
          </cell>
        </row>
        <row r="234">
          <cell r="A234">
            <v>4797</v>
          </cell>
          <cell r="B234" t="str">
            <v>Norwalk</v>
          </cell>
          <cell r="C234">
            <v>2516.6</v>
          </cell>
          <cell r="D234">
            <v>0</v>
          </cell>
          <cell r="E234">
            <v>0</v>
          </cell>
          <cell r="F234">
            <v>79871</v>
          </cell>
          <cell r="G234">
            <v>48776</v>
          </cell>
          <cell r="H234">
            <v>401487.39</v>
          </cell>
          <cell r="I234">
            <v>1276</v>
          </cell>
          <cell r="J234">
            <v>314.64999999999998</v>
          </cell>
          <cell r="K234">
            <v>159.53563935468492</v>
          </cell>
          <cell r="L234">
            <v>5.03</v>
          </cell>
          <cell r="M234">
            <v>50</v>
          </cell>
        </row>
        <row r="235">
          <cell r="A235">
            <v>4860</v>
          </cell>
          <cell r="B235" t="str">
            <v>Odebolt-Arthur</v>
          </cell>
          <cell r="C235">
            <v>333.4</v>
          </cell>
          <cell r="D235">
            <v>0</v>
          </cell>
          <cell r="E235">
            <v>0</v>
          </cell>
          <cell r="F235">
            <v>49100</v>
          </cell>
          <cell r="G235">
            <v>15021</v>
          </cell>
          <cell r="H235">
            <v>106849.29</v>
          </cell>
          <cell r="I235">
            <v>189.7</v>
          </cell>
          <cell r="J235">
            <v>563.25</v>
          </cell>
          <cell r="K235">
            <v>320.48377324535096</v>
          </cell>
          <cell r="L235">
            <v>2.17</v>
          </cell>
          <cell r="M235">
            <v>149</v>
          </cell>
        </row>
        <row r="236">
          <cell r="A236">
            <v>4869</v>
          </cell>
          <cell r="B236" t="str">
            <v>Oelwein</v>
          </cell>
          <cell r="C236">
            <v>1272.7</v>
          </cell>
          <cell r="D236">
            <v>0</v>
          </cell>
          <cell r="E236">
            <v>0</v>
          </cell>
          <cell r="F236">
            <v>72425</v>
          </cell>
          <cell r="G236">
            <v>22975</v>
          </cell>
          <cell r="H236">
            <v>358966.02</v>
          </cell>
          <cell r="I236">
            <v>807</v>
          </cell>
          <cell r="J236">
            <v>444.82</v>
          </cell>
          <cell r="K236">
            <v>282.05077394515598</v>
          </cell>
          <cell r="L236">
            <v>4.96</v>
          </cell>
          <cell r="M236">
            <v>143</v>
          </cell>
        </row>
        <row r="237">
          <cell r="A237">
            <v>4878</v>
          </cell>
          <cell r="B237" t="str">
            <v>Ogden</v>
          </cell>
          <cell r="C237">
            <v>618.1</v>
          </cell>
          <cell r="D237">
            <v>0</v>
          </cell>
          <cell r="E237">
            <v>0</v>
          </cell>
          <cell r="F237">
            <v>55021</v>
          </cell>
          <cell r="G237">
            <v>13267</v>
          </cell>
          <cell r="H237">
            <v>176167.92</v>
          </cell>
          <cell r="I237">
            <v>209.7</v>
          </cell>
          <cell r="J237">
            <v>840.09</v>
          </cell>
          <cell r="K237">
            <v>285.01524025238638</v>
          </cell>
          <cell r="L237">
            <v>3.2</v>
          </cell>
          <cell r="M237">
            <v>143</v>
          </cell>
        </row>
        <row r="238">
          <cell r="A238">
            <v>4890</v>
          </cell>
          <cell r="B238" t="str">
            <v>Okoboji</v>
          </cell>
          <cell r="C238">
            <v>919.6</v>
          </cell>
          <cell r="D238">
            <v>0</v>
          </cell>
          <cell r="E238">
            <v>0</v>
          </cell>
          <cell r="F238">
            <v>79223</v>
          </cell>
          <cell r="G238">
            <v>25440</v>
          </cell>
          <cell r="H238">
            <v>310972.13</v>
          </cell>
          <cell r="I238">
            <v>587</v>
          </cell>
          <cell r="J238">
            <v>529.77</v>
          </cell>
          <cell r="K238">
            <v>338.16021096128753</v>
          </cell>
          <cell r="L238">
            <v>3.93</v>
          </cell>
          <cell r="M238">
            <v>123</v>
          </cell>
        </row>
        <row r="239">
          <cell r="A239">
            <v>4905</v>
          </cell>
          <cell r="B239" t="str">
            <v>Olin Consolidated</v>
          </cell>
          <cell r="C239">
            <v>235.4</v>
          </cell>
          <cell r="D239">
            <v>0</v>
          </cell>
          <cell r="E239">
            <v>0</v>
          </cell>
          <cell r="F239">
            <v>32513</v>
          </cell>
          <cell r="G239">
            <v>1499</v>
          </cell>
          <cell r="H239">
            <v>164022.41</v>
          </cell>
          <cell r="I239">
            <v>77</v>
          </cell>
          <cell r="J239">
            <v>2130.16</v>
          </cell>
          <cell r="K239">
            <v>696.7816907391674</v>
          </cell>
          <cell r="L239">
            <v>5.05</v>
          </cell>
          <cell r="M239">
            <v>84</v>
          </cell>
        </row>
        <row r="240">
          <cell r="A240">
            <v>4978</v>
          </cell>
          <cell r="B240" t="str">
            <v>Orient-Macksburg</v>
          </cell>
          <cell r="C240">
            <v>199.1</v>
          </cell>
          <cell r="D240">
            <v>0</v>
          </cell>
          <cell r="E240">
            <v>0</v>
          </cell>
          <cell r="F240">
            <v>41386</v>
          </cell>
          <cell r="G240">
            <v>11940</v>
          </cell>
          <cell r="H240">
            <v>59574.11</v>
          </cell>
          <cell r="I240">
            <v>71</v>
          </cell>
          <cell r="J240">
            <v>839.07</v>
          </cell>
          <cell r="K240">
            <v>299.21702661978907</v>
          </cell>
          <cell r="L240">
            <v>1.44</v>
          </cell>
          <cell r="M240">
            <v>184</v>
          </cell>
        </row>
        <row r="241">
          <cell r="A241">
            <v>4995</v>
          </cell>
          <cell r="B241" t="str">
            <v>Osage</v>
          </cell>
          <cell r="C241">
            <v>938.1</v>
          </cell>
          <cell r="D241">
            <v>0</v>
          </cell>
          <cell r="E241">
            <v>0</v>
          </cell>
          <cell r="F241">
            <v>95620</v>
          </cell>
          <cell r="G241">
            <v>23917</v>
          </cell>
          <cell r="H241">
            <v>350833.49</v>
          </cell>
          <cell r="I241">
            <v>556</v>
          </cell>
          <cell r="J241">
            <v>631</v>
          </cell>
          <cell r="K241">
            <v>373.98304018761326</v>
          </cell>
          <cell r="L241">
            <v>3.67</v>
          </cell>
          <cell r="M241">
            <v>227</v>
          </cell>
        </row>
        <row r="242">
          <cell r="A242">
            <v>5013</v>
          </cell>
          <cell r="B242" t="str">
            <v>Oskaloosa</v>
          </cell>
          <cell r="C242">
            <v>2423.1</v>
          </cell>
          <cell r="D242">
            <v>0</v>
          </cell>
          <cell r="E242">
            <v>0</v>
          </cell>
          <cell r="F242">
            <v>235716</v>
          </cell>
          <cell r="G242">
            <v>64345</v>
          </cell>
          <cell r="H242">
            <v>972024.7</v>
          </cell>
          <cell r="I242">
            <v>2320</v>
          </cell>
          <cell r="J242">
            <v>418.98</v>
          </cell>
          <cell r="K242">
            <v>401.14923032479055</v>
          </cell>
          <cell r="L242">
            <v>4.12</v>
          </cell>
          <cell r="M242">
            <v>182</v>
          </cell>
        </row>
        <row r="243">
          <cell r="A243">
            <v>5049</v>
          </cell>
          <cell r="B243" t="str">
            <v>Ottumwa</v>
          </cell>
          <cell r="C243">
            <v>4577.3999999999996</v>
          </cell>
          <cell r="D243">
            <v>0</v>
          </cell>
          <cell r="E243">
            <v>0</v>
          </cell>
          <cell r="F243">
            <v>226196</v>
          </cell>
          <cell r="G243">
            <v>87231</v>
          </cell>
          <cell r="H243">
            <v>1185399.54</v>
          </cell>
          <cell r="I243">
            <v>2130.9</v>
          </cell>
          <cell r="J243">
            <v>556.29</v>
          </cell>
          <cell r="K243">
            <v>258.96787259142747</v>
          </cell>
          <cell r="L243">
            <v>5.24</v>
          </cell>
          <cell r="M243">
            <v>130</v>
          </cell>
        </row>
        <row r="244">
          <cell r="A244">
            <v>5121</v>
          </cell>
          <cell r="B244" t="str">
            <v>Panorama</v>
          </cell>
          <cell r="C244">
            <v>727.1</v>
          </cell>
          <cell r="D244">
            <v>0</v>
          </cell>
          <cell r="E244">
            <v>0</v>
          </cell>
          <cell r="F244">
            <v>94246</v>
          </cell>
          <cell r="G244">
            <v>37191</v>
          </cell>
          <cell r="H244">
            <v>359640.24</v>
          </cell>
          <cell r="I244">
            <v>520</v>
          </cell>
          <cell r="J244">
            <v>691.62</v>
          </cell>
          <cell r="K244">
            <v>494.62280291569243</v>
          </cell>
          <cell r="L244">
            <v>3.82</v>
          </cell>
          <cell r="M244">
            <v>197</v>
          </cell>
        </row>
        <row r="245">
          <cell r="A245">
            <v>5139</v>
          </cell>
          <cell r="B245" t="str">
            <v>Paton-Churdan</v>
          </cell>
          <cell r="C245">
            <v>192</v>
          </cell>
          <cell r="D245">
            <v>0</v>
          </cell>
          <cell r="E245">
            <v>0</v>
          </cell>
          <cell r="F245">
            <v>74304</v>
          </cell>
          <cell r="G245">
            <v>8366</v>
          </cell>
          <cell r="H245">
            <v>131333.69</v>
          </cell>
          <cell r="I245">
            <v>153</v>
          </cell>
          <cell r="J245">
            <v>858.39</v>
          </cell>
          <cell r="K245">
            <v>684.02963541666668</v>
          </cell>
          <cell r="L245">
            <v>1.77</v>
          </cell>
          <cell r="M245">
            <v>125</v>
          </cell>
        </row>
        <row r="246">
          <cell r="A246">
            <v>5319</v>
          </cell>
          <cell r="B246" t="str">
            <v>PCM</v>
          </cell>
          <cell r="C246">
            <v>1069.2</v>
          </cell>
          <cell r="D246">
            <v>0</v>
          </cell>
          <cell r="E246">
            <v>0</v>
          </cell>
          <cell r="F246">
            <v>113175</v>
          </cell>
          <cell r="G246">
            <v>37403</v>
          </cell>
          <cell r="H246">
            <v>362802.78</v>
          </cell>
          <cell r="I246">
            <v>380</v>
          </cell>
          <cell r="J246">
            <v>954.74</v>
          </cell>
          <cell r="K246">
            <v>339.32171717171718</v>
          </cell>
          <cell r="L246">
            <v>3.2</v>
          </cell>
          <cell r="M246">
            <v>192</v>
          </cell>
        </row>
        <row r="247">
          <cell r="A247">
            <v>5163</v>
          </cell>
          <cell r="B247" t="str">
            <v>Pekin</v>
          </cell>
          <cell r="C247">
            <v>624</v>
          </cell>
          <cell r="D247">
            <v>0</v>
          </cell>
          <cell r="E247">
            <v>0</v>
          </cell>
          <cell r="F247">
            <v>135939</v>
          </cell>
          <cell r="G247">
            <v>18452</v>
          </cell>
          <cell r="H247">
            <v>444282.96</v>
          </cell>
          <cell r="I247">
            <v>574.9</v>
          </cell>
          <cell r="J247">
            <v>772.8</v>
          </cell>
          <cell r="K247">
            <v>711.99192307692306</v>
          </cell>
          <cell r="L247">
            <v>3.27</v>
          </cell>
          <cell r="M247">
            <v>280</v>
          </cell>
        </row>
        <row r="248">
          <cell r="A248">
            <v>5166</v>
          </cell>
          <cell r="B248" t="str">
            <v>Pella</v>
          </cell>
          <cell r="C248">
            <v>2130.7000000000003</v>
          </cell>
          <cell r="D248">
            <v>0</v>
          </cell>
          <cell r="E248">
            <v>0</v>
          </cell>
          <cell r="F248">
            <v>154983</v>
          </cell>
          <cell r="G248">
            <v>41642</v>
          </cell>
          <cell r="H248">
            <v>657812.71</v>
          </cell>
          <cell r="I248">
            <v>1719</v>
          </cell>
          <cell r="J248">
            <v>382.67</v>
          </cell>
          <cell r="K248">
            <v>308.73079739052889</v>
          </cell>
          <cell r="L248">
            <v>4.25</v>
          </cell>
          <cell r="M248">
            <v>193</v>
          </cell>
        </row>
        <row r="249">
          <cell r="A249">
            <v>5184</v>
          </cell>
          <cell r="B249" t="str">
            <v>Perry</v>
          </cell>
          <cell r="C249">
            <v>1835.3</v>
          </cell>
          <cell r="D249">
            <v>0</v>
          </cell>
          <cell r="E249">
            <v>0</v>
          </cell>
          <cell r="F249">
            <v>89820</v>
          </cell>
          <cell r="G249">
            <v>34556</v>
          </cell>
          <cell r="H249">
            <v>462287.26</v>
          </cell>
          <cell r="I249">
            <v>753.6</v>
          </cell>
          <cell r="J249">
            <v>613.44000000000005</v>
          </cell>
          <cell r="K249">
            <v>251.88648177409689</v>
          </cell>
          <cell r="L249">
            <v>5.14</v>
          </cell>
          <cell r="M249">
            <v>123</v>
          </cell>
        </row>
        <row r="250">
          <cell r="A250">
            <v>5250</v>
          </cell>
          <cell r="B250" t="str">
            <v>Pleasant Valley</v>
          </cell>
          <cell r="C250">
            <v>4288.6000000000004</v>
          </cell>
          <cell r="D250">
            <v>0</v>
          </cell>
          <cell r="E250">
            <v>0</v>
          </cell>
          <cell r="F250">
            <v>263723</v>
          </cell>
          <cell r="G250">
            <v>105170</v>
          </cell>
          <cell r="H250">
            <v>1056306.98</v>
          </cell>
          <cell r="I250">
            <v>3716.1</v>
          </cell>
          <cell r="J250">
            <v>284.25</v>
          </cell>
          <cell r="K250">
            <v>246.30578277293287</v>
          </cell>
          <cell r="L250">
            <v>4</v>
          </cell>
          <cell r="M250">
            <v>42</v>
          </cell>
        </row>
        <row r="251">
          <cell r="A251">
            <v>5256</v>
          </cell>
          <cell r="B251" t="str">
            <v>Pleasantville</v>
          </cell>
          <cell r="C251">
            <v>641.29999999999995</v>
          </cell>
          <cell r="D251">
            <v>0</v>
          </cell>
          <cell r="E251">
            <v>0</v>
          </cell>
          <cell r="F251">
            <v>66320</v>
          </cell>
          <cell r="G251">
            <v>22080</v>
          </cell>
          <cell r="H251">
            <v>189799.85</v>
          </cell>
          <cell r="I251">
            <v>251</v>
          </cell>
          <cell r="J251">
            <v>756.17</v>
          </cell>
          <cell r="K251">
            <v>295.96109465148919</v>
          </cell>
          <cell r="L251">
            <v>2.86</v>
          </cell>
          <cell r="M251">
            <v>117</v>
          </cell>
        </row>
        <row r="252">
          <cell r="A252">
            <v>5283</v>
          </cell>
          <cell r="B252" t="str">
            <v>Pocahontas Area</v>
          </cell>
          <cell r="C252">
            <v>694.6</v>
          </cell>
          <cell r="D252">
            <v>0</v>
          </cell>
          <cell r="E252">
            <v>0</v>
          </cell>
          <cell r="F252">
            <v>196904</v>
          </cell>
          <cell r="G252">
            <v>35718</v>
          </cell>
          <cell r="H252">
            <v>410551.49</v>
          </cell>
          <cell r="I252">
            <v>346.8</v>
          </cell>
          <cell r="J252">
            <v>1183.83</v>
          </cell>
          <cell r="K252">
            <v>591.0617477684998</v>
          </cell>
          <cell r="L252">
            <v>2.08</v>
          </cell>
          <cell r="M252">
            <v>387</v>
          </cell>
        </row>
        <row r="253">
          <cell r="A253">
            <v>5310</v>
          </cell>
          <cell r="B253" t="str">
            <v>Postville</v>
          </cell>
          <cell r="C253">
            <v>659.3</v>
          </cell>
          <cell r="D253">
            <v>0</v>
          </cell>
          <cell r="E253">
            <v>0</v>
          </cell>
          <cell r="F253">
            <v>52653</v>
          </cell>
          <cell r="G253">
            <v>28415</v>
          </cell>
          <cell r="H253">
            <v>144712.34</v>
          </cell>
          <cell r="I253">
            <v>211.6</v>
          </cell>
          <cell r="J253">
            <v>683.9</v>
          </cell>
          <cell r="K253">
            <v>219.49391779159717</v>
          </cell>
          <cell r="L253">
            <v>2.75</v>
          </cell>
          <cell r="M253">
            <v>119</v>
          </cell>
        </row>
        <row r="254">
          <cell r="A254">
            <v>5323</v>
          </cell>
          <cell r="B254" t="str">
            <v>Prairie Valley</v>
          </cell>
          <cell r="C254">
            <v>581.4</v>
          </cell>
          <cell r="D254">
            <v>0</v>
          </cell>
          <cell r="E254">
            <v>0</v>
          </cell>
          <cell r="F254">
            <v>177469</v>
          </cell>
          <cell r="G254">
            <v>30330</v>
          </cell>
          <cell r="H254">
            <v>428349.4</v>
          </cell>
          <cell r="I254">
            <v>497</v>
          </cell>
          <cell r="J254">
            <v>861.87</v>
          </cell>
          <cell r="K254">
            <v>736.75507395940838</v>
          </cell>
          <cell r="L254">
            <v>2.41</v>
          </cell>
          <cell r="M254">
            <v>283</v>
          </cell>
        </row>
        <row r="255">
          <cell r="A255">
            <v>5328</v>
          </cell>
          <cell r="B255" t="str">
            <v>Prescott</v>
          </cell>
          <cell r="C255">
            <v>84.8</v>
          </cell>
          <cell r="D255">
            <v>0</v>
          </cell>
          <cell r="E255">
            <v>0</v>
          </cell>
          <cell r="F255">
            <v>32025</v>
          </cell>
          <cell r="G255">
            <v>0</v>
          </cell>
          <cell r="H255">
            <v>58848.09</v>
          </cell>
          <cell r="I255">
            <v>20</v>
          </cell>
          <cell r="J255">
            <v>2942.4</v>
          </cell>
          <cell r="K255">
            <v>693.96332547169811</v>
          </cell>
          <cell r="L255">
            <v>1.84</v>
          </cell>
          <cell r="M255">
            <v>89</v>
          </cell>
        </row>
        <row r="256">
          <cell r="A256">
            <v>5463</v>
          </cell>
          <cell r="B256" t="str">
            <v>Red Oak</v>
          </cell>
          <cell r="C256">
            <v>1166.5</v>
          </cell>
          <cell r="D256">
            <v>0</v>
          </cell>
          <cell r="E256">
            <v>0</v>
          </cell>
          <cell r="F256">
            <v>65385</v>
          </cell>
          <cell r="G256">
            <v>27368</v>
          </cell>
          <cell r="H256">
            <v>304444.24</v>
          </cell>
          <cell r="I256">
            <v>402</v>
          </cell>
          <cell r="J256">
            <v>757.32</v>
          </cell>
          <cell r="K256">
            <v>260.98948992713247</v>
          </cell>
          <cell r="L256">
            <v>4.66</v>
          </cell>
          <cell r="M256">
            <v>203</v>
          </cell>
        </row>
        <row r="257">
          <cell r="A257">
            <v>5486</v>
          </cell>
          <cell r="B257" t="str">
            <v>Remsen-Union</v>
          </cell>
          <cell r="C257">
            <v>382.09999999999997</v>
          </cell>
          <cell r="D257">
            <v>0</v>
          </cell>
          <cell r="E257">
            <v>0</v>
          </cell>
          <cell r="F257">
            <v>64114</v>
          </cell>
          <cell r="G257">
            <v>10169</v>
          </cell>
          <cell r="H257">
            <v>254746.31</v>
          </cell>
          <cell r="I257">
            <v>306.89999999999998</v>
          </cell>
          <cell r="J257">
            <v>830.06</v>
          </cell>
          <cell r="K257">
            <v>666.7006281078252</v>
          </cell>
          <cell r="L257">
            <v>3.97</v>
          </cell>
          <cell r="M257">
            <v>178</v>
          </cell>
        </row>
        <row r="258">
          <cell r="A258">
            <v>5508</v>
          </cell>
          <cell r="B258" t="str">
            <v>Riceville</v>
          </cell>
          <cell r="C258">
            <v>301.7</v>
          </cell>
          <cell r="D258">
            <v>0</v>
          </cell>
          <cell r="E258">
            <v>0</v>
          </cell>
          <cell r="F258">
            <v>49954</v>
          </cell>
          <cell r="G258">
            <v>21574</v>
          </cell>
          <cell r="H258">
            <v>134696.6</v>
          </cell>
          <cell r="I258">
            <v>245</v>
          </cell>
          <cell r="J258">
            <v>549.78</v>
          </cell>
          <cell r="K258">
            <v>446.45873384156448</v>
          </cell>
          <cell r="L258">
            <v>2.7</v>
          </cell>
          <cell r="M258">
            <v>224</v>
          </cell>
        </row>
        <row r="259">
          <cell r="A259">
            <v>4824</v>
          </cell>
          <cell r="B259" t="str">
            <v>Riverside</v>
          </cell>
          <cell r="C259">
            <v>713</v>
          </cell>
          <cell r="D259">
            <v>0</v>
          </cell>
          <cell r="E259">
            <v>0</v>
          </cell>
          <cell r="F259">
            <v>128623</v>
          </cell>
          <cell r="G259">
            <v>12990</v>
          </cell>
          <cell r="H259">
            <v>311711.01</v>
          </cell>
          <cell r="I259">
            <v>404</v>
          </cell>
          <cell r="J259">
            <v>771.56</v>
          </cell>
          <cell r="K259">
            <v>437.1823422159888</v>
          </cell>
          <cell r="L259">
            <v>2.42</v>
          </cell>
          <cell r="M259">
            <v>227</v>
          </cell>
        </row>
        <row r="260">
          <cell r="A260">
            <v>5607</v>
          </cell>
          <cell r="B260" t="str">
            <v>Rock Valley</v>
          </cell>
          <cell r="C260">
            <v>675.2</v>
          </cell>
          <cell r="D260">
            <v>0</v>
          </cell>
          <cell r="E260">
            <v>0</v>
          </cell>
          <cell r="F260">
            <v>56604</v>
          </cell>
          <cell r="G260">
            <v>10091</v>
          </cell>
          <cell r="H260">
            <v>150192.65</v>
          </cell>
          <cell r="I260">
            <v>230.3</v>
          </cell>
          <cell r="J260">
            <v>652.16</v>
          </cell>
          <cell r="K260">
            <v>222.44172097156397</v>
          </cell>
          <cell r="L260">
            <v>2.65</v>
          </cell>
          <cell r="M260">
            <v>125</v>
          </cell>
        </row>
        <row r="261">
          <cell r="A261">
            <v>5625</v>
          </cell>
          <cell r="B261" t="str">
            <v>Rockwell City-Lytton</v>
          </cell>
          <cell r="C261">
            <v>459</v>
          </cell>
          <cell r="D261">
            <v>0</v>
          </cell>
          <cell r="E261">
            <v>0</v>
          </cell>
          <cell r="F261">
            <v>81783</v>
          </cell>
          <cell r="G261">
            <v>11194</v>
          </cell>
          <cell r="H261">
            <v>191157.12</v>
          </cell>
          <cell r="I261">
            <v>142</v>
          </cell>
          <cell r="J261">
            <v>1346.18</v>
          </cell>
          <cell r="K261">
            <v>416.46431372549017</v>
          </cell>
          <cell r="L261">
            <v>2.34</v>
          </cell>
          <cell r="M261">
            <v>201</v>
          </cell>
        </row>
        <row r="262">
          <cell r="A262">
            <v>5643</v>
          </cell>
          <cell r="B262" t="str">
            <v>Roland-Story</v>
          </cell>
          <cell r="C262">
            <v>977.2</v>
          </cell>
          <cell r="D262">
            <v>0</v>
          </cell>
          <cell r="E262">
            <v>0</v>
          </cell>
          <cell r="F262">
            <v>114606</v>
          </cell>
          <cell r="G262">
            <v>30593</v>
          </cell>
          <cell r="H262">
            <v>256382.87</v>
          </cell>
          <cell r="I262">
            <v>575</v>
          </cell>
          <cell r="J262">
            <v>445.88</v>
          </cell>
          <cell r="K262">
            <v>262.36478714695045</v>
          </cell>
          <cell r="L262">
            <v>2.2400000000000002</v>
          </cell>
          <cell r="M262">
            <v>93</v>
          </cell>
        </row>
        <row r="263">
          <cell r="A263">
            <v>5697</v>
          </cell>
          <cell r="B263" t="str">
            <v>Rudd-Rockford-Marble Rk</v>
          </cell>
          <cell r="C263">
            <v>453.4</v>
          </cell>
          <cell r="D263">
            <v>0</v>
          </cell>
          <cell r="E263">
            <v>0</v>
          </cell>
          <cell r="F263">
            <v>54434</v>
          </cell>
          <cell r="G263">
            <v>47966</v>
          </cell>
          <cell r="H263">
            <v>177082.13</v>
          </cell>
          <cell r="I263">
            <v>272.39999999999998</v>
          </cell>
          <cell r="J263">
            <v>650.08000000000004</v>
          </cell>
          <cell r="K263">
            <v>390.56490957212179</v>
          </cell>
          <cell r="L263">
            <v>3.26</v>
          </cell>
          <cell r="M263">
            <v>205</v>
          </cell>
        </row>
        <row r="264">
          <cell r="A264">
            <v>5724</v>
          </cell>
          <cell r="B264" t="str">
            <v>Ruthven-Ayrshire</v>
          </cell>
          <cell r="C264">
            <v>243</v>
          </cell>
          <cell r="D264">
            <v>0</v>
          </cell>
          <cell r="E264">
            <v>0</v>
          </cell>
          <cell r="F264">
            <v>48064</v>
          </cell>
          <cell r="G264">
            <v>8669</v>
          </cell>
          <cell r="H264">
            <v>159573.06</v>
          </cell>
          <cell r="I264">
            <v>128</v>
          </cell>
          <cell r="J264">
            <v>1246.6600000000001</v>
          </cell>
          <cell r="K264">
            <v>656.6792592592592</v>
          </cell>
          <cell r="L264">
            <v>3.32</v>
          </cell>
          <cell r="M264">
            <v>102</v>
          </cell>
        </row>
        <row r="265">
          <cell r="A265">
            <v>5751</v>
          </cell>
          <cell r="B265" t="str">
            <v>St Ansgar</v>
          </cell>
          <cell r="C265">
            <v>630.5</v>
          </cell>
          <cell r="D265">
            <v>0</v>
          </cell>
          <cell r="E265">
            <v>0</v>
          </cell>
          <cell r="F265">
            <v>122648</v>
          </cell>
          <cell r="G265">
            <v>20079</v>
          </cell>
          <cell r="H265">
            <v>344868.16</v>
          </cell>
          <cell r="I265">
            <v>423.2</v>
          </cell>
          <cell r="J265">
            <v>814.91</v>
          </cell>
          <cell r="K265">
            <v>546.97567010309274</v>
          </cell>
          <cell r="L265">
            <v>2.81</v>
          </cell>
          <cell r="M265">
            <v>244</v>
          </cell>
        </row>
        <row r="266">
          <cell r="A266">
            <v>5805</v>
          </cell>
          <cell r="B266" t="str">
            <v>Saydel</v>
          </cell>
          <cell r="C266">
            <v>1162.3</v>
          </cell>
          <cell r="D266">
            <v>0</v>
          </cell>
          <cell r="E266">
            <v>0</v>
          </cell>
          <cell r="F266">
            <v>108501</v>
          </cell>
          <cell r="G266">
            <v>49639</v>
          </cell>
          <cell r="H266">
            <v>641692.51</v>
          </cell>
          <cell r="I266">
            <v>1259</v>
          </cell>
          <cell r="J266">
            <v>509.68</v>
          </cell>
          <cell r="K266">
            <v>552.08853996386483</v>
          </cell>
          <cell r="L266">
            <v>5.92</v>
          </cell>
          <cell r="M266">
            <v>21</v>
          </cell>
        </row>
        <row r="267">
          <cell r="A267">
            <v>5823</v>
          </cell>
          <cell r="B267" t="str">
            <v>Schaller-Crestland</v>
          </cell>
          <cell r="C267">
            <v>377.4</v>
          </cell>
          <cell r="D267">
            <v>0</v>
          </cell>
          <cell r="E267">
            <v>0</v>
          </cell>
          <cell r="F267">
            <v>66284</v>
          </cell>
          <cell r="G267">
            <v>39795</v>
          </cell>
          <cell r="H267">
            <v>158876.25</v>
          </cell>
          <cell r="I267">
            <v>274</v>
          </cell>
          <cell r="J267">
            <v>579.84</v>
          </cell>
          <cell r="K267">
            <v>420.97575516693166</v>
          </cell>
          <cell r="L267">
            <v>2.39</v>
          </cell>
          <cell r="M267">
            <v>165</v>
          </cell>
        </row>
        <row r="268">
          <cell r="A268">
            <v>5832</v>
          </cell>
          <cell r="B268" t="str">
            <v>Schleswig</v>
          </cell>
          <cell r="C268">
            <v>288</v>
          </cell>
          <cell r="D268">
            <v>0</v>
          </cell>
          <cell r="E268">
            <v>0</v>
          </cell>
          <cell r="F268">
            <v>57557</v>
          </cell>
          <cell r="G268">
            <v>12994</v>
          </cell>
          <cell r="H268">
            <v>122572.09</v>
          </cell>
          <cell r="I268">
            <v>162</v>
          </cell>
          <cell r="J268">
            <v>756.62</v>
          </cell>
          <cell r="K268">
            <v>425.59753472222224</v>
          </cell>
          <cell r="L268">
            <v>2.13</v>
          </cell>
          <cell r="M268">
            <v>123</v>
          </cell>
        </row>
        <row r="269">
          <cell r="A269">
            <v>5868</v>
          </cell>
          <cell r="B269" t="str">
            <v>Sentral</v>
          </cell>
          <cell r="C269">
            <v>138</v>
          </cell>
          <cell r="D269">
            <v>0</v>
          </cell>
          <cell r="E269">
            <v>0</v>
          </cell>
          <cell r="F269">
            <v>45789</v>
          </cell>
          <cell r="G269">
            <v>5005</v>
          </cell>
          <cell r="H269">
            <v>159316.48000000001</v>
          </cell>
          <cell r="I269">
            <v>121</v>
          </cell>
          <cell r="J269">
            <v>1316.67</v>
          </cell>
          <cell r="K269">
            <v>1154.4672463768118</v>
          </cell>
          <cell r="L269">
            <v>3.48</v>
          </cell>
          <cell r="M269">
            <v>185</v>
          </cell>
        </row>
        <row r="270">
          <cell r="A270">
            <v>5877</v>
          </cell>
          <cell r="B270" t="str">
            <v>Sergeant Bluff-Luton</v>
          </cell>
          <cell r="C270">
            <v>1356.1</v>
          </cell>
          <cell r="D270">
            <v>0</v>
          </cell>
          <cell r="E270">
            <v>0</v>
          </cell>
          <cell r="F270">
            <v>124666</v>
          </cell>
          <cell r="G270">
            <v>31266</v>
          </cell>
          <cell r="H270">
            <v>348318.62</v>
          </cell>
          <cell r="I270">
            <v>447.3</v>
          </cell>
          <cell r="J270">
            <v>778.71</v>
          </cell>
          <cell r="K270">
            <v>256.85319666691248</v>
          </cell>
          <cell r="L270">
            <v>2.79</v>
          </cell>
          <cell r="M270">
            <v>64</v>
          </cell>
        </row>
        <row r="271">
          <cell r="A271">
            <v>5895</v>
          </cell>
          <cell r="B271" t="str">
            <v>Seymour</v>
          </cell>
          <cell r="C271">
            <v>263.8</v>
          </cell>
          <cell r="D271">
            <v>0</v>
          </cell>
          <cell r="E271">
            <v>0</v>
          </cell>
          <cell r="F271">
            <v>46513</v>
          </cell>
          <cell r="G271">
            <v>17534</v>
          </cell>
          <cell r="H271">
            <v>99701.87</v>
          </cell>
          <cell r="I271">
            <v>135.5</v>
          </cell>
          <cell r="J271">
            <v>735.81</v>
          </cell>
          <cell r="K271">
            <v>377.94492039423801</v>
          </cell>
          <cell r="L271">
            <v>2.15</v>
          </cell>
          <cell r="M271">
            <v>217</v>
          </cell>
        </row>
        <row r="272">
          <cell r="A272">
            <v>5922</v>
          </cell>
          <cell r="B272" t="str">
            <v>West Fork CSD</v>
          </cell>
          <cell r="C272">
            <v>680.1</v>
          </cell>
          <cell r="D272">
            <v>0</v>
          </cell>
          <cell r="E272">
            <v>0</v>
          </cell>
          <cell r="F272">
            <v>127178</v>
          </cell>
          <cell r="G272">
            <v>13894</v>
          </cell>
          <cell r="H272">
            <v>414752.59</v>
          </cell>
          <cell r="I272">
            <v>424</v>
          </cell>
          <cell r="J272">
            <v>978.19</v>
          </cell>
          <cell r="K272">
            <v>609.84059697103373</v>
          </cell>
          <cell r="L272">
            <v>3.26</v>
          </cell>
          <cell r="M272">
            <v>236</v>
          </cell>
        </row>
        <row r="273">
          <cell r="A273">
            <v>5949</v>
          </cell>
          <cell r="B273" t="str">
            <v>Sheldon</v>
          </cell>
          <cell r="C273">
            <v>1006.3</v>
          </cell>
          <cell r="D273">
            <v>0</v>
          </cell>
          <cell r="E273">
            <v>0</v>
          </cell>
          <cell r="F273">
            <v>79392</v>
          </cell>
          <cell r="G273">
            <v>40132</v>
          </cell>
          <cell r="H273">
            <v>248420.31</v>
          </cell>
          <cell r="I273">
            <v>648.29999999999995</v>
          </cell>
          <cell r="J273">
            <v>383.19</v>
          </cell>
          <cell r="K273">
            <v>246.86506012123621</v>
          </cell>
          <cell r="L273">
            <v>3.13</v>
          </cell>
          <cell r="M273">
            <v>187</v>
          </cell>
        </row>
        <row r="274">
          <cell r="A274">
            <v>5976</v>
          </cell>
          <cell r="B274" t="str">
            <v>Shenandoah</v>
          </cell>
          <cell r="C274">
            <v>975.6</v>
          </cell>
          <cell r="D274">
            <v>0</v>
          </cell>
          <cell r="E274">
            <v>0</v>
          </cell>
          <cell r="F274">
            <v>66060</v>
          </cell>
          <cell r="G274">
            <v>31553</v>
          </cell>
          <cell r="H274">
            <v>217194.48</v>
          </cell>
          <cell r="I274">
            <v>691</v>
          </cell>
          <cell r="J274">
            <v>314.32</v>
          </cell>
          <cell r="K274">
            <v>222.62656826568266</v>
          </cell>
          <cell r="L274">
            <v>3.29</v>
          </cell>
          <cell r="M274">
            <v>156</v>
          </cell>
        </row>
        <row r="275">
          <cell r="A275">
            <v>5994</v>
          </cell>
          <cell r="B275" t="str">
            <v>Sibley-Ocheyedan</v>
          </cell>
          <cell r="C275">
            <v>771.2</v>
          </cell>
          <cell r="D275">
            <v>0</v>
          </cell>
          <cell r="E275">
            <v>0</v>
          </cell>
          <cell r="F275">
            <v>87774</v>
          </cell>
          <cell r="G275">
            <v>26213</v>
          </cell>
          <cell r="H275">
            <v>321787.38</v>
          </cell>
          <cell r="I275">
            <v>309</v>
          </cell>
          <cell r="J275">
            <v>1041.3800000000001</v>
          </cell>
          <cell r="K275">
            <v>417.2554201244813</v>
          </cell>
          <cell r="L275">
            <v>3.66</v>
          </cell>
          <cell r="M275">
            <v>239</v>
          </cell>
        </row>
        <row r="276">
          <cell r="A276">
            <v>6003</v>
          </cell>
          <cell r="B276" t="str">
            <v>Sidney</v>
          </cell>
          <cell r="C276">
            <v>322.60000000000002</v>
          </cell>
          <cell r="D276">
            <v>0</v>
          </cell>
          <cell r="E276">
            <v>0</v>
          </cell>
          <cell r="F276">
            <v>40547</v>
          </cell>
          <cell r="G276">
            <v>14453</v>
          </cell>
          <cell r="H276">
            <v>184651.95</v>
          </cell>
          <cell r="I276">
            <v>260</v>
          </cell>
          <cell r="J276">
            <v>710.2</v>
          </cell>
          <cell r="K276">
            <v>572.3867017978921</v>
          </cell>
          <cell r="L276">
            <v>4.5599999999999996</v>
          </cell>
          <cell r="M276">
            <v>140</v>
          </cell>
        </row>
        <row r="277">
          <cell r="A277">
            <v>6012</v>
          </cell>
          <cell r="B277" t="str">
            <v>Sigourney</v>
          </cell>
          <cell r="C277">
            <v>532.9</v>
          </cell>
          <cell r="D277">
            <v>0</v>
          </cell>
          <cell r="E277">
            <v>0</v>
          </cell>
          <cell r="F277">
            <v>51682</v>
          </cell>
          <cell r="G277">
            <v>18350</v>
          </cell>
          <cell r="H277">
            <v>202589.64</v>
          </cell>
          <cell r="I277">
            <v>253</v>
          </cell>
          <cell r="J277">
            <v>800.75</v>
          </cell>
          <cell r="K277">
            <v>380.16445862263095</v>
          </cell>
          <cell r="L277">
            <v>3.92</v>
          </cell>
          <cell r="M277">
            <v>170</v>
          </cell>
        </row>
        <row r="278">
          <cell r="A278">
            <v>6030</v>
          </cell>
          <cell r="B278" t="str">
            <v>Sioux Center</v>
          </cell>
          <cell r="C278">
            <v>1114.7</v>
          </cell>
          <cell r="D278">
            <v>0</v>
          </cell>
          <cell r="E278">
            <v>0</v>
          </cell>
          <cell r="F278">
            <v>86249</v>
          </cell>
          <cell r="G278">
            <v>34682</v>
          </cell>
          <cell r="H278">
            <v>315328.96999999997</v>
          </cell>
          <cell r="I278">
            <v>857.3</v>
          </cell>
          <cell r="J278">
            <v>367.82</v>
          </cell>
          <cell r="K278">
            <v>282.88236296761454</v>
          </cell>
          <cell r="L278">
            <v>3.65</v>
          </cell>
          <cell r="M278">
            <v>107</v>
          </cell>
        </row>
        <row r="279">
          <cell r="A279">
            <v>6048</v>
          </cell>
          <cell r="B279" t="str">
            <v>Sioux Central</v>
          </cell>
          <cell r="C279">
            <v>495.2</v>
          </cell>
          <cell r="D279">
            <v>0</v>
          </cell>
          <cell r="E279">
            <v>0</v>
          </cell>
          <cell r="F279">
            <v>108481</v>
          </cell>
          <cell r="G279">
            <v>35669</v>
          </cell>
          <cell r="H279">
            <v>275002.43</v>
          </cell>
          <cell r="I279">
            <v>467</v>
          </cell>
          <cell r="J279">
            <v>588.87</v>
          </cell>
          <cell r="K279">
            <v>555.33608642972536</v>
          </cell>
          <cell r="L279">
            <v>2.5299999999999998</v>
          </cell>
          <cell r="M279">
            <v>194</v>
          </cell>
        </row>
        <row r="280">
          <cell r="A280">
            <v>6039</v>
          </cell>
          <cell r="B280" t="str">
            <v>Sioux City</v>
          </cell>
          <cell r="C280">
            <v>14095.5</v>
          </cell>
          <cell r="D280">
            <v>0</v>
          </cell>
          <cell r="E280">
            <v>0</v>
          </cell>
          <cell r="F280">
            <v>346828</v>
          </cell>
          <cell r="G280">
            <v>387664</v>
          </cell>
          <cell r="H280">
            <v>2188271.91</v>
          </cell>
          <cell r="I280">
            <v>4467</v>
          </cell>
          <cell r="J280">
            <v>489.88</v>
          </cell>
          <cell r="K280">
            <v>155.24613600085135</v>
          </cell>
          <cell r="L280">
            <v>6.31</v>
          </cell>
          <cell r="M280">
            <v>64</v>
          </cell>
        </row>
        <row r="281">
          <cell r="A281">
            <v>6091</v>
          </cell>
          <cell r="B281" t="str">
            <v>Southern Cal</v>
          </cell>
          <cell r="C281">
            <v>452.4</v>
          </cell>
          <cell r="D281">
            <v>0</v>
          </cell>
          <cell r="E281">
            <v>0</v>
          </cell>
          <cell r="F281">
            <v>126417</v>
          </cell>
          <cell r="G281">
            <v>17145</v>
          </cell>
          <cell r="H281">
            <v>231777.62</v>
          </cell>
          <cell r="I281">
            <v>282</v>
          </cell>
          <cell r="J281">
            <v>821.91</v>
          </cell>
          <cell r="K281">
            <v>512.32895667550838</v>
          </cell>
          <cell r="L281">
            <v>1.83</v>
          </cell>
          <cell r="M281">
            <v>231</v>
          </cell>
        </row>
        <row r="282">
          <cell r="A282">
            <v>6093</v>
          </cell>
          <cell r="B282" t="str">
            <v>Solon</v>
          </cell>
          <cell r="C282">
            <v>1258.7</v>
          </cell>
          <cell r="D282">
            <v>0</v>
          </cell>
          <cell r="E282">
            <v>0</v>
          </cell>
          <cell r="F282">
            <v>63752</v>
          </cell>
          <cell r="G282">
            <v>40340</v>
          </cell>
          <cell r="H282">
            <v>304231.55</v>
          </cell>
          <cell r="I282">
            <v>666.5</v>
          </cell>
          <cell r="J282">
            <v>456.46</v>
          </cell>
          <cell r="K282">
            <v>241.70298720902517</v>
          </cell>
          <cell r="L282">
            <v>4.7699999999999996</v>
          </cell>
          <cell r="M282">
            <v>110</v>
          </cell>
        </row>
        <row r="283">
          <cell r="A283">
            <v>6094</v>
          </cell>
          <cell r="B283" t="str">
            <v>Southeast Warren</v>
          </cell>
          <cell r="C283">
            <v>561.9</v>
          </cell>
          <cell r="D283">
            <v>0</v>
          </cell>
          <cell r="E283">
            <v>0</v>
          </cell>
          <cell r="F283">
            <v>95951</v>
          </cell>
          <cell r="G283">
            <v>20579</v>
          </cell>
          <cell r="H283">
            <v>260583.09</v>
          </cell>
          <cell r="I283">
            <v>355.2</v>
          </cell>
          <cell r="J283">
            <v>733.62</v>
          </cell>
          <cell r="K283">
            <v>463.75349706353444</v>
          </cell>
          <cell r="L283">
            <v>2.71</v>
          </cell>
          <cell r="M283">
            <v>151</v>
          </cell>
        </row>
        <row r="284">
          <cell r="A284">
            <v>6095</v>
          </cell>
          <cell r="B284" t="str">
            <v>South Hamilton</v>
          </cell>
          <cell r="C284">
            <v>653.9</v>
          </cell>
          <cell r="D284">
            <v>0</v>
          </cell>
          <cell r="E284">
            <v>0</v>
          </cell>
          <cell r="F284">
            <v>88051</v>
          </cell>
          <cell r="G284">
            <v>41557</v>
          </cell>
          <cell r="H284">
            <v>240626.09</v>
          </cell>
          <cell r="I284">
            <v>283.39999999999998</v>
          </cell>
          <cell r="J284">
            <v>849.07</v>
          </cell>
          <cell r="K284">
            <v>367.98606820614776</v>
          </cell>
          <cell r="L284">
            <v>2.73</v>
          </cell>
          <cell r="M284">
            <v>203</v>
          </cell>
        </row>
        <row r="285">
          <cell r="A285">
            <v>6096</v>
          </cell>
          <cell r="B285" t="str">
            <v>Southeast Webster Grand</v>
          </cell>
          <cell r="C285">
            <v>543.29999999999995</v>
          </cell>
          <cell r="D285">
            <v>0</v>
          </cell>
          <cell r="E285">
            <v>0</v>
          </cell>
          <cell r="F285">
            <v>145375</v>
          </cell>
          <cell r="G285">
            <v>35922</v>
          </cell>
          <cell r="H285">
            <v>409245.47</v>
          </cell>
          <cell r="I285">
            <v>297</v>
          </cell>
          <cell r="J285">
            <v>1377.93</v>
          </cell>
          <cell r="K285">
            <v>753.25873366464202</v>
          </cell>
          <cell r="L285">
            <v>2.82</v>
          </cell>
          <cell r="M285">
            <v>226</v>
          </cell>
        </row>
        <row r="286">
          <cell r="A286">
            <v>6097</v>
          </cell>
          <cell r="B286" t="str">
            <v>South Page</v>
          </cell>
          <cell r="C286">
            <v>196.5</v>
          </cell>
          <cell r="D286">
            <v>0</v>
          </cell>
          <cell r="E286">
            <v>0</v>
          </cell>
          <cell r="F286">
            <v>24832</v>
          </cell>
          <cell r="G286">
            <v>5765</v>
          </cell>
          <cell r="H286">
            <v>79100.039999999994</v>
          </cell>
          <cell r="I286">
            <v>76</v>
          </cell>
          <cell r="J286">
            <v>1040.79</v>
          </cell>
          <cell r="K286">
            <v>402.54473282442746</v>
          </cell>
          <cell r="L286">
            <v>3.18</v>
          </cell>
          <cell r="M286">
            <v>143</v>
          </cell>
        </row>
        <row r="287">
          <cell r="A287">
            <v>6098</v>
          </cell>
          <cell r="B287" t="str">
            <v>South Tama County</v>
          </cell>
          <cell r="C287">
            <v>1466.5</v>
          </cell>
          <cell r="D287">
            <v>0</v>
          </cell>
          <cell r="E287">
            <v>0</v>
          </cell>
          <cell r="F287">
            <v>189710</v>
          </cell>
          <cell r="G287">
            <v>49627</v>
          </cell>
          <cell r="H287">
            <v>605590.46</v>
          </cell>
          <cell r="I287">
            <v>944</v>
          </cell>
          <cell r="J287">
            <v>641.52</v>
          </cell>
          <cell r="K287">
            <v>412.94951244459594</v>
          </cell>
          <cell r="L287">
            <v>3.19</v>
          </cell>
          <cell r="M287">
            <v>262</v>
          </cell>
        </row>
        <row r="288">
          <cell r="A288">
            <v>5157</v>
          </cell>
          <cell r="B288" t="str">
            <v>South O'Brien</v>
          </cell>
          <cell r="C288">
            <v>667.3</v>
          </cell>
          <cell r="D288">
            <v>0</v>
          </cell>
          <cell r="E288">
            <v>0</v>
          </cell>
          <cell r="F288">
            <v>102333</v>
          </cell>
          <cell r="G288">
            <v>25761</v>
          </cell>
          <cell r="H288">
            <v>274205.45</v>
          </cell>
          <cell r="I288">
            <v>327.5</v>
          </cell>
          <cell r="J288">
            <v>837.27</v>
          </cell>
          <cell r="K288">
            <v>410.91780308706734</v>
          </cell>
          <cell r="L288">
            <v>2.68</v>
          </cell>
          <cell r="M288">
            <v>303</v>
          </cell>
        </row>
        <row r="289">
          <cell r="A289">
            <v>6100</v>
          </cell>
          <cell r="B289" t="str">
            <v>South Winneshiek</v>
          </cell>
          <cell r="C289">
            <v>558</v>
          </cell>
          <cell r="D289">
            <v>0</v>
          </cell>
          <cell r="E289">
            <v>0</v>
          </cell>
          <cell r="F289">
            <v>122551</v>
          </cell>
          <cell r="G289">
            <v>45079</v>
          </cell>
          <cell r="H289">
            <v>300864.51</v>
          </cell>
          <cell r="I289">
            <v>607.6</v>
          </cell>
          <cell r="J289">
            <v>495.17</v>
          </cell>
          <cell r="K289">
            <v>539.18370967741942</v>
          </cell>
          <cell r="L289">
            <v>2.4500000000000002</v>
          </cell>
          <cell r="M289">
            <v>175</v>
          </cell>
        </row>
        <row r="290">
          <cell r="A290">
            <v>6101</v>
          </cell>
          <cell r="B290" t="str">
            <v>Southeast Polk</v>
          </cell>
          <cell r="C290">
            <v>6616.9</v>
          </cell>
          <cell r="D290">
            <v>0</v>
          </cell>
          <cell r="E290">
            <v>0</v>
          </cell>
          <cell r="F290">
            <v>404188</v>
          </cell>
          <cell r="G290">
            <v>442156</v>
          </cell>
          <cell r="H290">
            <v>1389578.97</v>
          </cell>
          <cell r="I290">
            <v>3049.7</v>
          </cell>
          <cell r="J290">
            <v>455.64</v>
          </cell>
          <cell r="K290">
            <v>210.00452931130891</v>
          </cell>
          <cell r="L290">
            <v>3.44</v>
          </cell>
          <cell r="M290">
            <v>110</v>
          </cell>
        </row>
        <row r="291">
          <cell r="A291">
            <v>6102</v>
          </cell>
          <cell r="B291" t="str">
            <v>Spencer</v>
          </cell>
          <cell r="C291">
            <v>1932.6</v>
          </cell>
          <cell r="D291">
            <v>0</v>
          </cell>
          <cell r="E291">
            <v>0</v>
          </cell>
          <cell r="F291">
            <v>99332</v>
          </cell>
          <cell r="G291">
            <v>58258</v>
          </cell>
          <cell r="H291">
            <v>403029.8</v>
          </cell>
          <cell r="I291">
            <v>932</v>
          </cell>
          <cell r="J291">
            <v>432.44</v>
          </cell>
          <cell r="K291">
            <v>208.54279209355272</v>
          </cell>
          <cell r="L291">
            <v>4.05</v>
          </cell>
          <cell r="M291">
            <v>105</v>
          </cell>
        </row>
        <row r="292">
          <cell r="A292">
            <v>6120</v>
          </cell>
          <cell r="B292" t="str">
            <v>Spirit Lake</v>
          </cell>
          <cell r="C292">
            <v>1158.0999999999999</v>
          </cell>
          <cell r="D292">
            <v>0</v>
          </cell>
          <cell r="E292">
            <v>0</v>
          </cell>
          <cell r="F292">
            <v>68972</v>
          </cell>
          <cell r="G292">
            <v>23313</v>
          </cell>
          <cell r="H292">
            <v>310067.62</v>
          </cell>
          <cell r="I292">
            <v>409.9</v>
          </cell>
          <cell r="J292">
            <v>756.45</v>
          </cell>
          <cell r="K292">
            <v>267.73820913565322</v>
          </cell>
          <cell r="L292">
            <v>4.49</v>
          </cell>
          <cell r="M292">
            <v>99</v>
          </cell>
        </row>
        <row r="293">
          <cell r="A293">
            <v>6138</v>
          </cell>
          <cell r="B293" t="str">
            <v>Springville</v>
          </cell>
          <cell r="C293">
            <v>373.1</v>
          </cell>
          <cell r="D293">
            <v>0</v>
          </cell>
          <cell r="E293">
            <v>0</v>
          </cell>
          <cell r="F293">
            <v>42893</v>
          </cell>
          <cell r="G293">
            <v>15058</v>
          </cell>
          <cell r="H293">
            <v>110043.9</v>
          </cell>
          <cell r="I293">
            <v>152.1</v>
          </cell>
          <cell r="J293">
            <v>723.5</v>
          </cell>
          <cell r="K293">
            <v>294.94478692039667</v>
          </cell>
          <cell r="L293">
            <v>2.57</v>
          </cell>
          <cell r="M293">
            <v>58</v>
          </cell>
        </row>
        <row r="294">
          <cell r="A294">
            <v>6165</v>
          </cell>
          <cell r="B294" t="str">
            <v>Stanton</v>
          </cell>
          <cell r="C294">
            <v>180</v>
          </cell>
          <cell r="D294">
            <v>0</v>
          </cell>
          <cell r="E294">
            <v>0</v>
          </cell>
          <cell r="F294">
            <v>37196</v>
          </cell>
          <cell r="G294">
            <v>7939</v>
          </cell>
          <cell r="H294">
            <v>87565.39</v>
          </cell>
          <cell r="I294">
            <v>95</v>
          </cell>
          <cell r="J294">
            <v>921.74</v>
          </cell>
          <cell r="K294">
            <v>486.47438888888888</v>
          </cell>
          <cell r="L294">
            <v>2.35</v>
          </cell>
          <cell r="M294">
            <v>80</v>
          </cell>
        </row>
        <row r="295">
          <cell r="A295">
            <v>6175</v>
          </cell>
          <cell r="B295" t="str">
            <v>Starmont</v>
          </cell>
          <cell r="C295">
            <v>616.9</v>
          </cell>
          <cell r="D295">
            <v>0</v>
          </cell>
          <cell r="E295">
            <v>0</v>
          </cell>
          <cell r="F295">
            <v>95157</v>
          </cell>
          <cell r="G295">
            <v>12625</v>
          </cell>
          <cell r="H295">
            <v>211903.19</v>
          </cell>
          <cell r="I295">
            <v>625</v>
          </cell>
          <cell r="J295">
            <v>339.05</v>
          </cell>
          <cell r="K295">
            <v>343.49682282379644</v>
          </cell>
          <cell r="L295">
            <v>2.23</v>
          </cell>
          <cell r="M295">
            <v>201</v>
          </cell>
        </row>
        <row r="296">
          <cell r="A296">
            <v>6219</v>
          </cell>
          <cell r="B296" t="str">
            <v>Storm Lake</v>
          </cell>
          <cell r="C296">
            <v>2252.9</v>
          </cell>
          <cell r="D296">
            <v>0</v>
          </cell>
          <cell r="E296">
            <v>0</v>
          </cell>
          <cell r="F296">
            <v>90855</v>
          </cell>
          <cell r="G296">
            <v>48175</v>
          </cell>
          <cell r="H296">
            <v>369317.21</v>
          </cell>
          <cell r="I296">
            <v>1300</v>
          </cell>
          <cell r="J296">
            <v>284.08999999999997</v>
          </cell>
          <cell r="K296">
            <v>163.92969505970083</v>
          </cell>
          <cell r="L296">
            <v>4.07</v>
          </cell>
          <cell r="M296">
            <v>85</v>
          </cell>
        </row>
        <row r="297">
          <cell r="A297">
            <v>6246</v>
          </cell>
          <cell r="B297" t="str">
            <v>Stratford</v>
          </cell>
          <cell r="C297">
            <v>162.19999999999999</v>
          </cell>
          <cell r="D297">
            <v>0</v>
          </cell>
          <cell r="E297">
            <v>0</v>
          </cell>
          <cell r="F297">
            <v>32065</v>
          </cell>
          <cell r="G297">
            <v>4250</v>
          </cell>
          <cell r="H297">
            <v>84126.36</v>
          </cell>
          <cell r="I297">
            <v>99</v>
          </cell>
          <cell r="J297">
            <v>849.76</v>
          </cell>
          <cell r="K297">
            <v>518.65819975339093</v>
          </cell>
          <cell r="L297">
            <v>2.62</v>
          </cell>
          <cell r="M297">
            <v>80</v>
          </cell>
        </row>
        <row r="298">
          <cell r="A298">
            <v>6264</v>
          </cell>
          <cell r="B298" t="str">
            <v>West Central Valley</v>
          </cell>
          <cell r="C298">
            <v>931.9</v>
          </cell>
          <cell r="D298">
            <v>0</v>
          </cell>
          <cell r="E298">
            <v>0</v>
          </cell>
          <cell r="F298">
            <v>137355</v>
          </cell>
          <cell r="G298">
            <v>58966</v>
          </cell>
          <cell r="H298">
            <v>394697.24</v>
          </cell>
          <cell r="I298">
            <v>450</v>
          </cell>
          <cell r="J298">
            <v>877.1</v>
          </cell>
          <cell r="K298">
            <v>423.54033694602424</v>
          </cell>
          <cell r="L298">
            <v>2.87</v>
          </cell>
          <cell r="M298">
            <v>229</v>
          </cell>
        </row>
        <row r="299">
          <cell r="A299">
            <v>6273</v>
          </cell>
          <cell r="B299" t="str">
            <v>Sumner</v>
          </cell>
          <cell r="C299">
            <v>589.29999999999995</v>
          </cell>
          <cell r="D299">
            <v>0</v>
          </cell>
          <cell r="E299">
            <v>0</v>
          </cell>
          <cell r="F299">
            <v>69804</v>
          </cell>
          <cell r="G299">
            <v>17002</v>
          </cell>
          <cell r="H299">
            <v>247988.14</v>
          </cell>
          <cell r="I299">
            <v>313.60000000000002</v>
          </cell>
          <cell r="J299">
            <v>790.78</v>
          </cell>
          <cell r="K299">
            <v>420.81815713558467</v>
          </cell>
          <cell r="L299">
            <v>3.55</v>
          </cell>
          <cell r="M299">
            <v>135</v>
          </cell>
        </row>
        <row r="300">
          <cell r="A300">
            <v>6408</v>
          </cell>
          <cell r="B300" t="str">
            <v>Tipton</v>
          </cell>
          <cell r="C300">
            <v>886.9</v>
          </cell>
          <cell r="D300">
            <v>0</v>
          </cell>
          <cell r="E300">
            <v>0</v>
          </cell>
          <cell r="F300">
            <v>69436</v>
          </cell>
          <cell r="G300">
            <v>32191</v>
          </cell>
          <cell r="H300">
            <v>247633.97</v>
          </cell>
          <cell r="I300">
            <v>481.3</v>
          </cell>
          <cell r="J300">
            <v>514.51</v>
          </cell>
          <cell r="K300">
            <v>279.21295523734358</v>
          </cell>
          <cell r="L300">
            <v>3.56</v>
          </cell>
          <cell r="M300">
            <v>138</v>
          </cell>
        </row>
        <row r="301">
          <cell r="A301">
            <v>6417</v>
          </cell>
          <cell r="B301" t="str">
            <v>Titonka Consolidated</v>
          </cell>
          <cell r="C301">
            <v>142</v>
          </cell>
          <cell r="D301">
            <v>0</v>
          </cell>
          <cell r="E301">
            <v>0</v>
          </cell>
          <cell r="F301">
            <v>24300</v>
          </cell>
          <cell r="G301">
            <v>0</v>
          </cell>
          <cell r="H301">
            <v>88388.15</v>
          </cell>
          <cell r="I301">
            <v>52</v>
          </cell>
          <cell r="J301">
            <v>1699.77</v>
          </cell>
          <cell r="K301">
            <v>622.45176056338028</v>
          </cell>
          <cell r="L301">
            <v>3.64</v>
          </cell>
          <cell r="M301">
            <v>81</v>
          </cell>
        </row>
        <row r="302">
          <cell r="A302">
            <v>6453</v>
          </cell>
          <cell r="B302" t="str">
            <v>Treynor</v>
          </cell>
          <cell r="C302">
            <v>580.20000000000005</v>
          </cell>
          <cell r="D302">
            <v>0</v>
          </cell>
          <cell r="E302">
            <v>0</v>
          </cell>
          <cell r="F302">
            <v>75470</v>
          </cell>
          <cell r="G302">
            <v>15718</v>
          </cell>
          <cell r="H302">
            <v>295119.71999999997</v>
          </cell>
          <cell r="I302">
            <v>491.3</v>
          </cell>
          <cell r="J302">
            <v>600.69000000000005</v>
          </cell>
          <cell r="K302">
            <v>508.65170630816954</v>
          </cell>
          <cell r="L302">
            <v>3.91</v>
          </cell>
          <cell r="M302">
            <v>99</v>
          </cell>
        </row>
        <row r="303">
          <cell r="A303">
            <v>6460</v>
          </cell>
          <cell r="B303" t="str">
            <v>Tri-Center</v>
          </cell>
          <cell r="C303">
            <v>684</v>
          </cell>
          <cell r="D303">
            <v>0</v>
          </cell>
          <cell r="E303">
            <v>0</v>
          </cell>
          <cell r="F303">
            <v>118218</v>
          </cell>
          <cell r="G303">
            <v>38143</v>
          </cell>
          <cell r="H303">
            <v>374466.56</v>
          </cell>
          <cell r="I303">
            <v>538</v>
          </cell>
          <cell r="J303">
            <v>696.03</v>
          </cell>
          <cell r="K303">
            <v>547.46573099415207</v>
          </cell>
          <cell r="L303">
            <v>3.17</v>
          </cell>
          <cell r="M303">
            <v>179</v>
          </cell>
        </row>
        <row r="304">
          <cell r="A304">
            <v>6462</v>
          </cell>
          <cell r="B304" t="str">
            <v>Tri-County</v>
          </cell>
          <cell r="C304">
            <v>260</v>
          </cell>
          <cell r="D304">
            <v>0</v>
          </cell>
          <cell r="E304">
            <v>0</v>
          </cell>
          <cell r="F304">
            <v>74262</v>
          </cell>
          <cell r="G304">
            <v>9753</v>
          </cell>
          <cell r="H304">
            <v>230626.26</v>
          </cell>
          <cell r="I304">
            <v>272</v>
          </cell>
          <cell r="J304">
            <v>847.89</v>
          </cell>
          <cell r="K304">
            <v>887.0240769230769</v>
          </cell>
          <cell r="L304">
            <v>3.1</v>
          </cell>
          <cell r="M304">
            <v>128</v>
          </cell>
        </row>
        <row r="305">
          <cell r="A305">
            <v>6471</v>
          </cell>
          <cell r="B305" t="str">
            <v>Tripoli</v>
          </cell>
          <cell r="C305">
            <v>435</v>
          </cell>
          <cell r="D305">
            <v>0</v>
          </cell>
          <cell r="E305">
            <v>0</v>
          </cell>
          <cell r="F305">
            <v>44912</v>
          </cell>
          <cell r="G305">
            <v>14213</v>
          </cell>
          <cell r="H305">
            <v>125795.4</v>
          </cell>
          <cell r="I305">
            <v>183.8</v>
          </cell>
          <cell r="J305">
            <v>684.41</v>
          </cell>
          <cell r="K305">
            <v>289.18482758620689</v>
          </cell>
          <cell r="L305">
            <v>2.8</v>
          </cell>
          <cell r="M305">
            <v>105</v>
          </cell>
        </row>
        <row r="306">
          <cell r="A306">
            <v>6509</v>
          </cell>
          <cell r="B306" t="str">
            <v>Turkey Valley</v>
          </cell>
          <cell r="C306">
            <v>355.09999999999997</v>
          </cell>
          <cell r="D306">
            <v>0</v>
          </cell>
          <cell r="E306">
            <v>0</v>
          </cell>
          <cell r="F306">
            <v>113320</v>
          </cell>
          <cell r="G306">
            <v>15501</v>
          </cell>
          <cell r="H306">
            <v>233793.13</v>
          </cell>
          <cell r="I306">
            <v>402.2</v>
          </cell>
          <cell r="J306">
            <v>581.29</v>
          </cell>
          <cell r="K306">
            <v>658.38673613066749</v>
          </cell>
          <cell r="L306">
            <v>2.06</v>
          </cell>
          <cell r="M306">
            <v>169</v>
          </cell>
        </row>
        <row r="307">
          <cell r="A307">
            <v>6512</v>
          </cell>
          <cell r="B307" t="str">
            <v>Twin Cedars</v>
          </cell>
          <cell r="C307">
            <v>374.7</v>
          </cell>
          <cell r="D307">
            <v>0</v>
          </cell>
          <cell r="E307">
            <v>0</v>
          </cell>
          <cell r="F307">
            <v>77849</v>
          </cell>
          <cell r="G307">
            <v>18540</v>
          </cell>
          <cell r="H307">
            <v>191052.97</v>
          </cell>
          <cell r="I307">
            <v>391.9</v>
          </cell>
          <cell r="J307">
            <v>487.5</v>
          </cell>
          <cell r="K307">
            <v>509.88249266079532</v>
          </cell>
          <cell r="L307">
            <v>2.46</v>
          </cell>
          <cell r="M307">
            <v>119</v>
          </cell>
        </row>
        <row r="308">
          <cell r="A308">
            <v>6516</v>
          </cell>
          <cell r="B308" t="str">
            <v>Twin Rivers</v>
          </cell>
          <cell r="C308">
            <v>175</v>
          </cell>
          <cell r="D308">
            <v>0</v>
          </cell>
          <cell r="E308">
            <v>0</v>
          </cell>
          <cell r="F308">
            <v>21464</v>
          </cell>
          <cell r="G308">
            <v>11573</v>
          </cell>
          <cell r="H308">
            <v>54032.46</v>
          </cell>
          <cell r="I308">
            <v>33</v>
          </cell>
          <cell r="J308">
            <v>1637.35</v>
          </cell>
          <cell r="K308">
            <v>308.75691428571429</v>
          </cell>
          <cell r="L308">
            <v>2.52</v>
          </cell>
          <cell r="M308">
            <v>103</v>
          </cell>
        </row>
        <row r="309">
          <cell r="A309">
            <v>6534</v>
          </cell>
          <cell r="B309" t="str">
            <v>Underwood</v>
          </cell>
          <cell r="C309">
            <v>693.9</v>
          </cell>
          <cell r="D309">
            <v>0</v>
          </cell>
          <cell r="E309">
            <v>0</v>
          </cell>
          <cell r="F309">
            <v>94389</v>
          </cell>
          <cell r="G309">
            <v>20505</v>
          </cell>
          <cell r="H309">
            <v>350384.78</v>
          </cell>
          <cell r="I309">
            <v>619</v>
          </cell>
          <cell r="J309">
            <v>566.04999999999995</v>
          </cell>
          <cell r="K309">
            <v>504.9499639717539</v>
          </cell>
          <cell r="L309">
            <v>3.71</v>
          </cell>
          <cell r="M309">
            <v>140</v>
          </cell>
        </row>
        <row r="310">
          <cell r="A310">
            <v>1935</v>
          </cell>
          <cell r="B310" t="str">
            <v>Union</v>
          </cell>
          <cell r="C310">
            <v>1214.4000000000001</v>
          </cell>
          <cell r="D310">
            <v>0</v>
          </cell>
          <cell r="E310">
            <v>0</v>
          </cell>
          <cell r="F310">
            <v>152044</v>
          </cell>
          <cell r="G310">
            <v>50584</v>
          </cell>
          <cell r="H310">
            <v>559969.69999999995</v>
          </cell>
          <cell r="I310">
            <v>456.9</v>
          </cell>
          <cell r="J310">
            <v>1225.58</v>
          </cell>
          <cell r="K310">
            <v>461.10811923583657</v>
          </cell>
          <cell r="L310">
            <v>3.68</v>
          </cell>
          <cell r="M310">
            <v>255</v>
          </cell>
        </row>
        <row r="311">
          <cell r="A311">
            <v>6561</v>
          </cell>
          <cell r="B311" t="str">
            <v>United</v>
          </cell>
          <cell r="C311">
            <v>339.6</v>
          </cell>
          <cell r="D311">
            <v>0</v>
          </cell>
          <cell r="E311">
            <v>0</v>
          </cell>
          <cell r="F311">
            <v>60571</v>
          </cell>
          <cell r="G311">
            <v>1271</v>
          </cell>
          <cell r="H311">
            <v>277358.55</v>
          </cell>
          <cell r="I311">
            <v>203</v>
          </cell>
          <cell r="J311">
            <v>1366.3</v>
          </cell>
          <cell r="K311">
            <v>816.72128975265014</v>
          </cell>
          <cell r="L311">
            <v>4.58</v>
          </cell>
          <cell r="M311">
            <v>133</v>
          </cell>
        </row>
        <row r="312">
          <cell r="A312">
            <v>6579</v>
          </cell>
          <cell r="B312" t="str">
            <v>Urbandale</v>
          </cell>
          <cell r="C312">
            <v>3373.1</v>
          </cell>
          <cell r="D312">
            <v>0</v>
          </cell>
          <cell r="E312">
            <v>0</v>
          </cell>
          <cell r="F312">
            <v>91697</v>
          </cell>
          <cell r="G312">
            <v>46227</v>
          </cell>
          <cell r="H312">
            <v>747733.02</v>
          </cell>
          <cell r="I312">
            <v>1291</v>
          </cell>
          <cell r="J312">
            <v>579.19000000000005</v>
          </cell>
          <cell r="K312">
            <v>221.67531943909165</v>
          </cell>
          <cell r="L312">
            <v>8.16</v>
          </cell>
          <cell r="M312">
            <v>6</v>
          </cell>
        </row>
        <row r="313">
          <cell r="A313">
            <v>6591</v>
          </cell>
          <cell r="B313" t="str">
            <v>Valley</v>
          </cell>
          <cell r="C313">
            <v>394.1</v>
          </cell>
          <cell r="D313">
            <v>0</v>
          </cell>
          <cell r="E313">
            <v>0</v>
          </cell>
          <cell r="F313">
            <v>65835</v>
          </cell>
          <cell r="G313">
            <v>10329</v>
          </cell>
          <cell r="H313">
            <v>217844.8</v>
          </cell>
          <cell r="I313">
            <v>384.7</v>
          </cell>
          <cell r="J313">
            <v>566.27</v>
          </cell>
          <cell r="K313">
            <v>552.76528799796995</v>
          </cell>
          <cell r="L313">
            <v>3.31</v>
          </cell>
          <cell r="M313">
            <v>166</v>
          </cell>
        </row>
        <row r="314">
          <cell r="A314">
            <v>6592</v>
          </cell>
          <cell r="B314" t="str">
            <v>Van Buren</v>
          </cell>
          <cell r="C314">
            <v>631.79999999999995</v>
          </cell>
          <cell r="D314">
            <v>0</v>
          </cell>
          <cell r="E314">
            <v>0</v>
          </cell>
          <cell r="F314">
            <v>216229</v>
          </cell>
          <cell r="G314">
            <v>34436</v>
          </cell>
          <cell r="H314">
            <v>605387.21</v>
          </cell>
          <cell r="I314">
            <v>440.8</v>
          </cell>
          <cell r="J314">
            <v>1373.38</v>
          </cell>
          <cell r="K314">
            <v>958.19438113326999</v>
          </cell>
          <cell r="L314">
            <v>2.8</v>
          </cell>
          <cell r="M314">
            <v>375</v>
          </cell>
        </row>
        <row r="315">
          <cell r="A315">
            <v>6615</v>
          </cell>
          <cell r="B315" t="str">
            <v>Van Meter</v>
          </cell>
          <cell r="C315">
            <v>578</v>
          </cell>
          <cell r="D315">
            <v>0</v>
          </cell>
          <cell r="E315">
            <v>0</v>
          </cell>
          <cell r="F315">
            <v>42484</v>
          </cell>
          <cell r="G315">
            <v>11620</v>
          </cell>
          <cell r="H315">
            <v>245925.92</v>
          </cell>
          <cell r="I315">
            <v>363.4</v>
          </cell>
          <cell r="J315">
            <v>676.74</v>
          </cell>
          <cell r="K315">
            <v>425.47737024221453</v>
          </cell>
          <cell r="L315">
            <v>5.79</v>
          </cell>
          <cell r="M315">
            <v>61</v>
          </cell>
        </row>
        <row r="316">
          <cell r="A316">
            <v>6633</v>
          </cell>
          <cell r="B316" t="str">
            <v>Ventura</v>
          </cell>
          <cell r="C316">
            <v>213.5</v>
          </cell>
          <cell r="D316">
            <v>0</v>
          </cell>
          <cell r="E316">
            <v>0</v>
          </cell>
          <cell r="F316">
            <v>42709</v>
          </cell>
          <cell r="G316">
            <v>4252</v>
          </cell>
          <cell r="H316">
            <v>167940.13</v>
          </cell>
          <cell r="I316">
            <v>110</v>
          </cell>
          <cell r="J316">
            <v>1526.73</v>
          </cell>
          <cell r="K316">
            <v>786.60482435597191</v>
          </cell>
          <cell r="L316">
            <v>3.93</v>
          </cell>
          <cell r="M316">
            <v>92</v>
          </cell>
        </row>
        <row r="317">
          <cell r="A317">
            <v>6651</v>
          </cell>
          <cell r="B317" t="str">
            <v>Villisca</v>
          </cell>
          <cell r="C317">
            <v>329</v>
          </cell>
          <cell r="D317">
            <v>0</v>
          </cell>
          <cell r="E317">
            <v>0</v>
          </cell>
          <cell r="F317">
            <v>43731</v>
          </cell>
          <cell r="G317">
            <v>14248</v>
          </cell>
          <cell r="H317">
            <v>224586.28</v>
          </cell>
          <cell r="I317">
            <v>114</v>
          </cell>
          <cell r="J317">
            <v>1970.06</v>
          </cell>
          <cell r="K317">
            <v>682.6330699088146</v>
          </cell>
          <cell r="L317">
            <v>5.13</v>
          </cell>
          <cell r="M317">
            <v>160</v>
          </cell>
        </row>
        <row r="318">
          <cell r="A318">
            <v>6660</v>
          </cell>
          <cell r="B318" t="str">
            <v>Vinton-Shellsburg</v>
          </cell>
          <cell r="C318">
            <v>1584.4</v>
          </cell>
          <cell r="D318">
            <v>0</v>
          </cell>
          <cell r="E318">
            <v>0</v>
          </cell>
          <cell r="F318">
            <v>151755</v>
          </cell>
          <cell r="G318">
            <v>63186</v>
          </cell>
          <cell r="H318">
            <v>416522.09</v>
          </cell>
          <cell r="I318">
            <v>618</v>
          </cell>
          <cell r="J318">
            <v>673.98</v>
          </cell>
          <cell r="K318">
            <v>262.88947866700329</v>
          </cell>
          <cell r="L318">
            <v>2.74</v>
          </cell>
          <cell r="M318">
            <v>235</v>
          </cell>
        </row>
        <row r="319">
          <cell r="A319">
            <v>6700</v>
          </cell>
          <cell r="B319" t="str">
            <v>Waco</v>
          </cell>
          <cell r="C319">
            <v>481.5</v>
          </cell>
          <cell r="D319">
            <v>0</v>
          </cell>
          <cell r="E319">
            <v>0</v>
          </cell>
          <cell r="F319">
            <v>131699</v>
          </cell>
          <cell r="G319">
            <v>3535</v>
          </cell>
          <cell r="H319">
            <v>213793.15</v>
          </cell>
          <cell r="I319">
            <v>386.9</v>
          </cell>
          <cell r="J319">
            <v>552.58000000000004</v>
          </cell>
          <cell r="K319">
            <v>444.0148494288681</v>
          </cell>
          <cell r="L319">
            <v>1.62</v>
          </cell>
          <cell r="M319">
            <v>128</v>
          </cell>
        </row>
        <row r="320">
          <cell r="A320">
            <v>6741</v>
          </cell>
          <cell r="B320" t="str">
            <v>East Sac County</v>
          </cell>
          <cell r="C320">
            <v>925.2</v>
          </cell>
          <cell r="D320">
            <v>0</v>
          </cell>
          <cell r="E320">
            <v>0</v>
          </cell>
          <cell r="F320">
            <v>171720</v>
          </cell>
          <cell r="G320">
            <v>21264</v>
          </cell>
          <cell r="H320">
            <v>447489.82</v>
          </cell>
          <cell r="I320">
            <v>528</v>
          </cell>
          <cell r="J320">
            <v>847.52</v>
          </cell>
          <cell r="K320">
            <v>483.66820146995241</v>
          </cell>
          <cell r="L320">
            <v>2.61</v>
          </cell>
          <cell r="M320">
            <v>283</v>
          </cell>
        </row>
        <row r="321">
          <cell r="A321">
            <v>6750</v>
          </cell>
          <cell r="B321" t="str">
            <v>Walnut</v>
          </cell>
          <cell r="C321">
            <v>162.19999999999999</v>
          </cell>
          <cell r="D321">
            <v>0</v>
          </cell>
          <cell r="E321">
            <v>0</v>
          </cell>
          <cell r="F321">
            <v>25323</v>
          </cell>
          <cell r="G321">
            <v>0</v>
          </cell>
          <cell r="H321">
            <v>98229.49</v>
          </cell>
          <cell r="I321">
            <v>27</v>
          </cell>
          <cell r="J321">
            <v>3638.13</v>
          </cell>
          <cell r="K321">
            <v>605.60721331689285</v>
          </cell>
          <cell r="L321">
            <v>3.88</v>
          </cell>
          <cell r="M321">
            <v>85</v>
          </cell>
        </row>
        <row r="322">
          <cell r="A322">
            <v>6759</v>
          </cell>
          <cell r="B322" t="str">
            <v>Wapello</v>
          </cell>
          <cell r="C322">
            <v>687</v>
          </cell>
          <cell r="D322">
            <v>0</v>
          </cell>
          <cell r="E322">
            <v>0</v>
          </cell>
          <cell r="F322">
            <v>52288</v>
          </cell>
          <cell r="G322">
            <v>41854</v>
          </cell>
          <cell r="H322">
            <v>162527.97</v>
          </cell>
          <cell r="I322">
            <v>316.89999999999998</v>
          </cell>
          <cell r="J322">
            <v>512.87</v>
          </cell>
          <cell r="K322">
            <v>236.57637554585153</v>
          </cell>
          <cell r="L322">
            <v>3.1</v>
          </cell>
          <cell r="M322">
            <v>122</v>
          </cell>
        </row>
        <row r="323">
          <cell r="A323">
            <v>6762</v>
          </cell>
          <cell r="B323" t="str">
            <v>Wapsie Valley</v>
          </cell>
          <cell r="C323">
            <v>717.4</v>
          </cell>
          <cell r="D323">
            <v>0</v>
          </cell>
          <cell r="E323">
            <v>0</v>
          </cell>
          <cell r="F323">
            <v>71239</v>
          </cell>
          <cell r="G323">
            <v>18152</v>
          </cell>
          <cell r="H323">
            <v>196502.08</v>
          </cell>
          <cell r="I323">
            <v>370.4</v>
          </cell>
          <cell r="J323">
            <v>530.51</v>
          </cell>
          <cell r="K323">
            <v>273.908670197937</v>
          </cell>
          <cell r="L323">
            <v>2.76</v>
          </cell>
          <cell r="M323">
            <v>130</v>
          </cell>
        </row>
        <row r="324">
          <cell r="A324">
            <v>6768</v>
          </cell>
          <cell r="B324" t="str">
            <v>Washington</v>
          </cell>
          <cell r="C324">
            <v>1784.1</v>
          </cell>
          <cell r="D324">
            <v>0</v>
          </cell>
          <cell r="E324">
            <v>0</v>
          </cell>
          <cell r="F324">
            <v>104391</v>
          </cell>
          <cell r="G324">
            <v>70427</v>
          </cell>
          <cell r="H324">
            <v>509487.6</v>
          </cell>
          <cell r="I324">
            <v>550.4</v>
          </cell>
          <cell r="J324">
            <v>925.67</v>
          </cell>
          <cell r="K324">
            <v>285.5712123759879</v>
          </cell>
          <cell r="L324">
            <v>4.88</v>
          </cell>
          <cell r="M324">
            <v>208</v>
          </cell>
        </row>
        <row r="325">
          <cell r="A325">
            <v>6795</v>
          </cell>
          <cell r="B325" t="str">
            <v>Waterloo</v>
          </cell>
          <cell r="C325">
            <v>10989.5</v>
          </cell>
          <cell r="D325">
            <v>0</v>
          </cell>
          <cell r="E325">
            <v>0</v>
          </cell>
          <cell r="F325">
            <v>1188847</v>
          </cell>
          <cell r="G325">
            <v>249750</v>
          </cell>
          <cell r="H325">
            <v>3620425.54</v>
          </cell>
          <cell r="I325">
            <v>5654.8</v>
          </cell>
          <cell r="J325">
            <v>640.24</v>
          </cell>
          <cell r="K325">
            <v>329.4440638791574</v>
          </cell>
          <cell r="L325">
            <v>3.04</v>
          </cell>
          <cell r="M325">
            <v>150</v>
          </cell>
        </row>
        <row r="326">
          <cell r="A326">
            <v>6822</v>
          </cell>
          <cell r="B326" t="str">
            <v>Waukee</v>
          </cell>
          <cell r="C326">
            <v>8288.4</v>
          </cell>
          <cell r="D326">
            <v>0</v>
          </cell>
          <cell r="E326">
            <v>0</v>
          </cell>
          <cell r="F326">
            <v>183067</v>
          </cell>
          <cell r="G326">
            <v>165340</v>
          </cell>
          <cell r="H326">
            <v>1538922.19</v>
          </cell>
          <cell r="I326">
            <v>4433</v>
          </cell>
          <cell r="J326">
            <v>347.15</v>
          </cell>
          <cell r="K326">
            <v>185.6718051734955</v>
          </cell>
          <cell r="L326">
            <v>8.41</v>
          </cell>
          <cell r="M326">
            <v>53</v>
          </cell>
        </row>
        <row r="327">
          <cell r="A327">
            <v>6840</v>
          </cell>
          <cell r="B327" t="str">
            <v>Waverly-Shell Rock</v>
          </cell>
          <cell r="C327">
            <v>1982.8</v>
          </cell>
          <cell r="D327">
            <v>0</v>
          </cell>
          <cell r="E327">
            <v>0</v>
          </cell>
          <cell r="F327">
            <v>143700</v>
          </cell>
          <cell r="G327">
            <v>44406</v>
          </cell>
          <cell r="H327">
            <v>664808.46</v>
          </cell>
          <cell r="I327">
            <v>1397.4</v>
          </cell>
          <cell r="J327">
            <v>475.75</v>
          </cell>
          <cell r="K327">
            <v>335.28770425660679</v>
          </cell>
          <cell r="L327">
            <v>4.62</v>
          </cell>
          <cell r="M327">
            <v>162</v>
          </cell>
        </row>
        <row r="328">
          <cell r="A328">
            <v>6854</v>
          </cell>
          <cell r="B328" t="str">
            <v>Wayne</v>
          </cell>
          <cell r="C328">
            <v>534.9</v>
          </cell>
          <cell r="D328">
            <v>0</v>
          </cell>
          <cell r="E328">
            <v>0</v>
          </cell>
          <cell r="F328">
            <v>75851</v>
          </cell>
          <cell r="G328">
            <v>18273</v>
          </cell>
          <cell r="H328">
            <v>230284.29</v>
          </cell>
          <cell r="I328">
            <v>276.3</v>
          </cell>
          <cell r="J328">
            <v>833.46</v>
          </cell>
          <cell r="K328">
            <v>430.51839596186204</v>
          </cell>
          <cell r="L328">
            <v>3.03</v>
          </cell>
          <cell r="M328">
            <v>351</v>
          </cell>
        </row>
        <row r="329">
          <cell r="A329">
            <v>6867</v>
          </cell>
          <cell r="B329" t="str">
            <v>Webster City</v>
          </cell>
          <cell r="C329">
            <v>1548.9</v>
          </cell>
          <cell r="D329">
            <v>0</v>
          </cell>
          <cell r="E329">
            <v>0</v>
          </cell>
          <cell r="F329">
            <v>98811</v>
          </cell>
          <cell r="G329">
            <v>33850</v>
          </cell>
          <cell r="H329">
            <v>488601.44</v>
          </cell>
          <cell r="I329">
            <v>840.3</v>
          </cell>
          <cell r="J329">
            <v>581.46</v>
          </cell>
          <cell r="K329">
            <v>315.45060365420619</v>
          </cell>
          <cell r="L329">
            <v>4.95</v>
          </cell>
          <cell r="M329">
            <v>197</v>
          </cell>
        </row>
        <row r="330">
          <cell r="A330">
            <v>6921</v>
          </cell>
          <cell r="B330" t="str">
            <v>West Bend-Mallard</v>
          </cell>
          <cell r="C330">
            <v>325</v>
          </cell>
          <cell r="D330">
            <v>0</v>
          </cell>
          <cell r="E330">
            <v>0</v>
          </cell>
          <cell r="F330">
            <v>67284</v>
          </cell>
          <cell r="G330">
            <v>13231</v>
          </cell>
          <cell r="H330">
            <v>193789</v>
          </cell>
          <cell r="I330">
            <v>157.4</v>
          </cell>
          <cell r="J330">
            <v>1231.19</v>
          </cell>
          <cell r="K330">
            <v>596.27384615384619</v>
          </cell>
          <cell r="L330">
            <v>2.88</v>
          </cell>
          <cell r="M330">
            <v>202</v>
          </cell>
        </row>
        <row r="331">
          <cell r="A331">
            <v>6930</v>
          </cell>
          <cell r="B331" t="str">
            <v>West Branch</v>
          </cell>
          <cell r="C331">
            <v>813.3</v>
          </cell>
          <cell r="D331">
            <v>0</v>
          </cell>
          <cell r="E331">
            <v>0</v>
          </cell>
          <cell r="F331">
            <v>127910</v>
          </cell>
          <cell r="G331">
            <v>26809</v>
          </cell>
          <cell r="H331">
            <v>303262.17</v>
          </cell>
          <cell r="I331">
            <v>455.4</v>
          </cell>
          <cell r="J331">
            <v>665.92</v>
          </cell>
          <cell r="K331">
            <v>372.87860568056067</v>
          </cell>
          <cell r="L331">
            <v>2.37</v>
          </cell>
          <cell r="M331">
            <v>123</v>
          </cell>
        </row>
        <row r="332">
          <cell r="A332">
            <v>6937</v>
          </cell>
          <cell r="B332" t="str">
            <v>West Burlington Ind</v>
          </cell>
          <cell r="C332">
            <v>481.1</v>
          </cell>
          <cell r="D332">
            <v>0</v>
          </cell>
          <cell r="E332">
            <v>0</v>
          </cell>
          <cell r="F332">
            <v>3651</v>
          </cell>
          <cell r="G332">
            <v>18907</v>
          </cell>
          <cell r="H332">
            <v>19855.2</v>
          </cell>
          <cell r="I332">
            <v>9</v>
          </cell>
          <cell r="J332">
            <v>2206.13</v>
          </cell>
          <cell r="K332">
            <v>41.270421949698608</v>
          </cell>
          <cell r="L332">
            <v>5.41</v>
          </cell>
          <cell r="M332">
            <v>2</v>
          </cell>
        </row>
        <row r="333">
          <cell r="A333">
            <v>6943</v>
          </cell>
          <cell r="B333" t="str">
            <v>West Central</v>
          </cell>
          <cell r="C333">
            <v>278.89999999999998</v>
          </cell>
          <cell r="D333">
            <v>0</v>
          </cell>
          <cell r="E333">
            <v>0</v>
          </cell>
          <cell r="F333">
            <v>56449</v>
          </cell>
          <cell r="G333">
            <v>8489</v>
          </cell>
          <cell r="H333">
            <v>153292.1</v>
          </cell>
          <cell r="I333">
            <v>154.9</v>
          </cell>
          <cell r="J333">
            <v>989.62</v>
          </cell>
          <cell r="K333">
            <v>549.63105055575477</v>
          </cell>
          <cell r="L333">
            <v>2.71</v>
          </cell>
          <cell r="M333">
            <v>124</v>
          </cell>
        </row>
        <row r="334">
          <cell r="A334">
            <v>6950</v>
          </cell>
          <cell r="B334" t="str">
            <v>West Delaware County</v>
          </cell>
          <cell r="C334">
            <v>1544.8000000000002</v>
          </cell>
          <cell r="D334">
            <v>0</v>
          </cell>
          <cell r="E334">
            <v>0</v>
          </cell>
          <cell r="F334">
            <v>138956</v>
          </cell>
          <cell r="G334">
            <v>31759</v>
          </cell>
          <cell r="H334">
            <v>583042.43000000005</v>
          </cell>
          <cell r="I334">
            <v>671.6</v>
          </cell>
          <cell r="J334">
            <v>868.14</v>
          </cell>
          <cell r="K334">
            <v>377.42259839461417</v>
          </cell>
          <cell r="L334">
            <v>4.2</v>
          </cell>
          <cell r="M334">
            <v>237</v>
          </cell>
        </row>
        <row r="335">
          <cell r="A335">
            <v>6957</v>
          </cell>
          <cell r="B335" t="str">
            <v>West Des Moines</v>
          </cell>
          <cell r="C335">
            <v>9054.2999999999993</v>
          </cell>
          <cell r="D335">
            <v>0</v>
          </cell>
          <cell r="E335">
            <v>0</v>
          </cell>
          <cell r="F335">
            <v>393430</v>
          </cell>
          <cell r="G335">
            <v>221813</v>
          </cell>
          <cell r="H335">
            <v>2421871.09</v>
          </cell>
          <cell r="I335">
            <v>3201.2</v>
          </cell>
          <cell r="J335">
            <v>756.55</v>
          </cell>
          <cell r="K335">
            <v>267.48297383563613</v>
          </cell>
          <cell r="L335">
            <v>6.16</v>
          </cell>
          <cell r="M335">
            <v>37</v>
          </cell>
        </row>
        <row r="336">
          <cell r="A336">
            <v>6961</v>
          </cell>
          <cell r="B336" t="str">
            <v>Western Dubuque</v>
          </cell>
          <cell r="C336">
            <v>2943.4</v>
          </cell>
          <cell r="D336">
            <v>0</v>
          </cell>
          <cell r="E336">
            <v>0</v>
          </cell>
          <cell r="F336">
            <v>540259</v>
          </cell>
          <cell r="G336">
            <v>130729</v>
          </cell>
          <cell r="H336">
            <v>1888217.88</v>
          </cell>
          <cell r="I336">
            <v>2506</v>
          </cell>
          <cell r="J336">
            <v>753.48</v>
          </cell>
          <cell r="K336">
            <v>641.50909832166872</v>
          </cell>
          <cell r="L336">
            <v>3.5</v>
          </cell>
          <cell r="M336">
            <v>555</v>
          </cell>
        </row>
        <row r="337">
          <cell r="A337">
            <v>6969</v>
          </cell>
          <cell r="B337" t="str">
            <v>West Harrison</v>
          </cell>
          <cell r="C337">
            <v>381.5</v>
          </cell>
          <cell r="D337">
            <v>0</v>
          </cell>
          <cell r="E337">
            <v>0</v>
          </cell>
          <cell r="F337">
            <v>161812</v>
          </cell>
          <cell r="G337">
            <v>28045</v>
          </cell>
          <cell r="H337">
            <v>319608.81</v>
          </cell>
          <cell r="I337">
            <v>193.9</v>
          </cell>
          <cell r="J337">
            <v>1648.32</v>
          </cell>
          <cell r="K337">
            <v>837.76883355176938</v>
          </cell>
          <cell r="L337">
            <v>1.97</v>
          </cell>
          <cell r="M337">
            <v>240</v>
          </cell>
        </row>
        <row r="338">
          <cell r="A338">
            <v>6975</v>
          </cell>
          <cell r="B338" t="str">
            <v>West Liberty</v>
          </cell>
          <cell r="C338">
            <v>1203.9000000000001</v>
          </cell>
          <cell r="D338">
            <v>0</v>
          </cell>
          <cell r="E338">
            <v>0</v>
          </cell>
          <cell r="F338">
            <v>81447</v>
          </cell>
          <cell r="G338">
            <v>30710</v>
          </cell>
          <cell r="H338">
            <v>208226.81</v>
          </cell>
          <cell r="I338">
            <v>285.2</v>
          </cell>
          <cell r="J338">
            <v>730.11</v>
          </cell>
          <cell r="K338">
            <v>172.96022094858375</v>
          </cell>
          <cell r="L338">
            <v>2.5499999999999998</v>
          </cell>
          <cell r="M338">
            <v>148</v>
          </cell>
        </row>
        <row r="339">
          <cell r="A339">
            <v>6983</v>
          </cell>
          <cell r="B339" t="str">
            <v>West Lyon</v>
          </cell>
          <cell r="C339">
            <v>888</v>
          </cell>
          <cell r="D339">
            <v>0</v>
          </cell>
          <cell r="E339">
            <v>0</v>
          </cell>
          <cell r="F339">
            <v>153360</v>
          </cell>
          <cell r="G339">
            <v>25629</v>
          </cell>
          <cell r="H339">
            <v>453538.06</v>
          </cell>
          <cell r="I339">
            <v>910.2</v>
          </cell>
          <cell r="J339">
            <v>498.28</v>
          </cell>
          <cell r="K339">
            <v>510.74105855855856</v>
          </cell>
          <cell r="L339">
            <v>2.96</v>
          </cell>
          <cell r="M339">
            <v>248</v>
          </cell>
        </row>
        <row r="340">
          <cell r="A340">
            <v>6985</v>
          </cell>
          <cell r="B340" t="str">
            <v>West Marshall</v>
          </cell>
          <cell r="C340">
            <v>863.5</v>
          </cell>
          <cell r="D340">
            <v>0</v>
          </cell>
          <cell r="E340">
            <v>0</v>
          </cell>
          <cell r="F340">
            <v>131936</v>
          </cell>
          <cell r="G340">
            <v>29135</v>
          </cell>
          <cell r="H340">
            <v>422465</v>
          </cell>
          <cell r="I340">
            <v>517.20000000000005</v>
          </cell>
          <cell r="J340">
            <v>816.83</v>
          </cell>
          <cell r="K340">
            <v>489.24724956572089</v>
          </cell>
          <cell r="L340">
            <v>3.2</v>
          </cell>
          <cell r="M340">
            <v>198</v>
          </cell>
        </row>
        <row r="341">
          <cell r="A341">
            <v>6987</v>
          </cell>
          <cell r="B341" t="str">
            <v>West Monona</v>
          </cell>
          <cell r="C341">
            <v>682.3</v>
          </cell>
          <cell r="D341">
            <v>0</v>
          </cell>
          <cell r="E341">
            <v>0</v>
          </cell>
          <cell r="F341">
            <v>52899</v>
          </cell>
          <cell r="G341">
            <v>15391</v>
          </cell>
          <cell r="H341">
            <v>183870.39</v>
          </cell>
          <cell r="I341">
            <v>348</v>
          </cell>
          <cell r="J341">
            <v>528.36</v>
          </cell>
          <cell r="K341">
            <v>269.48613513117402</v>
          </cell>
          <cell r="L341">
            <v>3.48</v>
          </cell>
          <cell r="M341">
            <v>189</v>
          </cell>
        </row>
        <row r="342">
          <cell r="A342">
            <v>6990</v>
          </cell>
          <cell r="B342" t="str">
            <v>West Sioux</v>
          </cell>
          <cell r="C342">
            <v>755.1</v>
          </cell>
          <cell r="D342">
            <v>0</v>
          </cell>
          <cell r="E342">
            <v>0</v>
          </cell>
          <cell r="F342">
            <v>61484</v>
          </cell>
          <cell r="G342">
            <v>15722</v>
          </cell>
          <cell r="H342">
            <v>201980.9</v>
          </cell>
          <cell r="I342">
            <v>231</v>
          </cell>
          <cell r="J342">
            <v>874.38</v>
          </cell>
          <cell r="K342">
            <v>267.48894186200499</v>
          </cell>
          <cell r="L342">
            <v>3.29</v>
          </cell>
          <cell r="M342">
            <v>154</v>
          </cell>
        </row>
        <row r="343">
          <cell r="A343">
            <v>6992</v>
          </cell>
          <cell r="B343" t="str">
            <v>Westwood</v>
          </cell>
          <cell r="C343">
            <v>521</v>
          </cell>
          <cell r="D343">
            <v>0</v>
          </cell>
          <cell r="E343">
            <v>0</v>
          </cell>
          <cell r="F343">
            <v>93345</v>
          </cell>
          <cell r="G343">
            <v>16896</v>
          </cell>
          <cell r="H343">
            <v>389923.41</v>
          </cell>
          <cell r="I343">
            <v>542.9</v>
          </cell>
          <cell r="J343">
            <v>718.22</v>
          </cell>
          <cell r="K343">
            <v>748.4134548944337</v>
          </cell>
          <cell r="L343">
            <v>4.18</v>
          </cell>
          <cell r="M343">
            <v>231</v>
          </cell>
        </row>
        <row r="344">
          <cell r="A344">
            <v>7002</v>
          </cell>
          <cell r="B344" t="str">
            <v>Whiting</v>
          </cell>
          <cell r="C344">
            <v>171.3</v>
          </cell>
          <cell r="D344">
            <v>0</v>
          </cell>
          <cell r="E344">
            <v>0</v>
          </cell>
          <cell r="F344">
            <v>20360</v>
          </cell>
          <cell r="G344">
            <v>7655</v>
          </cell>
          <cell r="H344">
            <v>49335.63</v>
          </cell>
          <cell r="I344">
            <v>60</v>
          </cell>
          <cell r="J344">
            <v>822.26</v>
          </cell>
          <cell r="K344">
            <v>288.0071803852889</v>
          </cell>
          <cell r="L344">
            <v>2.42</v>
          </cell>
          <cell r="M344">
            <v>99</v>
          </cell>
        </row>
        <row r="345">
          <cell r="A345">
            <v>7029</v>
          </cell>
          <cell r="B345" t="str">
            <v>Williamsburg</v>
          </cell>
          <cell r="C345">
            <v>1142.8999999999999</v>
          </cell>
          <cell r="D345">
            <v>0</v>
          </cell>
          <cell r="E345">
            <v>0</v>
          </cell>
          <cell r="F345">
            <v>118107</v>
          </cell>
          <cell r="G345">
            <v>62554</v>
          </cell>
          <cell r="H345">
            <v>462190.74</v>
          </cell>
          <cell r="I345">
            <v>480</v>
          </cell>
          <cell r="J345">
            <v>962.9</v>
          </cell>
          <cell r="K345">
            <v>404.40173243503375</v>
          </cell>
          <cell r="L345">
            <v>3.91</v>
          </cell>
          <cell r="M345">
            <v>202</v>
          </cell>
        </row>
        <row r="346">
          <cell r="A346">
            <v>7038</v>
          </cell>
          <cell r="B346" t="str">
            <v>Wilton</v>
          </cell>
          <cell r="C346">
            <v>762</v>
          </cell>
          <cell r="D346">
            <v>0</v>
          </cell>
          <cell r="E346">
            <v>0</v>
          </cell>
          <cell r="F346">
            <v>48768</v>
          </cell>
          <cell r="G346">
            <v>28650</v>
          </cell>
          <cell r="H346">
            <v>201620.75</v>
          </cell>
          <cell r="I346">
            <v>238</v>
          </cell>
          <cell r="J346">
            <v>847.15</v>
          </cell>
          <cell r="K346">
            <v>264.59416010498688</v>
          </cell>
          <cell r="L346">
            <v>4.13</v>
          </cell>
          <cell r="M346">
            <v>97</v>
          </cell>
        </row>
        <row r="347">
          <cell r="A347">
            <v>7047</v>
          </cell>
          <cell r="B347" t="str">
            <v>Winfield-Mt Union</v>
          </cell>
          <cell r="C347">
            <v>377.7</v>
          </cell>
          <cell r="D347">
            <v>0</v>
          </cell>
          <cell r="E347">
            <v>0</v>
          </cell>
          <cell r="F347">
            <v>38092</v>
          </cell>
          <cell r="G347">
            <v>11744</v>
          </cell>
          <cell r="H347">
            <v>106615.32</v>
          </cell>
          <cell r="I347">
            <v>144</v>
          </cell>
          <cell r="J347">
            <v>740.38</v>
          </cell>
          <cell r="K347">
            <v>282.27513899920575</v>
          </cell>
          <cell r="L347">
            <v>2.8</v>
          </cell>
          <cell r="M347">
            <v>93</v>
          </cell>
        </row>
        <row r="348">
          <cell r="A348">
            <v>7056</v>
          </cell>
          <cell r="B348" t="str">
            <v>Winterset</v>
          </cell>
          <cell r="C348">
            <v>1714.9</v>
          </cell>
          <cell r="D348">
            <v>0</v>
          </cell>
          <cell r="E348">
            <v>0</v>
          </cell>
          <cell r="F348">
            <v>222769</v>
          </cell>
          <cell r="G348">
            <v>47559</v>
          </cell>
          <cell r="H348">
            <v>720452.77</v>
          </cell>
          <cell r="I348">
            <v>1098</v>
          </cell>
          <cell r="J348">
            <v>656.15</v>
          </cell>
          <cell r="K348">
            <v>420.11357513557641</v>
          </cell>
          <cell r="L348">
            <v>3.23</v>
          </cell>
          <cell r="M348">
            <v>289</v>
          </cell>
        </row>
        <row r="349">
          <cell r="A349">
            <v>7092</v>
          </cell>
          <cell r="B349" t="str">
            <v>Woodbine</v>
          </cell>
          <cell r="C349">
            <v>443.8</v>
          </cell>
          <cell r="D349">
            <v>0</v>
          </cell>
          <cell r="E349">
            <v>0</v>
          </cell>
          <cell r="F349">
            <v>49109</v>
          </cell>
          <cell r="G349">
            <v>16315</v>
          </cell>
          <cell r="H349">
            <v>150468.13</v>
          </cell>
          <cell r="I349">
            <v>155</v>
          </cell>
          <cell r="J349">
            <v>970.76</v>
          </cell>
          <cell r="K349">
            <v>339.04490761604325</v>
          </cell>
          <cell r="L349">
            <v>3.06</v>
          </cell>
          <cell r="M349">
            <v>151</v>
          </cell>
        </row>
        <row r="350">
          <cell r="A350">
            <v>7098</v>
          </cell>
          <cell r="B350" t="str">
            <v>Woodbury Central</v>
          </cell>
          <cell r="C350">
            <v>565.5</v>
          </cell>
          <cell r="D350">
            <v>0</v>
          </cell>
          <cell r="E350">
            <v>0</v>
          </cell>
          <cell r="F350">
            <v>60140</v>
          </cell>
          <cell r="G350">
            <v>24348</v>
          </cell>
          <cell r="H350">
            <v>206436.01</v>
          </cell>
          <cell r="I350">
            <v>295.5</v>
          </cell>
          <cell r="J350">
            <v>698.6</v>
          </cell>
          <cell r="K350">
            <v>365.05041556145005</v>
          </cell>
          <cell r="L350">
            <v>3.43</v>
          </cell>
          <cell r="M350">
            <v>167</v>
          </cell>
        </row>
        <row r="351">
          <cell r="A351">
            <v>7110</v>
          </cell>
          <cell r="B351" t="str">
            <v>Woodward-Granger</v>
          </cell>
          <cell r="C351">
            <v>912.3</v>
          </cell>
          <cell r="D351">
            <v>0</v>
          </cell>
          <cell r="E351">
            <v>0</v>
          </cell>
          <cell r="F351">
            <v>72094</v>
          </cell>
          <cell r="G351">
            <v>39108</v>
          </cell>
          <cell r="H351">
            <v>272753.02</v>
          </cell>
          <cell r="I351">
            <v>544</v>
          </cell>
          <cell r="J351">
            <v>501.38</v>
          </cell>
          <cell r="K351">
            <v>298.97294749534149</v>
          </cell>
          <cell r="L351">
            <v>3.79</v>
          </cell>
          <cell r="M351">
            <v>97</v>
          </cell>
        </row>
        <row r="352">
          <cell r="A352" t="str">
            <v>No Data</v>
          </cell>
          <cell r="B352" t="str">
            <v>Totals &amp; Averages</v>
          </cell>
          <cell r="C352">
            <v>478711.69999999995</v>
          </cell>
          <cell r="D352">
            <v>0</v>
          </cell>
          <cell r="E352">
            <v>0</v>
          </cell>
          <cell r="F352">
            <v>41502264</v>
          </cell>
          <cell r="G352">
            <v>15081901</v>
          </cell>
          <cell r="H352">
            <v>151526831.5</v>
          </cell>
          <cell r="I352">
            <v>239236.9</v>
          </cell>
          <cell r="J352">
            <v>633.37566863640188</v>
          </cell>
          <cell r="K352">
            <v>316.53045350677667</v>
          </cell>
          <cell r="L352">
            <v>3.6510497716461927</v>
          </cell>
          <cell r="M352">
            <v>55721</v>
          </cell>
        </row>
        <row r="353">
          <cell r="A353" t="str">
            <v>No Data</v>
          </cell>
        </row>
        <row r="354">
          <cell r="A354" t="str">
            <v>No Data</v>
          </cell>
        </row>
        <row r="355">
          <cell r="A355" t="str">
            <v>No Data</v>
          </cell>
        </row>
        <row r="356">
          <cell r="A356" t="str">
            <v>No Data</v>
          </cell>
        </row>
        <row r="357">
          <cell r="A357" t="str">
            <v>No Data</v>
          </cell>
        </row>
        <row r="358">
          <cell r="A358" t="str">
            <v>No Data</v>
          </cell>
        </row>
        <row r="359">
          <cell r="A359" t="str">
            <v>No Data</v>
          </cell>
        </row>
        <row r="360">
          <cell r="A360" t="str">
            <v>End of worksheet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2014-2015 Annual Transportation Data for Iowa Public Schools</v>
          </cell>
        </row>
        <row r="2">
          <cell r="A2" t="str">
            <v>Revised 12/23/15</v>
          </cell>
          <cell r="C2" t="str">
            <v>Enrollment</v>
          </cell>
          <cell r="E2" t="str">
            <v>Non-</v>
          </cell>
          <cell r="F2" t="str">
            <v>Net</v>
          </cell>
          <cell r="H2" t="str">
            <v>Ave #</v>
          </cell>
          <cell r="J2" t="str">
            <v>Ave Cost</v>
          </cell>
          <cell r="L2" t="str">
            <v>Ave Cost</v>
          </cell>
          <cell r="M2" t="str">
            <v>Ave Cost</v>
          </cell>
          <cell r="N2" t="str">
            <v>Approx.</v>
          </cell>
        </row>
        <row r="3">
          <cell r="C3" t="str">
            <v>(cert less</v>
          </cell>
          <cell r="D3" t="str">
            <v xml:space="preserve">Route </v>
          </cell>
          <cell r="E3" t="str">
            <v>Route</v>
          </cell>
          <cell r="F3" t="str">
            <v>Operating</v>
          </cell>
          <cell r="H3" t="str">
            <v xml:space="preserve">Students </v>
          </cell>
          <cell r="J3" t="str">
            <v>Per Pupil</v>
          </cell>
          <cell r="L3" t="str">
            <v>Per Pupil</v>
          </cell>
          <cell r="M3" t="str">
            <v>Per Mile</v>
          </cell>
          <cell r="N3" t="str">
            <v>Dist. Sq.</v>
          </cell>
        </row>
        <row r="4">
          <cell r="A4" t="str">
            <v>Dist. #</v>
          </cell>
          <cell r="B4" t="str">
            <v>District Name</v>
          </cell>
          <cell r="C4" t="str">
            <v>share time)</v>
          </cell>
          <cell r="D4" t="str">
            <v>Miles</v>
          </cell>
          <cell r="E4" t="str">
            <v>Miles</v>
          </cell>
          <cell r="F4" t="str">
            <v>Cost</v>
          </cell>
          <cell r="H4" t="str">
            <v>Transported</v>
          </cell>
          <cell r="J4" t="str">
            <v>Transported</v>
          </cell>
          <cell r="L4" t="str">
            <v>Enrolled</v>
          </cell>
          <cell r="M4" t="str">
            <v>(Route)</v>
          </cell>
          <cell r="N4" t="str">
            <v>Miles</v>
          </cell>
        </row>
        <row r="5">
          <cell r="A5">
            <v>9</v>
          </cell>
          <cell r="B5" t="str">
            <v>AGWSR</v>
          </cell>
          <cell r="C5">
            <v>623.1</v>
          </cell>
          <cell r="D5">
            <v>110261</v>
          </cell>
          <cell r="E5">
            <v>32419</v>
          </cell>
          <cell r="F5">
            <v>333967.35999999999</v>
          </cell>
          <cell r="H5">
            <v>225</v>
          </cell>
          <cell r="J5">
            <v>1484.3</v>
          </cell>
          <cell r="K5">
            <v>1.7916437024109582</v>
          </cell>
          <cell r="L5">
            <v>535.97714652543732</v>
          </cell>
          <cell r="M5">
            <v>3.03</v>
          </cell>
          <cell r="N5">
            <v>266</v>
          </cell>
        </row>
        <row r="6">
          <cell r="A6">
            <v>18</v>
          </cell>
          <cell r="B6" t="str">
            <v>Adair-Casey</v>
          </cell>
          <cell r="C6">
            <v>327.3</v>
          </cell>
          <cell r="D6">
            <v>46596</v>
          </cell>
          <cell r="E6">
            <v>7722</v>
          </cell>
          <cell r="F6">
            <v>198918.35</v>
          </cell>
          <cell r="H6">
            <v>218.1</v>
          </cell>
          <cell r="J6">
            <v>912.05</v>
          </cell>
          <cell r="K6">
            <v>1.1009018653802563</v>
          </cell>
          <cell r="L6">
            <v>607.75542315918119</v>
          </cell>
          <cell r="M6">
            <v>4.2699999999999996</v>
          </cell>
          <cell r="N6">
            <v>159</v>
          </cell>
        </row>
        <row r="7">
          <cell r="A7">
            <v>27</v>
          </cell>
          <cell r="B7" t="str">
            <v>Adel DeSoto Minburn</v>
          </cell>
          <cell r="C7">
            <v>1529.5</v>
          </cell>
          <cell r="D7">
            <v>151698</v>
          </cell>
          <cell r="E7">
            <v>57325</v>
          </cell>
          <cell r="F7">
            <v>501384.67</v>
          </cell>
          <cell r="H7">
            <v>950</v>
          </cell>
          <cell r="J7">
            <v>527.77</v>
          </cell>
          <cell r="K7">
            <v>0.63705167204839408</v>
          </cell>
          <cell r="L7">
            <v>327.80952598888524</v>
          </cell>
          <cell r="M7">
            <v>3.3</v>
          </cell>
          <cell r="N7">
            <v>144</v>
          </cell>
        </row>
        <row r="8">
          <cell r="A8">
            <v>63</v>
          </cell>
          <cell r="B8" t="str">
            <v>Akron Westfield</v>
          </cell>
          <cell r="C8">
            <v>498.5</v>
          </cell>
          <cell r="D8">
            <v>102619</v>
          </cell>
          <cell r="E8">
            <v>9569</v>
          </cell>
          <cell r="F8">
            <v>271443.46999999997</v>
          </cell>
          <cell r="H8">
            <v>232.7</v>
          </cell>
          <cell r="J8">
            <v>1166.5</v>
          </cell>
          <cell r="K8">
            <v>1.4080390614177609</v>
          </cell>
          <cell r="L8">
            <v>544.5205015045135</v>
          </cell>
          <cell r="M8">
            <v>2.65</v>
          </cell>
          <cell r="N8">
            <v>217</v>
          </cell>
        </row>
        <row r="9">
          <cell r="A9">
            <v>72</v>
          </cell>
          <cell r="B9" t="str">
            <v>Albert City-Truesdale</v>
          </cell>
          <cell r="C9">
            <v>203</v>
          </cell>
          <cell r="D9">
            <v>46891</v>
          </cell>
          <cell r="E9">
            <v>12738</v>
          </cell>
          <cell r="F9">
            <v>156982.39000000001</v>
          </cell>
          <cell r="H9">
            <v>96</v>
          </cell>
          <cell r="J9">
            <v>1635.23</v>
          </cell>
          <cell r="K9">
            <v>1.9738257303061855</v>
          </cell>
          <cell r="L9">
            <v>773.31226600985224</v>
          </cell>
          <cell r="M9">
            <v>3.35</v>
          </cell>
          <cell r="N9">
            <v>116</v>
          </cell>
        </row>
        <row r="10">
          <cell r="A10">
            <v>81</v>
          </cell>
          <cell r="B10" t="str">
            <v>Albia</v>
          </cell>
          <cell r="C10">
            <v>1201.9000000000001</v>
          </cell>
          <cell r="D10">
            <v>173007</v>
          </cell>
          <cell r="E10">
            <v>49129</v>
          </cell>
          <cell r="F10">
            <v>438381.72</v>
          </cell>
          <cell r="H10">
            <v>649.9</v>
          </cell>
          <cell r="J10">
            <v>674.54</v>
          </cell>
          <cell r="K10">
            <v>0.81421231760714652</v>
          </cell>
          <cell r="L10">
            <v>364.74059405940591</v>
          </cell>
          <cell r="M10">
            <v>2.5299999999999998</v>
          </cell>
          <cell r="N10">
            <v>304</v>
          </cell>
        </row>
        <row r="11">
          <cell r="A11">
            <v>99</v>
          </cell>
          <cell r="B11" t="str">
            <v>Alburnett</v>
          </cell>
          <cell r="C11">
            <v>523.70000000000005</v>
          </cell>
          <cell r="D11">
            <v>65941</v>
          </cell>
          <cell r="E11">
            <v>15384</v>
          </cell>
          <cell r="F11">
            <v>255950.4</v>
          </cell>
          <cell r="H11">
            <v>450</v>
          </cell>
          <cell r="J11">
            <v>568.78</v>
          </cell>
          <cell r="K11">
            <v>0.68655332820676729</v>
          </cell>
          <cell r="L11">
            <v>488.73477181592511</v>
          </cell>
          <cell r="M11">
            <v>3.88</v>
          </cell>
          <cell r="N11">
            <v>65</v>
          </cell>
        </row>
        <row r="12">
          <cell r="A12">
            <v>108</v>
          </cell>
          <cell r="B12" t="str">
            <v>Alden</v>
          </cell>
          <cell r="C12">
            <v>258</v>
          </cell>
          <cell r="D12">
            <v>46254</v>
          </cell>
          <cell r="E12">
            <v>3376</v>
          </cell>
          <cell r="F12">
            <v>119728.46</v>
          </cell>
          <cell r="H12">
            <v>69</v>
          </cell>
          <cell r="J12">
            <v>1735.2</v>
          </cell>
          <cell r="K12">
            <v>2.0944958245795964</v>
          </cell>
          <cell r="L12">
            <v>464.06379844961242</v>
          </cell>
          <cell r="M12">
            <v>2.59</v>
          </cell>
          <cell r="N12">
            <v>105</v>
          </cell>
        </row>
        <row r="13">
          <cell r="A13">
            <v>126</v>
          </cell>
          <cell r="B13" t="str">
            <v>Algona</v>
          </cell>
          <cell r="C13">
            <v>1297.7</v>
          </cell>
          <cell r="D13">
            <v>214860</v>
          </cell>
          <cell r="E13">
            <v>85481</v>
          </cell>
          <cell r="F13">
            <v>525213.85</v>
          </cell>
          <cell r="H13">
            <v>559.29999999999995</v>
          </cell>
          <cell r="J13">
            <v>939.06</v>
          </cell>
          <cell r="K13">
            <v>1.133504638675493</v>
          </cell>
          <cell r="L13">
            <v>404.72670879247897</v>
          </cell>
          <cell r="M13">
            <v>2.4500000000000002</v>
          </cell>
          <cell r="N13">
            <v>365</v>
          </cell>
        </row>
        <row r="14">
          <cell r="A14">
            <v>135</v>
          </cell>
          <cell r="B14" t="str">
            <v>Allamakee</v>
          </cell>
          <cell r="C14">
            <v>1137.1000000000001</v>
          </cell>
          <cell r="D14">
            <v>213498</v>
          </cell>
          <cell r="E14">
            <v>61683</v>
          </cell>
          <cell r="F14">
            <v>744008.31</v>
          </cell>
          <cell r="H14">
            <v>789.3</v>
          </cell>
          <cell r="J14">
            <v>942.62</v>
          </cell>
          <cell r="K14">
            <v>1.1378017831749763</v>
          </cell>
          <cell r="L14">
            <v>654.30332424588869</v>
          </cell>
          <cell r="M14">
            <v>3.48</v>
          </cell>
          <cell r="N14">
            <v>417</v>
          </cell>
        </row>
        <row r="15">
          <cell r="A15">
            <v>153</v>
          </cell>
          <cell r="B15" t="str">
            <v>North Butler</v>
          </cell>
          <cell r="C15">
            <v>641.1</v>
          </cell>
          <cell r="D15">
            <v>88987</v>
          </cell>
          <cell r="E15">
            <v>18952</v>
          </cell>
          <cell r="F15">
            <v>312177.34999999998</v>
          </cell>
          <cell r="H15">
            <v>627.29999999999995</v>
          </cell>
          <cell r="J15">
            <v>497.65</v>
          </cell>
          <cell r="K15">
            <v>0.60069493263141771</v>
          </cell>
          <cell r="L15">
            <v>486.94018093901104</v>
          </cell>
          <cell r="M15">
            <v>3.51</v>
          </cell>
          <cell r="N15">
            <v>211</v>
          </cell>
        </row>
        <row r="16">
          <cell r="A16">
            <v>171</v>
          </cell>
          <cell r="B16" t="str">
            <v>Alta</v>
          </cell>
          <cell r="C16">
            <v>509</v>
          </cell>
          <cell r="D16">
            <v>60631</v>
          </cell>
          <cell r="E16">
            <v>13829</v>
          </cell>
          <cell r="F16">
            <v>222444.44</v>
          </cell>
          <cell r="H16">
            <v>206</v>
          </cell>
          <cell r="J16">
            <v>1079.83</v>
          </cell>
          <cell r="K16">
            <v>1.3034229058643299</v>
          </cell>
          <cell r="L16">
            <v>437.02247544204323</v>
          </cell>
          <cell r="M16">
            <v>3.67</v>
          </cell>
          <cell r="N16">
            <v>124</v>
          </cell>
        </row>
        <row r="17">
          <cell r="A17">
            <v>225</v>
          </cell>
          <cell r="B17" t="str">
            <v>Ames</v>
          </cell>
          <cell r="C17">
            <v>4171.3999999999996</v>
          </cell>
          <cell r="D17">
            <v>288059</v>
          </cell>
          <cell r="E17">
            <v>43779</v>
          </cell>
          <cell r="F17">
            <v>1644446.96</v>
          </cell>
          <cell r="H17">
            <v>1766</v>
          </cell>
          <cell r="J17">
            <v>931.17</v>
          </cell>
          <cell r="K17">
            <v>1.123980911119054</v>
          </cell>
          <cell r="L17">
            <v>394.21943711943237</v>
          </cell>
          <cell r="M17">
            <v>5.71</v>
          </cell>
          <cell r="N17">
            <v>36</v>
          </cell>
        </row>
        <row r="18">
          <cell r="A18">
            <v>234</v>
          </cell>
          <cell r="B18" t="str">
            <v>Anamosa</v>
          </cell>
          <cell r="C18">
            <v>1233</v>
          </cell>
          <cell r="D18">
            <v>93872</v>
          </cell>
          <cell r="E18">
            <v>43881</v>
          </cell>
          <cell r="F18">
            <v>418993.69</v>
          </cell>
          <cell r="H18">
            <v>675.5</v>
          </cell>
          <cell r="J18">
            <v>620.27</v>
          </cell>
          <cell r="K18">
            <v>0.74870500525125983</v>
          </cell>
          <cell r="L18">
            <v>339.81645579886458</v>
          </cell>
          <cell r="M18">
            <v>4.47</v>
          </cell>
          <cell r="N18">
            <v>134</v>
          </cell>
        </row>
        <row r="19">
          <cell r="A19">
            <v>243</v>
          </cell>
          <cell r="B19" t="str">
            <v>Andrew</v>
          </cell>
          <cell r="C19">
            <v>256.3</v>
          </cell>
          <cell r="D19">
            <v>122634</v>
          </cell>
          <cell r="E19">
            <v>1083</v>
          </cell>
          <cell r="F19">
            <v>203830.26</v>
          </cell>
          <cell r="H19">
            <v>140.9</v>
          </cell>
          <cell r="J19">
            <v>1446.63</v>
          </cell>
          <cell r="K19">
            <v>1.7461736368785048</v>
          </cell>
          <cell r="L19">
            <v>795.27998439328917</v>
          </cell>
          <cell r="M19">
            <v>1.66</v>
          </cell>
          <cell r="N19">
            <v>98</v>
          </cell>
        </row>
        <row r="20">
          <cell r="A20">
            <v>261</v>
          </cell>
          <cell r="B20" t="str">
            <v>Ankeny</v>
          </cell>
          <cell r="C20">
            <v>10345.9</v>
          </cell>
          <cell r="D20">
            <v>674107</v>
          </cell>
          <cell r="E20">
            <v>322507</v>
          </cell>
          <cell r="F20">
            <v>2253751.14</v>
          </cell>
          <cell r="H20">
            <v>3815.2</v>
          </cell>
          <cell r="J20">
            <v>590.73</v>
          </cell>
          <cell r="K20">
            <v>0.71304836241004199</v>
          </cell>
          <cell r="L20">
            <v>217.84002745048764</v>
          </cell>
          <cell r="M20">
            <v>3.34</v>
          </cell>
          <cell r="N20">
            <v>52</v>
          </cell>
        </row>
        <row r="21">
          <cell r="A21">
            <v>279</v>
          </cell>
          <cell r="B21" t="str">
            <v>Aplington-Parkersburg</v>
          </cell>
          <cell r="C21">
            <v>823</v>
          </cell>
          <cell r="D21">
            <v>97324</v>
          </cell>
          <cell r="E21">
            <v>40769</v>
          </cell>
          <cell r="F21">
            <v>306704.43</v>
          </cell>
          <cell r="H21">
            <v>420.8</v>
          </cell>
          <cell r="J21">
            <v>728.86</v>
          </cell>
          <cell r="K21">
            <v>0.87977998311611594</v>
          </cell>
          <cell r="L21">
            <v>372.66637910085052</v>
          </cell>
          <cell r="M21">
            <v>3.15</v>
          </cell>
          <cell r="N21">
            <v>165</v>
          </cell>
        </row>
        <row r="22">
          <cell r="A22">
            <v>333</v>
          </cell>
          <cell r="B22" t="str">
            <v>North Union</v>
          </cell>
          <cell r="C22">
            <v>421</v>
          </cell>
          <cell r="D22">
            <v>98272</v>
          </cell>
          <cell r="E22">
            <v>10219</v>
          </cell>
          <cell r="F22">
            <v>320079.59000000003</v>
          </cell>
          <cell r="H22">
            <v>301</v>
          </cell>
          <cell r="J22">
            <v>1063.3900000000001</v>
          </cell>
          <cell r="K22">
            <v>1.2835787891307613</v>
          </cell>
          <cell r="L22">
            <v>760.28406175771977</v>
          </cell>
          <cell r="M22">
            <v>3.26</v>
          </cell>
          <cell r="N22">
            <v>367</v>
          </cell>
        </row>
        <row r="23">
          <cell r="A23">
            <v>355</v>
          </cell>
          <cell r="B23" t="str">
            <v>Ar-We-Va</v>
          </cell>
          <cell r="C23">
            <v>292.2</v>
          </cell>
          <cell r="D23">
            <v>48997</v>
          </cell>
          <cell r="E23">
            <v>6816</v>
          </cell>
          <cell r="F23">
            <v>122746.46</v>
          </cell>
          <cell r="H23">
            <v>142</v>
          </cell>
          <cell r="J23">
            <v>864.41</v>
          </cell>
          <cell r="K23">
            <v>1.0433973811231263</v>
          </cell>
          <cell r="L23">
            <v>420.0768651608488</v>
          </cell>
          <cell r="M23">
            <v>2.5</v>
          </cell>
          <cell r="N23">
            <v>164</v>
          </cell>
        </row>
        <row r="24">
          <cell r="A24">
            <v>387</v>
          </cell>
          <cell r="B24" t="str">
            <v>Atlantic</v>
          </cell>
          <cell r="C24">
            <v>1455.3</v>
          </cell>
          <cell r="D24">
            <v>97148</v>
          </cell>
          <cell r="E24">
            <v>56091</v>
          </cell>
          <cell r="F24">
            <v>329846.26</v>
          </cell>
          <cell r="H24">
            <v>343</v>
          </cell>
          <cell r="J24">
            <v>961.65</v>
          </cell>
          <cell r="K24">
            <v>1.1607721932382253</v>
          </cell>
          <cell r="L24">
            <v>226.6517281660139</v>
          </cell>
          <cell r="M24">
            <v>3.39</v>
          </cell>
          <cell r="N24">
            <v>206</v>
          </cell>
        </row>
        <row r="25">
          <cell r="A25">
            <v>414</v>
          </cell>
          <cell r="B25" t="str">
            <v>Audubon</v>
          </cell>
          <cell r="C25">
            <v>534.5</v>
          </cell>
          <cell r="D25">
            <v>70325</v>
          </cell>
          <cell r="E25">
            <v>21288</v>
          </cell>
          <cell r="F25">
            <v>172522.31</v>
          </cell>
          <cell r="H25">
            <v>278</v>
          </cell>
          <cell r="J25">
            <v>620.58000000000004</v>
          </cell>
          <cell r="K25">
            <v>0.74907919480037222</v>
          </cell>
          <cell r="L25">
            <v>322.77326473339571</v>
          </cell>
          <cell r="M25">
            <v>2.4500000000000002</v>
          </cell>
          <cell r="N25">
            <v>237</v>
          </cell>
        </row>
        <row r="26">
          <cell r="A26">
            <v>423</v>
          </cell>
          <cell r="B26" t="str">
            <v>Aurelia</v>
          </cell>
          <cell r="C26">
            <v>244.7</v>
          </cell>
          <cell r="D26">
            <v>37693</v>
          </cell>
          <cell r="E26">
            <v>7997</v>
          </cell>
          <cell r="F26">
            <v>154644.15</v>
          </cell>
          <cell r="H26">
            <v>88</v>
          </cell>
          <cell r="J26">
            <v>1757.32</v>
          </cell>
          <cell r="K26">
            <v>2.1211960595033514</v>
          </cell>
          <cell r="L26">
            <v>631.97445852063754</v>
          </cell>
          <cell r="M26">
            <v>4.0999999999999996</v>
          </cell>
          <cell r="N26">
            <v>132</v>
          </cell>
        </row>
        <row r="27">
          <cell r="A27">
            <v>441</v>
          </cell>
          <cell r="B27" t="str">
            <v>A-H-S-T</v>
          </cell>
          <cell r="C27">
            <v>612.29999999999995</v>
          </cell>
          <cell r="D27">
            <v>90201</v>
          </cell>
          <cell r="E27">
            <v>15720</v>
          </cell>
          <cell r="F27">
            <v>284256</v>
          </cell>
          <cell r="H27">
            <v>555</v>
          </cell>
          <cell r="J27">
            <v>512.16999999999996</v>
          </cell>
          <cell r="K27">
            <v>0.6182214882866135</v>
          </cell>
          <cell r="L27">
            <v>464.24301812836848</v>
          </cell>
          <cell r="M27">
            <v>3.15</v>
          </cell>
          <cell r="N27">
            <v>192</v>
          </cell>
        </row>
        <row r="28">
          <cell r="A28">
            <v>472</v>
          </cell>
          <cell r="B28" t="str">
            <v>Ballard</v>
          </cell>
          <cell r="C28">
            <v>1640.5</v>
          </cell>
          <cell r="D28">
            <v>104400</v>
          </cell>
          <cell r="E28">
            <v>31380</v>
          </cell>
          <cell r="F28">
            <v>542572.12</v>
          </cell>
          <cell r="H28">
            <v>953.4</v>
          </cell>
          <cell r="J28">
            <v>569.09</v>
          </cell>
          <cell r="K28">
            <v>0.68692751775587968</v>
          </cell>
          <cell r="L28">
            <v>330.73582444376711</v>
          </cell>
          <cell r="M28">
            <v>5.2</v>
          </cell>
          <cell r="N28">
            <v>85</v>
          </cell>
        </row>
        <row r="29">
          <cell r="A29">
            <v>504</v>
          </cell>
          <cell r="B29" t="str">
            <v>Battle Creek-Ida Grove</v>
          </cell>
          <cell r="C29">
            <v>649.79999999999995</v>
          </cell>
          <cell r="D29">
            <v>96747</v>
          </cell>
          <cell r="E29">
            <v>29345</v>
          </cell>
          <cell r="F29">
            <v>260558.06</v>
          </cell>
          <cell r="H29">
            <v>392.3</v>
          </cell>
          <cell r="J29">
            <v>664.18</v>
          </cell>
          <cell r="K29">
            <v>0.8017071442884256</v>
          </cell>
          <cell r="L29">
            <v>400.98193290243154</v>
          </cell>
          <cell r="M29">
            <v>2.69</v>
          </cell>
          <cell r="N29">
            <v>208</v>
          </cell>
        </row>
        <row r="30">
          <cell r="A30">
            <v>513</v>
          </cell>
          <cell r="B30" t="str">
            <v>Baxter</v>
          </cell>
          <cell r="C30">
            <v>341.4</v>
          </cell>
          <cell r="D30">
            <v>37800</v>
          </cell>
          <cell r="E30">
            <v>23327</v>
          </cell>
          <cell r="F30">
            <v>104030.22</v>
          </cell>
          <cell r="H30">
            <v>172.4</v>
          </cell>
          <cell r="J30">
            <v>603.41999999999996</v>
          </cell>
          <cell r="K30">
            <v>0.72836599266241342</v>
          </cell>
          <cell r="L30">
            <v>304.71652021089631</v>
          </cell>
          <cell r="M30">
            <v>2.75</v>
          </cell>
          <cell r="N30">
            <v>69</v>
          </cell>
        </row>
        <row r="31">
          <cell r="A31">
            <v>540</v>
          </cell>
          <cell r="B31" t="str">
            <v>BCLUW</v>
          </cell>
          <cell r="C31">
            <v>580.29999999999995</v>
          </cell>
          <cell r="D31">
            <v>110299</v>
          </cell>
          <cell r="E31">
            <v>35184</v>
          </cell>
          <cell r="F31">
            <v>335534.87</v>
          </cell>
          <cell r="H31">
            <v>420</v>
          </cell>
          <cell r="J31">
            <v>798.89</v>
          </cell>
          <cell r="K31">
            <v>0.96431060932364776</v>
          </cell>
          <cell r="L31">
            <v>578.20932276408757</v>
          </cell>
          <cell r="M31">
            <v>3.04</v>
          </cell>
          <cell r="N31">
            <v>187</v>
          </cell>
        </row>
        <row r="32">
          <cell r="A32">
            <v>549</v>
          </cell>
          <cell r="B32" t="str">
            <v>Bedford</v>
          </cell>
          <cell r="C32">
            <v>469.3</v>
          </cell>
          <cell r="D32">
            <v>64367</v>
          </cell>
          <cell r="E32">
            <v>18945</v>
          </cell>
          <cell r="F32">
            <v>213992.74</v>
          </cell>
          <cell r="H32">
            <v>166</v>
          </cell>
          <cell r="J32">
            <v>1289.1099999999999</v>
          </cell>
          <cell r="K32">
            <v>1.5560370634069864</v>
          </cell>
          <cell r="L32">
            <v>455.98282548476453</v>
          </cell>
          <cell r="M32">
            <v>3.32</v>
          </cell>
          <cell r="N32">
            <v>305</v>
          </cell>
        </row>
        <row r="33">
          <cell r="A33">
            <v>576</v>
          </cell>
          <cell r="B33" t="str">
            <v>Belle Plaine</v>
          </cell>
          <cell r="C33">
            <v>540</v>
          </cell>
          <cell r="D33">
            <v>70884</v>
          </cell>
          <cell r="E33">
            <v>20355</v>
          </cell>
          <cell r="F33">
            <v>198977.81</v>
          </cell>
          <cell r="H33">
            <v>142</v>
          </cell>
          <cell r="J33">
            <v>1401.25</v>
          </cell>
          <cell r="K33">
            <v>1.6913971151407095</v>
          </cell>
          <cell r="L33">
            <v>368.4774259259259</v>
          </cell>
          <cell r="M33">
            <v>2.81</v>
          </cell>
          <cell r="N33">
            <v>105</v>
          </cell>
        </row>
        <row r="34">
          <cell r="A34">
            <v>585</v>
          </cell>
          <cell r="B34" t="str">
            <v>Bellevue</v>
          </cell>
          <cell r="C34">
            <v>563</v>
          </cell>
          <cell r="D34">
            <v>90525</v>
          </cell>
          <cell r="E34">
            <v>22497</v>
          </cell>
          <cell r="F34">
            <v>303380.31</v>
          </cell>
          <cell r="H34">
            <v>394</v>
          </cell>
          <cell r="J34">
            <v>770</v>
          </cell>
          <cell r="K34">
            <v>0.92943855747250403</v>
          </cell>
          <cell r="L34">
            <v>538.86378330372997</v>
          </cell>
          <cell r="M34">
            <v>3.35</v>
          </cell>
          <cell r="N34">
            <v>127</v>
          </cell>
        </row>
        <row r="35">
          <cell r="A35">
            <v>594</v>
          </cell>
          <cell r="B35" t="str">
            <v>Belmond-Klemme</v>
          </cell>
          <cell r="C35">
            <v>793.2</v>
          </cell>
          <cell r="D35">
            <v>52783</v>
          </cell>
          <cell r="E35">
            <v>32910</v>
          </cell>
          <cell r="F35">
            <v>229943.95</v>
          </cell>
          <cell r="H35">
            <v>298</v>
          </cell>
          <cell r="J35">
            <v>771.62</v>
          </cell>
          <cell r="K35">
            <v>0.93139399963238123</v>
          </cell>
          <cell r="L35">
            <v>289.89403681290975</v>
          </cell>
          <cell r="M35">
            <v>4.3600000000000003</v>
          </cell>
          <cell r="N35">
            <v>204</v>
          </cell>
        </row>
        <row r="36">
          <cell r="A36">
            <v>603</v>
          </cell>
          <cell r="B36" t="str">
            <v>Bennett</v>
          </cell>
          <cell r="C36">
            <v>190.3</v>
          </cell>
          <cell r="D36">
            <v>40795</v>
          </cell>
          <cell r="E36">
            <v>942</v>
          </cell>
          <cell r="F36">
            <v>132997.59</v>
          </cell>
          <cell r="H36">
            <v>95</v>
          </cell>
          <cell r="J36">
            <v>1399.97</v>
          </cell>
          <cell r="K36">
            <v>1.6898520744217942</v>
          </cell>
          <cell r="L36">
            <v>698.88381502890172</v>
          </cell>
          <cell r="M36">
            <v>3.26</v>
          </cell>
          <cell r="N36">
            <v>76</v>
          </cell>
        </row>
        <row r="37">
          <cell r="A37">
            <v>609</v>
          </cell>
          <cell r="B37" t="str">
            <v>Benton</v>
          </cell>
          <cell r="C37">
            <v>1475.9</v>
          </cell>
          <cell r="D37">
            <v>326057</v>
          </cell>
          <cell r="E37">
            <v>97514</v>
          </cell>
          <cell r="F37">
            <v>832500.73</v>
          </cell>
          <cell r="H37">
            <v>1298.2</v>
          </cell>
          <cell r="J37">
            <v>641.27</v>
          </cell>
          <cell r="K37">
            <v>0.77405332954596451</v>
          </cell>
          <cell r="L37">
            <v>564.06310048106241</v>
          </cell>
          <cell r="M37">
            <v>2.5499999999999998</v>
          </cell>
          <cell r="N37">
            <v>331</v>
          </cell>
        </row>
        <row r="38">
          <cell r="A38">
            <v>621</v>
          </cell>
          <cell r="B38" t="str">
            <v>Bettendorf</v>
          </cell>
          <cell r="C38">
            <v>3983.3</v>
          </cell>
          <cell r="D38">
            <v>59100</v>
          </cell>
          <cell r="E38">
            <v>81109</v>
          </cell>
          <cell r="F38">
            <v>373577.39</v>
          </cell>
          <cell r="H38">
            <v>1060</v>
          </cell>
          <cell r="J38">
            <v>352.43</v>
          </cell>
          <cell r="K38">
            <v>0.42540523481822679</v>
          </cell>
          <cell r="L38">
            <v>93.78590364772927</v>
          </cell>
          <cell r="M38">
            <v>6.32</v>
          </cell>
          <cell r="N38">
            <v>9</v>
          </cell>
        </row>
        <row r="39">
          <cell r="A39">
            <v>657</v>
          </cell>
          <cell r="B39" t="str">
            <v>Eddyville-Blakesburg</v>
          </cell>
          <cell r="C39">
            <v>866</v>
          </cell>
          <cell r="D39">
            <v>189335</v>
          </cell>
          <cell r="E39">
            <v>25201</v>
          </cell>
          <cell r="F39">
            <v>670272.4</v>
          </cell>
          <cell r="H39">
            <v>631.29999999999995</v>
          </cell>
          <cell r="J39">
            <v>1061.73</v>
          </cell>
          <cell r="K39">
            <v>1.2815750644484178</v>
          </cell>
          <cell r="L39">
            <v>773.9866050808314</v>
          </cell>
          <cell r="M39">
            <v>3.54</v>
          </cell>
          <cell r="N39">
            <v>285</v>
          </cell>
        </row>
        <row r="40">
          <cell r="A40">
            <v>720</v>
          </cell>
          <cell r="B40" t="str">
            <v>Bondurant-Farrar</v>
          </cell>
          <cell r="C40">
            <v>1697.1</v>
          </cell>
          <cell r="D40">
            <v>70429</v>
          </cell>
          <cell r="E40">
            <v>35172</v>
          </cell>
          <cell r="F40">
            <v>423467.32</v>
          </cell>
          <cell r="H40">
            <v>778.8</v>
          </cell>
          <cell r="J40">
            <v>543.74</v>
          </cell>
          <cell r="K40">
            <v>0.65632846914298615</v>
          </cell>
          <cell r="L40">
            <v>249.5240822579695</v>
          </cell>
          <cell r="M40">
            <v>6.02</v>
          </cell>
          <cell r="N40">
            <v>99</v>
          </cell>
        </row>
        <row r="41">
          <cell r="A41">
            <v>729</v>
          </cell>
          <cell r="B41" t="str">
            <v>Boone</v>
          </cell>
          <cell r="C41">
            <v>2091.6000000000004</v>
          </cell>
          <cell r="D41">
            <v>54992</v>
          </cell>
          <cell r="E41">
            <v>44406</v>
          </cell>
          <cell r="F41">
            <v>297717.27</v>
          </cell>
          <cell r="H41">
            <v>832.9</v>
          </cell>
          <cell r="J41">
            <v>357.45</v>
          </cell>
          <cell r="K41">
            <v>0.43146469138772281</v>
          </cell>
          <cell r="L41">
            <v>142.33948651749856</v>
          </cell>
          <cell r="M41">
            <v>5.42</v>
          </cell>
          <cell r="N41">
            <v>66</v>
          </cell>
        </row>
        <row r="42">
          <cell r="A42">
            <v>747</v>
          </cell>
          <cell r="B42" t="str">
            <v>Boyden-Hull</v>
          </cell>
          <cell r="C42">
            <v>615.20000000000005</v>
          </cell>
          <cell r="D42">
            <v>69740</v>
          </cell>
          <cell r="E42">
            <v>30962</v>
          </cell>
          <cell r="F42">
            <v>193558.02</v>
          </cell>
          <cell r="H42">
            <v>360</v>
          </cell>
          <cell r="J42">
            <v>537.66</v>
          </cell>
          <cell r="K42">
            <v>0.64898952572813828</v>
          </cell>
          <cell r="L42">
            <v>314.62617035110532</v>
          </cell>
          <cell r="M42">
            <v>2.78</v>
          </cell>
          <cell r="N42">
            <v>110</v>
          </cell>
        </row>
        <row r="43">
          <cell r="A43">
            <v>819</v>
          </cell>
          <cell r="B43" t="str">
            <v>West Hancock</v>
          </cell>
          <cell r="C43">
            <v>616.9</v>
          </cell>
          <cell r="D43">
            <v>98566</v>
          </cell>
          <cell r="E43">
            <v>19280</v>
          </cell>
          <cell r="F43">
            <v>235049.61</v>
          </cell>
          <cell r="H43">
            <v>198.7</v>
          </cell>
          <cell r="J43">
            <v>1182.94</v>
          </cell>
          <cell r="K43">
            <v>1.4278831781513299</v>
          </cell>
          <cell r="L43">
            <v>381.01736099854111</v>
          </cell>
          <cell r="M43">
            <v>2.39</v>
          </cell>
          <cell r="N43">
            <v>212</v>
          </cell>
        </row>
        <row r="44">
          <cell r="A44">
            <v>846</v>
          </cell>
          <cell r="B44" t="str">
            <v>Brooklyn-Guernsey-Malcom</v>
          </cell>
          <cell r="C44">
            <v>542</v>
          </cell>
          <cell r="D44">
            <v>53663</v>
          </cell>
          <cell r="E44">
            <v>12739</v>
          </cell>
          <cell r="F44">
            <v>176072.74</v>
          </cell>
          <cell r="H44">
            <v>296.89999999999998</v>
          </cell>
          <cell r="J44">
            <v>593.04</v>
          </cell>
          <cell r="K44">
            <v>0.71583667808245943</v>
          </cell>
          <cell r="L44">
            <v>324.85745387453875</v>
          </cell>
          <cell r="M44">
            <v>3.28</v>
          </cell>
          <cell r="N44">
            <v>142</v>
          </cell>
        </row>
        <row r="45">
          <cell r="A45">
            <v>873</v>
          </cell>
          <cell r="B45" t="str">
            <v>North Iowa</v>
          </cell>
          <cell r="C45">
            <v>470.9</v>
          </cell>
          <cell r="D45">
            <v>81539</v>
          </cell>
          <cell r="E45">
            <v>19810</v>
          </cell>
          <cell r="F45">
            <v>166654.84</v>
          </cell>
          <cell r="H45">
            <v>414.9</v>
          </cell>
          <cell r="J45">
            <v>401.67</v>
          </cell>
          <cell r="K45">
            <v>0.48484101997400092</v>
          </cell>
          <cell r="L45">
            <v>353.90707156508813</v>
          </cell>
          <cell r="M45">
            <v>2.04</v>
          </cell>
          <cell r="N45">
            <v>312</v>
          </cell>
        </row>
        <row r="46">
          <cell r="A46">
            <v>882</v>
          </cell>
          <cell r="B46" t="str">
            <v>Burlington</v>
          </cell>
          <cell r="C46">
            <v>4592.7</v>
          </cell>
          <cell r="D46">
            <v>240545</v>
          </cell>
          <cell r="E46">
            <v>132791</v>
          </cell>
          <cell r="F46">
            <v>865318.22</v>
          </cell>
          <cell r="H46">
            <v>1439</v>
          </cell>
          <cell r="J46">
            <v>601.33000000000004</v>
          </cell>
          <cell r="K46">
            <v>0.72584323086355962</v>
          </cell>
          <cell r="L46">
            <v>188.41165763058768</v>
          </cell>
          <cell r="M46">
            <v>3.59</v>
          </cell>
          <cell r="N46">
            <v>70</v>
          </cell>
        </row>
        <row r="47">
          <cell r="A47">
            <v>914</v>
          </cell>
          <cell r="B47" t="str">
            <v xml:space="preserve">CAM </v>
          </cell>
          <cell r="C47">
            <v>441.4</v>
          </cell>
          <cell r="D47">
            <v>93776</v>
          </cell>
          <cell r="E47">
            <v>20158</v>
          </cell>
          <cell r="F47">
            <v>269612.28000000003</v>
          </cell>
          <cell r="H47">
            <v>297.89999999999998</v>
          </cell>
          <cell r="J47">
            <v>905.04</v>
          </cell>
          <cell r="K47">
            <v>1.0924403533180715</v>
          </cell>
          <cell r="L47">
            <v>610.81169007702772</v>
          </cell>
          <cell r="M47">
            <v>2.87</v>
          </cell>
          <cell r="N47">
            <v>280</v>
          </cell>
        </row>
        <row r="48">
          <cell r="A48">
            <v>916</v>
          </cell>
          <cell r="B48" t="str">
            <v>CAL</v>
          </cell>
          <cell r="C48">
            <v>252</v>
          </cell>
          <cell r="D48">
            <v>35875</v>
          </cell>
          <cell r="E48">
            <v>17313</v>
          </cell>
          <cell r="F48">
            <v>125386.32</v>
          </cell>
          <cell r="H48">
            <v>245.4</v>
          </cell>
          <cell r="J48">
            <v>510.95</v>
          </cell>
          <cell r="K48">
            <v>0.61674887135139733</v>
          </cell>
          <cell r="L48">
            <v>497.56476190476195</v>
          </cell>
          <cell r="M48">
            <v>3.5</v>
          </cell>
          <cell r="N48">
            <v>117</v>
          </cell>
        </row>
        <row r="49">
          <cell r="A49">
            <v>918</v>
          </cell>
          <cell r="B49" t="str">
            <v>Calamus-Wheatland</v>
          </cell>
          <cell r="C49">
            <v>458.1</v>
          </cell>
          <cell r="D49">
            <v>88715</v>
          </cell>
          <cell r="E49">
            <v>15696</v>
          </cell>
          <cell r="F49">
            <v>213761.93</v>
          </cell>
          <cell r="H49">
            <v>345.5</v>
          </cell>
          <cell r="J49">
            <v>618.70000000000005</v>
          </cell>
          <cell r="K49">
            <v>0.74680991624446535</v>
          </cell>
          <cell r="L49">
            <v>466.62722113075745</v>
          </cell>
          <cell r="M49">
            <v>2.41</v>
          </cell>
          <cell r="N49">
            <v>113</v>
          </cell>
        </row>
        <row r="50">
          <cell r="A50">
            <v>936</v>
          </cell>
          <cell r="B50" t="str">
            <v>Camanche</v>
          </cell>
          <cell r="C50">
            <v>871.2</v>
          </cell>
          <cell r="D50">
            <v>36498</v>
          </cell>
          <cell r="E50">
            <v>35808</v>
          </cell>
          <cell r="F50">
            <v>150585.14000000001</v>
          </cell>
          <cell r="H50">
            <v>285.39999999999998</v>
          </cell>
          <cell r="J50">
            <v>527.63</v>
          </cell>
          <cell r="K50">
            <v>0.63688268321976271</v>
          </cell>
          <cell r="L50">
            <v>172.84795684113865</v>
          </cell>
          <cell r="M50">
            <v>4.13</v>
          </cell>
          <cell r="N50">
            <v>35</v>
          </cell>
        </row>
        <row r="51">
          <cell r="A51">
            <v>977</v>
          </cell>
          <cell r="B51" t="str">
            <v>Cardinal</v>
          </cell>
          <cell r="C51">
            <v>556.20000000000005</v>
          </cell>
          <cell r="D51">
            <v>163681</v>
          </cell>
          <cell r="E51">
            <v>28108</v>
          </cell>
          <cell r="F51">
            <v>335395.17</v>
          </cell>
          <cell r="H51">
            <v>637.1</v>
          </cell>
          <cell r="J51">
            <v>526.44000000000005</v>
          </cell>
          <cell r="K51">
            <v>0.63544627817639621</v>
          </cell>
          <cell r="L51">
            <v>603.01181229773454</v>
          </cell>
          <cell r="M51">
            <v>2.0499999999999998</v>
          </cell>
          <cell r="N51">
            <v>130</v>
          </cell>
        </row>
        <row r="52">
          <cell r="A52">
            <v>981</v>
          </cell>
          <cell r="B52" t="str">
            <v>Carlisle</v>
          </cell>
          <cell r="C52">
            <v>1888.3</v>
          </cell>
          <cell r="D52">
            <v>117760</v>
          </cell>
          <cell r="E52">
            <v>34449</v>
          </cell>
          <cell r="F52">
            <v>643667.27</v>
          </cell>
          <cell r="H52">
            <v>1241.9000000000001</v>
          </cell>
          <cell r="J52">
            <v>518.29</v>
          </cell>
          <cell r="K52">
            <v>0.62560871422392739</v>
          </cell>
          <cell r="L52">
            <v>340.87129693374993</v>
          </cell>
          <cell r="M52">
            <v>5.46</v>
          </cell>
          <cell r="N52">
            <v>68</v>
          </cell>
        </row>
        <row r="53">
          <cell r="A53">
            <v>999</v>
          </cell>
          <cell r="B53" t="str">
            <v>Carroll</v>
          </cell>
          <cell r="C53">
            <v>1672.5</v>
          </cell>
          <cell r="D53">
            <v>293325</v>
          </cell>
          <cell r="E53">
            <v>105421</v>
          </cell>
          <cell r="F53">
            <v>804623.14</v>
          </cell>
          <cell r="H53">
            <v>2004.5</v>
          </cell>
          <cell r="J53">
            <v>401.41</v>
          </cell>
          <cell r="K53">
            <v>0.48452718357797125</v>
          </cell>
          <cell r="L53">
            <v>481.09006875934233</v>
          </cell>
          <cell r="M53">
            <v>2.74</v>
          </cell>
          <cell r="N53">
            <v>269</v>
          </cell>
        </row>
        <row r="54">
          <cell r="A54">
            <v>1044</v>
          </cell>
          <cell r="B54" t="str">
            <v>Cedar Falls</v>
          </cell>
          <cell r="C54">
            <v>4903.6000000000004</v>
          </cell>
          <cell r="D54">
            <v>211050</v>
          </cell>
          <cell r="E54">
            <v>114505</v>
          </cell>
          <cell r="F54">
            <v>1005708.02</v>
          </cell>
          <cell r="H54">
            <v>2027.4</v>
          </cell>
          <cell r="J54">
            <v>496.06</v>
          </cell>
          <cell r="K54">
            <v>0.59877570236339006</v>
          </cell>
          <cell r="L54">
            <v>205.09585202708215</v>
          </cell>
          <cell r="M54">
            <v>4.76</v>
          </cell>
          <cell r="N54">
            <v>61</v>
          </cell>
        </row>
        <row r="55">
          <cell r="A55">
            <v>1053</v>
          </cell>
          <cell r="B55" t="str">
            <v>Cedar Rapids</v>
          </cell>
          <cell r="C55">
            <v>16819.7</v>
          </cell>
          <cell r="D55">
            <v>788914</v>
          </cell>
          <cell r="E55">
            <v>399910</v>
          </cell>
          <cell r="F55">
            <v>4364980.1500000004</v>
          </cell>
          <cell r="H55">
            <v>6600</v>
          </cell>
          <cell r="J55">
            <v>661.36</v>
          </cell>
          <cell r="K55">
            <v>0.79830322645456531</v>
          </cell>
          <cell r="L55">
            <v>259.51593369679603</v>
          </cell>
          <cell r="M55">
            <v>5.54</v>
          </cell>
          <cell r="N55">
            <v>121</v>
          </cell>
        </row>
        <row r="56">
          <cell r="A56">
            <v>1062</v>
          </cell>
          <cell r="B56" t="str">
            <v>Center Point-Urbana</v>
          </cell>
          <cell r="C56">
            <v>1317.6</v>
          </cell>
          <cell r="D56">
            <v>98496</v>
          </cell>
          <cell r="E56">
            <v>51835</v>
          </cell>
          <cell r="F56">
            <v>387385.97</v>
          </cell>
          <cell r="H56">
            <v>682.9</v>
          </cell>
          <cell r="J56">
            <v>567.27</v>
          </cell>
          <cell r="K56">
            <v>0.68473066298367191</v>
          </cell>
          <cell r="L56">
            <v>294.00878111718276</v>
          </cell>
          <cell r="M56">
            <v>3.94</v>
          </cell>
          <cell r="N56">
            <v>91</v>
          </cell>
        </row>
        <row r="57">
          <cell r="A57">
            <v>1071</v>
          </cell>
          <cell r="B57" t="str">
            <v>Centerville</v>
          </cell>
          <cell r="C57">
            <v>1362.8</v>
          </cell>
          <cell r="D57">
            <v>81318</v>
          </cell>
          <cell r="E57">
            <v>31526</v>
          </cell>
          <cell r="F57">
            <v>327611.90999999997</v>
          </cell>
          <cell r="H57">
            <v>812</v>
          </cell>
          <cell r="J57">
            <v>403.46</v>
          </cell>
          <cell r="K57">
            <v>0.48700166285435903</v>
          </cell>
          <cell r="L57">
            <v>240.39617698855298</v>
          </cell>
          <cell r="M57">
            <v>4.03</v>
          </cell>
          <cell r="N57">
            <v>165</v>
          </cell>
        </row>
        <row r="58">
          <cell r="A58">
            <v>1079</v>
          </cell>
          <cell r="B58" t="str">
            <v>Central Lee</v>
          </cell>
          <cell r="C58">
            <v>824</v>
          </cell>
          <cell r="D58">
            <v>165092</v>
          </cell>
          <cell r="E58">
            <v>34674</v>
          </cell>
          <cell r="F58">
            <v>445071.22</v>
          </cell>
          <cell r="H58">
            <v>941</v>
          </cell>
          <cell r="J58">
            <v>472.98</v>
          </cell>
          <cell r="K58">
            <v>0.57091668690044806</v>
          </cell>
          <cell r="L58">
            <v>540.13497572815527</v>
          </cell>
          <cell r="M58">
            <v>2.69</v>
          </cell>
          <cell r="N58">
            <v>190</v>
          </cell>
        </row>
        <row r="59">
          <cell r="A59">
            <v>1080</v>
          </cell>
          <cell r="B59" t="str">
            <v>Central</v>
          </cell>
          <cell r="C59">
            <v>450.1</v>
          </cell>
          <cell r="D59">
            <v>97321</v>
          </cell>
          <cell r="E59">
            <v>10463</v>
          </cell>
          <cell r="F59">
            <v>301841.26</v>
          </cell>
          <cell r="H59">
            <v>293.8</v>
          </cell>
          <cell r="J59">
            <v>1027.3699999999999</v>
          </cell>
          <cell r="K59">
            <v>1.2401003776500343</v>
          </cell>
          <cell r="L59">
            <v>670.60933125972008</v>
          </cell>
          <cell r="M59">
            <v>3.1</v>
          </cell>
          <cell r="N59">
            <v>180</v>
          </cell>
        </row>
        <row r="60">
          <cell r="A60">
            <v>1082</v>
          </cell>
          <cell r="B60" t="str">
            <v>Central Clinton</v>
          </cell>
          <cell r="C60">
            <v>1456.5</v>
          </cell>
          <cell r="D60">
            <v>148402</v>
          </cell>
          <cell r="E60">
            <v>47026</v>
          </cell>
          <cell r="F60">
            <v>532394.97</v>
          </cell>
          <cell r="H60">
            <v>1131.2</v>
          </cell>
          <cell r="J60">
            <v>470.65</v>
          </cell>
          <cell r="K60">
            <v>0.56810422996679744</v>
          </cell>
          <cell r="L60">
            <v>365.5303604531411</v>
          </cell>
          <cell r="M60">
            <v>3.59</v>
          </cell>
          <cell r="N60">
            <v>179</v>
          </cell>
        </row>
        <row r="61">
          <cell r="A61">
            <v>1089</v>
          </cell>
          <cell r="B61" t="str">
            <v>Central City</v>
          </cell>
          <cell r="C61">
            <v>499.1</v>
          </cell>
          <cell r="D61">
            <v>48067</v>
          </cell>
          <cell r="E61">
            <v>10871</v>
          </cell>
          <cell r="F61">
            <v>146000.87</v>
          </cell>
          <cell r="H61">
            <v>184</v>
          </cell>
          <cell r="J61">
            <v>793.48</v>
          </cell>
          <cell r="K61">
            <v>0.95778039816010718</v>
          </cell>
          <cell r="L61">
            <v>292.52829092366255</v>
          </cell>
          <cell r="M61">
            <v>3.04</v>
          </cell>
          <cell r="N61">
            <v>77</v>
          </cell>
        </row>
        <row r="62">
          <cell r="A62">
            <v>1093</v>
          </cell>
          <cell r="B62" t="str">
            <v>Central Decatur</v>
          </cell>
          <cell r="C62">
            <v>687.6</v>
          </cell>
          <cell r="D62">
            <v>198787</v>
          </cell>
          <cell r="E62">
            <v>32790</v>
          </cell>
          <cell r="F62">
            <v>432161.42</v>
          </cell>
          <cell r="H62">
            <v>581</v>
          </cell>
          <cell r="J62">
            <v>743.82</v>
          </cell>
          <cell r="K62">
            <v>0.897837646518439</v>
          </cell>
          <cell r="L62">
            <v>628.50700988947062</v>
          </cell>
          <cell r="M62">
            <v>2.17</v>
          </cell>
          <cell r="N62">
            <v>319</v>
          </cell>
        </row>
        <row r="63">
          <cell r="A63">
            <v>1095</v>
          </cell>
          <cell r="B63" t="str">
            <v>Central Lyon</v>
          </cell>
          <cell r="C63">
            <v>723.5</v>
          </cell>
          <cell r="D63">
            <v>57973</v>
          </cell>
          <cell r="E63">
            <v>25087</v>
          </cell>
          <cell r="F63">
            <v>122728.21</v>
          </cell>
          <cell r="H63">
            <v>169.8</v>
          </cell>
          <cell r="J63">
            <v>722.78</v>
          </cell>
          <cell r="K63">
            <v>0.87244103970126807</v>
          </cell>
          <cell r="L63">
            <v>169.63125086385625</v>
          </cell>
          <cell r="M63">
            <v>2.12</v>
          </cell>
          <cell r="N63">
            <v>164</v>
          </cell>
        </row>
        <row r="64">
          <cell r="A64">
            <v>1107</v>
          </cell>
          <cell r="B64" t="str">
            <v>Chariton</v>
          </cell>
          <cell r="C64">
            <v>1360.5</v>
          </cell>
          <cell r="D64">
            <v>231751</v>
          </cell>
          <cell r="E64">
            <v>30172</v>
          </cell>
          <cell r="F64">
            <v>589792.62</v>
          </cell>
          <cell r="H64">
            <v>899</v>
          </cell>
          <cell r="J64">
            <v>656.05</v>
          </cell>
          <cell r="K64">
            <v>0.79189372159718996</v>
          </cell>
          <cell r="L64">
            <v>433.51166482910696</v>
          </cell>
          <cell r="M64">
            <v>2.54</v>
          </cell>
          <cell r="N64">
            <v>287</v>
          </cell>
        </row>
        <row r="65">
          <cell r="A65">
            <v>1116</v>
          </cell>
          <cell r="B65" t="str">
            <v>Charles City</v>
          </cell>
          <cell r="C65">
            <v>1540.6</v>
          </cell>
          <cell r="D65">
            <v>100238</v>
          </cell>
          <cell r="E65">
            <v>59448</v>
          </cell>
          <cell r="F65">
            <v>350511.51</v>
          </cell>
          <cell r="H65">
            <v>477.2</v>
          </cell>
          <cell r="J65">
            <v>734.52</v>
          </cell>
          <cell r="K65">
            <v>0.8866119600450697</v>
          </cell>
          <cell r="L65">
            <v>227.51623393483061</v>
          </cell>
          <cell r="M65">
            <v>3.49</v>
          </cell>
          <cell r="N65">
            <v>224</v>
          </cell>
        </row>
        <row r="66">
          <cell r="A66">
            <v>1134</v>
          </cell>
          <cell r="B66" t="str">
            <v>Charter Oak-Ute</v>
          </cell>
          <cell r="C66">
            <v>289.10000000000002</v>
          </cell>
          <cell r="D66">
            <v>57213</v>
          </cell>
          <cell r="E66">
            <v>10626</v>
          </cell>
          <cell r="F66">
            <v>198146.93</v>
          </cell>
          <cell r="H66">
            <v>172</v>
          </cell>
          <cell r="J66">
            <v>1152.02</v>
          </cell>
          <cell r="K66">
            <v>1.3905607882850313</v>
          </cell>
          <cell r="L66">
            <v>685.39235558630219</v>
          </cell>
          <cell r="M66">
            <v>3.46</v>
          </cell>
          <cell r="N66">
            <v>152</v>
          </cell>
        </row>
        <row r="67">
          <cell r="A67">
            <v>1152</v>
          </cell>
          <cell r="B67" t="str">
            <v>Cherokee</v>
          </cell>
          <cell r="C67">
            <v>956.2</v>
          </cell>
          <cell r="D67">
            <v>55195</v>
          </cell>
          <cell r="E67">
            <v>24805</v>
          </cell>
          <cell r="F67">
            <v>222819.76</v>
          </cell>
          <cell r="H67">
            <v>465</v>
          </cell>
          <cell r="J67">
            <v>479.18</v>
          </cell>
          <cell r="K67">
            <v>0.57840047788269411</v>
          </cell>
          <cell r="L67">
            <v>233.02631248692742</v>
          </cell>
          <cell r="M67">
            <v>4.03</v>
          </cell>
          <cell r="N67">
            <v>116</v>
          </cell>
        </row>
        <row r="68">
          <cell r="A68">
            <v>1197</v>
          </cell>
          <cell r="B68" t="str">
            <v>Clarinda</v>
          </cell>
          <cell r="C68">
            <v>927</v>
          </cell>
          <cell r="D68">
            <v>76569</v>
          </cell>
          <cell r="E68">
            <v>35756</v>
          </cell>
          <cell r="F68">
            <v>181965.01</v>
          </cell>
          <cell r="H68">
            <v>371.9</v>
          </cell>
          <cell r="J68">
            <v>489.28</v>
          </cell>
          <cell r="K68">
            <v>0.59059181480538536</v>
          </cell>
          <cell r="L68">
            <v>196.29450916936355</v>
          </cell>
          <cell r="M68">
            <v>2.38</v>
          </cell>
          <cell r="N68">
            <v>165</v>
          </cell>
        </row>
        <row r="69">
          <cell r="A69">
            <v>1206</v>
          </cell>
          <cell r="B69" t="str">
            <v>Clarion-Goldfield-Dows</v>
          </cell>
          <cell r="C69">
            <v>953.7</v>
          </cell>
          <cell r="D69">
            <v>196403</v>
          </cell>
          <cell r="E69">
            <v>36827</v>
          </cell>
          <cell r="F69">
            <v>559002.06000000006</v>
          </cell>
          <cell r="H69">
            <v>483.1</v>
          </cell>
          <cell r="J69">
            <v>1157.1099999999999</v>
          </cell>
          <cell r="K69">
            <v>1.396704739268843</v>
          </cell>
          <cell r="L69">
            <v>586.14035860333445</v>
          </cell>
          <cell r="M69">
            <v>2.85</v>
          </cell>
          <cell r="N69">
            <v>353</v>
          </cell>
        </row>
        <row r="70">
          <cell r="A70">
            <v>1211</v>
          </cell>
          <cell r="B70" t="str">
            <v>Clarke</v>
          </cell>
          <cell r="C70">
            <v>1423.3</v>
          </cell>
          <cell r="D70">
            <v>180024</v>
          </cell>
          <cell r="E70">
            <v>22552</v>
          </cell>
          <cell r="F70">
            <v>573486.4</v>
          </cell>
          <cell r="H70">
            <v>963.6</v>
          </cell>
          <cell r="J70">
            <v>595.15</v>
          </cell>
          <cell r="K70">
            <v>0.71838358114254641</v>
          </cell>
          <cell r="L70">
            <v>402.92728166935996</v>
          </cell>
          <cell r="M70">
            <v>3.18</v>
          </cell>
          <cell r="N70">
            <v>269</v>
          </cell>
        </row>
        <row r="71">
          <cell r="A71">
            <v>1215</v>
          </cell>
          <cell r="B71" t="str">
            <v>Clarksville</v>
          </cell>
          <cell r="C71">
            <v>343</v>
          </cell>
          <cell r="D71">
            <v>19968</v>
          </cell>
          <cell r="E71">
            <v>10093</v>
          </cell>
          <cell r="F71">
            <v>64149.98</v>
          </cell>
          <cell r="H71">
            <v>54.5</v>
          </cell>
          <cell r="J71">
            <v>1177.06</v>
          </cell>
          <cell r="K71">
            <v>1.4207856473488125</v>
          </cell>
          <cell r="L71">
            <v>187.02618075801749</v>
          </cell>
          <cell r="M71">
            <v>3.22</v>
          </cell>
          <cell r="N71">
            <v>63</v>
          </cell>
        </row>
        <row r="72">
          <cell r="A72">
            <v>1218</v>
          </cell>
          <cell r="B72" t="str">
            <v>Clay Central-Everly</v>
          </cell>
          <cell r="C72">
            <v>380</v>
          </cell>
          <cell r="D72">
            <v>66205</v>
          </cell>
          <cell r="E72">
            <v>10841</v>
          </cell>
          <cell r="F72">
            <v>172896.53</v>
          </cell>
          <cell r="H72">
            <v>242</v>
          </cell>
          <cell r="J72">
            <v>714.45</v>
          </cell>
          <cell r="K72">
            <v>0.86238620439770197</v>
          </cell>
          <cell r="L72">
            <v>454.99086842105265</v>
          </cell>
          <cell r="M72">
            <v>2.61</v>
          </cell>
          <cell r="N72">
            <v>214</v>
          </cell>
        </row>
        <row r="73">
          <cell r="A73">
            <v>1221</v>
          </cell>
          <cell r="B73" t="str">
            <v>Clear Creek Amana</v>
          </cell>
          <cell r="C73">
            <v>1839.6</v>
          </cell>
          <cell r="D73">
            <v>194875</v>
          </cell>
          <cell r="E73">
            <v>76635</v>
          </cell>
          <cell r="F73">
            <v>709999.01</v>
          </cell>
          <cell r="H73">
            <v>1377.2</v>
          </cell>
          <cell r="J73">
            <v>515.54</v>
          </cell>
          <cell r="K73">
            <v>0.62228929080438278</v>
          </cell>
          <cell r="L73">
            <v>385.9529299847793</v>
          </cell>
          <cell r="M73">
            <v>3.64</v>
          </cell>
          <cell r="N73">
            <v>162</v>
          </cell>
        </row>
        <row r="74">
          <cell r="A74">
            <v>1233</v>
          </cell>
          <cell r="B74" t="str">
            <v>Clear Lake</v>
          </cell>
          <cell r="C74">
            <v>1209.5</v>
          </cell>
          <cell r="D74">
            <v>55960</v>
          </cell>
          <cell r="E74">
            <v>37522</v>
          </cell>
          <cell r="F74">
            <v>344758.74</v>
          </cell>
          <cell r="H74">
            <v>747.1</v>
          </cell>
          <cell r="J74">
            <v>461.46</v>
          </cell>
          <cell r="K74">
            <v>0.55701132043020996</v>
          </cell>
          <cell r="L74">
            <v>285.04236461347665</v>
          </cell>
          <cell r="M74">
            <v>6.16</v>
          </cell>
          <cell r="N74">
            <v>86</v>
          </cell>
        </row>
        <row r="75">
          <cell r="A75">
            <v>1278</v>
          </cell>
          <cell r="B75" t="str">
            <v>Clinton</v>
          </cell>
          <cell r="C75">
            <v>3833.6</v>
          </cell>
          <cell r="D75">
            <v>155890</v>
          </cell>
          <cell r="E75">
            <v>170769</v>
          </cell>
          <cell r="F75">
            <v>676492.88</v>
          </cell>
          <cell r="H75">
            <v>845</v>
          </cell>
          <cell r="J75">
            <v>800.58</v>
          </cell>
          <cell r="K75">
            <v>0.96635054589784064</v>
          </cell>
          <cell r="L75">
            <v>176.46412771285478</v>
          </cell>
          <cell r="M75">
            <v>4.33</v>
          </cell>
          <cell r="N75">
            <v>18</v>
          </cell>
        </row>
        <row r="76">
          <cell r="A76">
            <v>1332</v>
          </cell>
          <cell r="B76" t="str">
            <v>Colfax-Mingo</v>
          </cell>
          <cell r="C76">
            <v>746.3</v>
          </cell>
          <cell r="D76">
            <v>65576</v>
          </cell>
          <cell r="E76">
            <v>32779</v>
          </cell>
          <cell r="F76">
            <v>230169.54</v>
          </cell>
          <cell r="H76">
            <v>304</v>
          </cell>
          <cell r="J76">
            <v>757.14</v>
          </cell>
          <cell r="K76">
            <v>0.91391572649965158</v>
          </cell>
          <cell r="L76">
            <v>308.41423020233151</v>
          </cell>
          <cell r="M76">
            <v>3.51</v>
          </cell>
          <cell r="N76">
            <v>100</v>
          </cell>
        </row>
        <row r="77">
          <cell r="A77">
            <v>1337</v>
          </cell>
          <cell r="B77" t="str">
            <v>College</v>
          </cell>
          <cell r="C77">
            <v>4800.8999999999996</v>
          </cell>
          <cell r="D77">
            <v>528601</v>
          </cell>
          <cell r="E77">
            <v>152928</v>
          </cell>
          <cell r="F77">
            <v>1878859.85</v>
          </cell>
          <cell r="H77">
            <v>5040</v>
          </cell>
          <cell r="J77">
            <v>372.79</v>
          </cell>
          <cell r="K77">
            <v>0.44998103875347378</v>
          </cell>
          <cell r="L77">
            <v>391.35575621237689</v>
          </cell>
          <cell r="M77">
            <v>3.55</v>
          </cell>
          <cell r="N77">
            <v>137</v>
          </cell>
        </row>
        <row r="78">
          <cell r="A78">
            <v>1350</v>
          </cell>
          <cell r="B78" t="str">
            <v>Collins-Maxwell</v>
          </cell>
          <cell r="C78">
            <v>478.7</v>
          </cell>
          <cell r="D78">
            <v>47496</v>
          </cell>
          <cell r="E78">
            <v>14099</v>
          </cell>
          <cell r="F78">
            <v>122010.92</v>
          </cell>
          <cell r="H78">
            <v>271</v>
          </cell>
          <cell r="J78">
            <v>450.22</v>
          </cell>
          <cell r="K78">
            <v>0.54344393161723481</v>
          </cell>
          <cell r="L78">
            <v>254.87971589722164</v>
          </cell>
          <cell r="M78">
            <v>2.57</v>
          </cell>
          <cell r="N78">
            <v>113</v>
          </cell>
        </row>
        <row r="79">
          <cell r="A79">
            <v>1359</v>
          </cell>
          <cell r="B79" t="str">
            <v>Colo-Nesco</v>
          </cell>
          <cell r="C79">
            <v>522.6</v>
          </cell>
          <cell r="D79">
            <v>87900</v>
          </cell>
          <cell r="E79">
            <v>23084</v>
          </cell>
          <cell r="F79">
            <v>191070.87</v>
          </cell>
          <cell r="H79">
            <v>246</v>
          </cell>
          <cell r="J79">
            <v>776.71</v>
          </cell>
          <cell r="K79">
            <v>0.93753795061619305</v>
          </cell>
          <cell r="L79">
            <v>365.61590126291617</v>
          </cell>
          <cell r="M79">
            <v>2.17</v>
          </cell>
          <cell r="N79">
            <v>174</v>
          </cell>
        </row>
        <row r="80">
          <cell r="A80">
            <v>1368</v>
          </cell>
          <cell r="B80" t="str">
            <v>Columbus</v>
          </cell>
          <cell r="C80">
            <v>816.1</v>
          </cell>
          <cell r="D80">
            <v>58357</v>
          </cell>
          <cell r="E80">
            <v>16818</v>
          </cell>
          <cell r="F80">
            <v>317154.81</v>
          </cell>
          <cell r="H80">
            <v>586</v>
          </cell>
          <cell r="J80">
            <v>541.22</v>
          </cell>
          <cell r="K80">
            <v>0.65328667022762166</v>
          </cell>
          <cell r="L80">
            <v>388.62248498958462</v>
          </cell>
          <cell r="M80">
            <v>5.43</v>
          </cell>
          <cell r="N80">
            <v>142</v>
          </cell>
        </row>
        <row r="81">
          <cell r="A81">
            <v>1413</v>
          </cell>
          <cell r="B81" t="str">
            <v>Coon Rapids-Bayard</v>
          </cell>
          <cell r="C81">
            <v>390.5</v>
          </cell>
          <cell r="D81">
            <v>47138</v>
          </cell>
          <cell r="E81">
            <v>14618</v>
          </cell>
          <cell r="F81">
            <v>128946.9</v>
          </cell>
          <cell r="H81">
            <v>176</v>
          </cell>
          <cell r="J81">
            <v>732.65</v>
          </cell>
          <cell r="K81">
            <v>0.88435475211977932</v>
          </cell>
          <cell r="L81">
            <v>330.20973111395648</v>
          </cell>
          <cell r="M81">
            <v>2.73</v>
          </cell>
          <cell r="N81">
            <v>183</v>
          </cell>
        </row>
        <row r="82">
          <cell r="A82">
            <v>1431</v>
          </cell>
          <cell r="B82" t="str">
            <v>Corning</v>
          </cell>
          <cell r="C82">
            <v>406.5</v>
          </cell>
          <cell r="D82">
            <v>202452</v>
          </cell>
          <cell r="E82">
            <v>24966</v>
          </cell>
          <cell r="F82">
            <v>425175.76</v>
          </cell>
          <cell r="H82">
            <v>164</v>
          </cell>
          <cell r="J82">
            <v>2592.54</v>
          </cell>
          <cell r="K82">
            <v>3.1293592698568387</v>
          </cell>
          <cell r="L82">
            <v>1045.9428290282904</v>
          </cell>
          <cell r="M82">
            <v>1.86</v>
          </cell>
          <cell r="N82">
            <v>260</v>
          </cell>
        </row>
        <row r="83">
          <cell r="A83">
            <v>1449</v>
          </cell>
          <cell r="B83" t="str">
            <v>Corwith-Wesley</v>
          </cell>
          <cell r="C83">
            <v>93.1</v>
          </cell>
          <cell r="D83">
            <v>18267</v>
          </cell>
          <cell r="E83">
            <v>8169</v>
          </cell>
          <cell r="F83">
            <v>51398.23</v>
          </cell>
          <cell r="H83">
            <v>15</v>
          </cell>
          <cell r="J83">
            <v>3426.55</v>
          </cell>
          <cell r="K83">
            <v>4.1360619339057259</v>
          </cell>
          <cell r="L83">
            <v>552.07551020408175</v>
          </cell>
          <cell r="M83">
            <v>2.82</v>
          </cell>
          <cell r="N83">
            <v>102</v>
          </cell>
        </row>
        <row r="84">
          <cell r="A84">
            <v>1476</v>
          </cell>
          <cell r="B84" t="str">
            <v>Council Bluffs</v>
          </cell>
          <cell r="C84">
            <v>9101.5</v>
          </cell>
          <cell r="D84">
            <v>563174</v>
          </cell>
          <cell r="E84">
            <v>402446</v>
          </cell>
          <cell r="F84">
            <v>2021475.82</v>
          </cell>
          <cell r="H84">
            <v>2904</v>
          </cell>
          <cell r="J84">
            <v>696.1</v>
          </cell>
          <cell r="K84">
            <v>0.84023659721637678</v>
          </cell>
          <cell r="L84">
            <v>222.10358951821129</v>
          </cell>
          <cell r="M84">
            <v>3.59</v>
          </cell>
          <cell r="N84">
            <v>74</v>
          </cell>
        </row>
        <row r="85">
          <cell r="A85">
            <v>1503</v>
          </cell>
          <cell r="B85" t="str">
            <v>Creston</v>
          </cell>
          <cell r="C85">
            <v>1396</v>
          </cell>
          <cell r="D85">
            <v>117620</v>
          </cell>
          <cell r="E85">
            <v>52836</v>
          </cell>
          <cell r="F85">
            <v>326518.90999999997</v>
          </cell>
          <cell r="H85">
            <v>855</v>
          </cell>
          <cell r="J85">
            <v>381.89</v>
          </cell>
          <cell r="K85">
            <v>0.4609653126145124</v>
          </cell>
          <cell r="L85">
            <v>233.89606733524354</v>
          </cell>
          <cell r="M85">
            <v>2.77</v>
          </cell>
          <cell r="N85">
            <v>196</v>
          </cell>
        </row>
        <row r="86">
          <cell r="A86">
            <v>1576</v>
          </cell>
          <cell r="B86" t="str">
            <v>Dallas Center-Grimes</v>
          </cell>
          <cell r="C86">
            <v>2351.5</v>
          </cell>
          <cell r="D86">
            <v>174354</v>
          </cell>
          <cell r="E86">
            <v>82233</v>
          </cell>
          <cell r="F86">
            <v>730599.45</v>
          </cell>
          <cell r="H86">
            <v>1585</v>
          </cell>
          <cell r="J86">
            <v>460.95</v>
          </cell>
          <cell r="K86">
            <v>0.55639571826876721</v>
          </cell>
          <cell r="L86">
            <v>310.69506697852432</v>
          </cell>
          <cell r="M86">
            <v>4.1900000000000004</v>
          </cell>
          <cell r="N86">
            <v>83</v>
          </cell>
        </row>
        <row r="87">
          <cell r="A87">
            <v>1602</v>
          </cell>
          <cell r="B87" t="str">
            <v>Danville</v>
          </cell>
          <cell r="C87">
            <v>495.2</v>
          </cell>
          <cell r="D87">
            <v>61708</v>
          </cell>
          <cell r="E87">
            <v>15901</v>
          </cell>
          <cell r="F87">
            <v>242150.74</v>
          </cell>
          <cell r="H87">
            <v>352</v>
          </cell>
          <cell r="J87">
            <v>687.93</v>
          </cell>
          <cell r="K87">
            <v>0.83037489200267489</v>
          </cell>
          <cell r="L87">
            <v>488.99584006462032</v>
          </cell>
          <cell r="M87">
            <v>3.93</v>
          </cell>
          <cell r="N87">
            <v>71</v>
          </cell>
        </row>
        <row r="88">
          <cell r="A88">
            <v>1611</v>
          </cell>
          <cell r="B88" t="str">
            <v>Davenport</v>
          </cell>
          <cell r="C88">
            <v>15821.699999999999</v>
          </cell>
          <cell r="D88">
            <v>914461</v>
          </cell>
          <cell r="E88">
            <v>363889</v>
          </cell>
          <cell r="F88">
            <v>4520918.45</v>
          </cell>
          <cell r="H88">
            <v>6235.8</v>
          </cell>
          <cell r="J88">
            <v>724.99</v>
          </cell>
          <cell r="K88">
            <v>0.87510864906752039</v>
          </cell>
          <cell r="L88">
            <v>285.74163648659754</v>
          </cell>
          <cell r="M88">
            <v>4.9400000000000004</v>
          </cell>
          <cell r="N88">
            <v>109</v>
          </cell>
        </row>
        <row r="89">
          <cell r="A89">
            <v>1619</v>
          </cell>
          <cell r="B89" t="str">
            <v>Davis County</v>
          </cell>
          <cell r="C89">
            <v>1169.5</v>
          </cell>
          <cell r="D89">
            <v>258083</v>
          </cell>
          <cell r="E89">
            <v>38367</v>
          </cell>
          <cell r="F89">
            <v>707571.76</v>
          </cell>
          <cell r="H89">
            <v>971.5</v>
          </cell>
          <cell r="J89">
            <v>728.33</v>
          </cell>
          <cell r="K89">
            <v>0.87914023969344013</v>
          </cell>
          <cell r="L89">
            <v>605.0207439076529</v>
          </cell>
          <cell r="M89">
            <v>2.74</v>
          </cell>
          <cell r="N89">
            <v>468</v>
          </cell>
        </row>
        <row r="90">
          <cell r="A90">
            <v>1638</v>
          </cell>
          <cell r="B90" t="str">
            <v>Decorah Community</v>
          </cell>
          <cell r="C90">
            <v>1393.8</v>
          </cell>
          <cell r="D90">
            <v>170713</v>
          </cell>
          <cell r="E90">
            <v>59429</v>
          </cell>
          <cell r="F90">
            <v>902679.2</v>
          </cell>
          <cell r="H90">
            <v>1334</v>
          </cell>
          <cell r="J90">
            <v>676.67</v>
          </cell>
          <cell r="K90">
            <v>0.81678336192846657</v>
          </cell>
          <cell r="L90">
            <v>647.6389725929115</v>
          </cell>
          <cell r="M90">
            <v>5.29</v>
          </cell>
          <cell r="N90">
            <v>165</v>
          </cell>
        </row>
        <row r="91">
          <cell r="A91">
            <v>1675</v>
          </cell>
          <cell r="B91" t="str">
            <v>Delwood</v>
          </cell>
          <cell r="C91">
            <v>194</v>
          </cell>
          <cell r="D91">
            <v>39735</v>
          </cell>
          <cell r="E91">
            <v>516</v>
          </cell>
          <cell r="F91">
            <v>143803.32</v>
          </cell>
          <cell r="H91">
            <v>110</v>
          </cell>
          <cell r="J91">
            <v>1307.3</v>
          </cell>
          <cell r="K91">
            <v>1.5779935404984473</v>
          </cell>
          <cell r="L91">
            <v>741.25422680412373</v>
          </cell>
          <cell r="M91">
            <v>3.62</v>
          </cell>
          <cell r="N91">
            <v>65</v>
          </cell>
        </row>
        <row r="92">
          <cell r="A92">
            <v>1701</v>
          </cell>
          <cell r="B92" t="str">
            <v>Denison</v>
          </cell>
          <cell r="C92">
            <v>2002.6000000000001</v>
          </cell>
          <cell r="D92">
            <v>137742</v>
          </cell>
          <cell r="E92">
            <v>41774</v>
          </cell>
          <cell r="F92">
            <v>761102.54</v>
          </cell>
          <cell r="H92">
            <v>1816.4</v>
          </cell>
          <cell r="J92">
            <v>419.02</v>
          </cell>
          <cell r="K92">
            <v>0.50578356409367353</v>
          </cell>
          <cell r="L92">
            <v>380.05719564566061</v>
          </cell>
          <cell r="M92">
            <v>5.52</v>
          </cell>
          <cell r="N92">
            <v>172</v>
          </cell>
        </row>
        <row r="93">
          <cell r="A93">
            <v>1719</v>
          </cell>
          <cell r="B93" t="str">
            <v>Denver</v>
          </cell>
          <cell r="C93">
            <v>695</v>
          </cell>
          <cell r="D93">
            <v>38947</v>
          </cell>
          <cell r="E93">
            <v>5963</v>
          </cell>
          <cell r="F93">
            <v>137778.91</v>
          </cell>
          <cell r="H93">
            <v>333</v>
          </cell>
          <cell r="J93">
            <v>413.75</v>
          </cell>
          <cell r="K93">
            <v>0.49942234175876438</v>
          </cell>
          <cell r="L93">
            <v>198.24303597122304</v>
          </cell>
          <cell r="M93">
            <v>3.54</v>
          </cell>
          <cell r="N93">
            <v>57</v>
          </cell>
        </row>
        <row r="94">
          <cell r="A94">
            <v>1737</v>
          </cell>
          <cell r="B94" t="str">
            <v>Des Moines Independent</v>
          </cell>
          <cell r="C94">
            <v>32391.1</v>
          </cell>
          <cell r="D94">
            <v>752900</v>
          </cell>
          <cell r="E94">
            <v>892175</v>
          </cell>
          <cell r="F94">
            <v>5473543.04</v>
          </cell>
          <cell r="H94">
            <v>9999.7999999999993</v>
          </cell>
          <cell r="J94">
            <v>547.37</v>
          </cell>
          <cell r="K94">
            <v>0.66071010805678509</v>
          </cell>
          <cell r="L94">
            <v>168.98293173124716</v>
          </cell>
          <cell r="M94">
            <v>7.28</v>
          </cell>
          <cell r="N94">
            <v>84</v>
          </cell>
        </row>
        <row r="95">
          <cell r="A95">
            <v>1782</v>
          </cell>
          <cell r="B95" t="str">
            <v>Diagonal</v>
          </cell>
          <cell r="C95">
            <v>89</v>
          </cell>
          <cell r="D95">
            <v>31522</v>
          </cell>
          <cell r="E95">
            <v>5813</v>
          </cell>
          <cell r="F95">
            <v>48715.97</v>
          </cell>
          <cell r="H95">
            <v>22</v>
          </cell>
          <cell r="J95">
            <v>2214.36</v>
          </cell>
          <cell r="K95">
            <v>2.6728721612010573</v>
          </cell>
          <cell r="L95">
            <v>547.37044943820229</v>
          </cell>
          <cell r="M95">
            <v>1.54</v>
          </cell>
          <cell r="N95">
            <v>100</v>
          </cell>
        </row>
        <row r="96">
          <cell r="A96">
            <v>1791</v>
          </cell>
          <cell r="B96" t="str">
            <v>Dike-New Hartford</v>
          </cell>
          <cell r="C96">
            <v>870</v>
          </cell>
          <cell r="D96">
            <v>83846</v>
          </cell>
          <cell r="E96">
            <v>26048</v>
          </cell>
          <cell r="F96">
            <v>269001.5</v>
          </cell>
          <cell r="H96">
            <v>623.20000000000005</v>
          </cell>
          <cell r="J96">
            <v>431.65</v>
          </cell>
          <cell r="K96">
            <v>0.52102877056234587</v>
          </cell>
          <cell r="L96">
            <v>309.19712643678162</v>
          </cell>
          <cell r="M96">
            <v>3.21</v>
          </cell>
          <cell r="N96">
            <v>151</v>
          </cell>
        </row>
        <row r="97">
          <cell r="A97">
            <v>1863</v>
          </cell>
          <cell r="B97" t="str">
            <v>Dubuque</v>
          </cell>
          <cell r="C97">
            <v>10633.5</v>
          </cell>
          <cell r="D97">
            <v>659209</v>
          </cell>
          <cell r="E97">
            <v>309101</v>
          </cell>
          <cell r="F97">
            <v>3042115.65</v>
          </cell>
          <cell r="H97">
            <v>2831.2</v>
          </cell>
          <cell r="J97">
            <v>1074.5</v>
          </cell>
          <cell r="K97">
            <v>1.2969892597457215</v>
          </cell>
          <cell r="L97">
            <v>286.08789674143037</v>
          </cell>
          <cell r="M97">
            <v>4.62</v>
          </cell>
          <cell r="N97">
            <v>240</v>
          </cell>
        </row>
        <row r="98">
          <cell r="A98">
            <v>1908</v>
          </cell>
          <cell r="B98" t="str">
            <v>Dunkerton</v>
          </cell>
          <cell r="C98">
            <v>461.9</v>
          </cell>
          <cell r="D98">
            <v>23139</v>
          </cell>
          <cell r="E98">
            <v>6389</v>
          </cell>
          <cell r="F98">
            <v>147191.18</v>
          </cell>
          <cell r="H98">
            <v>247</v>
          </cell>
          <cell r="J98">
            <v>595.91999999999996</v>
          </cell>
          <cell r="K98">
            <v>0.71931301970001893</v>
          </cell>
          <cell r="L98">
            <v>318.66460272786315</v>
          </cell>
          <cell r="M98">
            <v>6.36</v>
          </cell>
          <cell r="N98">
            <v>82</v>
          </cell>
        </row>
        <row r="99">
          <cell r="A99">
            <v>1917</v>
          </cell>
          <cell r="B99" t="str">
            <v>Boyer Valley</v>
          </cell>
          <cell r="C99">
            <v>438</v>
          </cell>
          <cell r="D99">
            <v>77427</v>
          </cell>
          <cell r="E99">
            <v>15451</v>
          </cell>
          <cell r="F99">
            <v>211306.67</v>
          </cell>
          <cell r="H99">
            <v>189.9</v>
          </cell>
          <cell r="J99">
            <v>1112.73</v>
          </cell>
          <cell r="K99">
            <v>1.3431352805927006</v>
          </cell>
          <cell r="L99">
            <v>482.43531963470321</v>
          </cell>
          <cell r="M99">
            <v>2.73</v>
          </cell>
          <cell r="N99">
            <v>180</v>
          </cell>
        </row>
        <row r="100">
          <cell r="A100">
            <v>1926</v>
          </cell>
          <cell r="B100" t="str">
            <v>Durant</v>
          </cell>
          <cell r="C100">
            <v>577.5</v>
          </cell>
          <cell r="D100">
            <v>47709</v>
          </cell>
          <cell r="E100">
            <v>28805</v>
          </cell>
          <cell r="F100">
            <v>188255.72</v>
          </cell>
          <cell r="H100">
            <v>202</v>
          </cell>
          <cell r="J100">
            <v>931.96</v>
          </cell>
          <cell r="K100">
            <v>1.1249344909377597</v>
          </cell>
          <cell r="L100">
            <v>325.98393073593076</v>
          </cell>
          <cell r="M100">
            <v>3.95</v>
          </cell>
          <cell r="N100">
            <v>90</v>
          </cell>
        </row>
        <row r="101">
          <cell r="A101">
            <v>1944</v>
          </cell>
          <cell r="B101" t="str">
            <v>Eagle Grove</v>
          </cell>
          <cell r="C101">
            <v>835.6</v>
          </cell>
          <cell r="D101">
            <v>89238</v>
          </cell>
          <cell r="E101">
            <v>38278</v>
          </cell>
          <cell r="F101">
            <v>286823.02</v>
          </cell>
          <cell r="H101">
            <v>412.3</v>
          </cell>
          <cell r="J101">
            <v>695.67</v>
          </cell>
          <cell r="K101">
            <v>0.83971756009986609</v>
          </cell>
          <cell r="L101">
            <v>343.25397319291528</v>
          </cell>
          <cell r="M101">
            <v>3.22</v>
          </cell>
          <cell r="N101">
            <v>162</v>
          </cell>
        </row>
        <row r="102">
          <cell r="A102">
            <v>1953</v>
          </cell>
          <cell r="B102" t="str">
            <v>Earlham</v>
          </cell>
          <cell r="C102">
            <v>643.20000000000005</v>
          </cell>
          <cell r="D102">
            <v>48325</v>
          </cell>
          <cell r="E102">
            <v>14674</v>
          </cell>
          <cell r="F102">
            <v>133660.70000000001</v>
          </cell>
          <cell r="H102">
            <v>198.9</v>
          </cell>
          <cell r="J102">
            <v>672</v>
          </cell>
          <cell r="K102">
            <v>0.81114637743054896</v>
          </cell>
          <cell r="L102">
            <v>207.80581467661693</v>
          </cell>
          <cell r="M102">
            <v>2.76</v>
          </cell>
          <cell r="N102">
            <v>108</v>
          </cell>
        </row>
        <row r="103">
          <cell r="A103">
            <v>1963</v>
          </cell>
          <cell r="B103" t="str">
            <v>East Buchanan</v>
          </cell>
          <cell r="C103">
            <v>563</v>
          </cell>
          <cell r="D103">
            <v>70620</v>
          </cell>
          <cell r="E103">
            <v>16601</v>
          </cell>
          <cell r="F103">
            <v>209879.26</v>
          </cell>
          <cell r="H103">
            <v>321.10000000000002</v>
          </cell>
          <cell r="J103">
            <v>653.63</v>
          </cell>
          <cell r="K103">
            <v>0.7889726289879907</v>
          </cell>
          <cell r="L103">
            <v>372.78731793960924</v>
          </cell>
          <cell r="M103">
            <v>2.97</v>
          </cell>
          <cell r="N103">
            <v>137</v>
          </cell>
        </row>
        <row r="104">
          <cell r="A104">
            <v>1965</v>
          </cell>
          <cell r="B104" t="str">
            <v>Easton Valley</v>
          </cell>
          <cell r="C104">
            <v>643</v>
          </cell>
          <cell r="D104">
            <v>123373</v>
          </cell>
          <cell r="E104">
            <v>54318</v>
          </cell>
          <cell r="F104">
            <v>261615.63</v>
          </cell>
          <cell r="H104">
            <v>265.89999999999998</v>
          </cell>
          <cell r="J104">
            <v>983.89</v>
          </cell>
          <cell r="K104">
            <v>1.1876172757293793</v>
          </cell>
          <cell r="L104">
            <v>406.86723172628308</v>
          </cell>
          <cell r="M104">
            <v>2.12</v>
          </cell>
          <cell r="N104">
            <v>183</v>
          </cell>
        </row>
        <row r="105">
          <cell r="A105">
            <v>3582</v>
          </cell>
          <cell r="B105" t="str">
            <v>East Marshall</v>
          </cell>
          <cell r="C105">
            <v>582.20000000000005</v>
          </cell>
          <cell r="D105">
            <v>126706</v>
          </cell>
          <cell r="E105">
            <v>17102</v>
          </cell>
          <cell r="F105">
            <v>465796.99</v>
          </cell>
          <cell r="H105">
            <v>640</v>
          </cell>
          <cell r="J105">
            <v>727.81</v>
          </cell>
          <cell r="K105">
            <v>0.87851256690138069</v>
          </cell>
          <cell r="L105">
            <v>800.06353486774299</v>
          </cell>
          <cell r="M105">
            <v>3.68</v>
          </cell>
          <cell r="N105">
            <v>167</v>
          </cell>
        </row>
        <row r="106">
          <cell r="A106">
            <v>1970</v>
          </cell>
          <cell r="B106" t="str">
            <v>East Union</v>
          </cell>
          <cell r="C106">
            <v>522.79999999999995</v>
          </cell>
          <cell r="D106">
            <v>86935</v>
          </cell>
          <cell r="E106">
            <v>16866</v>
          </cell>
          <cell r="F106">
            <v>281175.77</v>
          </cell>
          <cell r="H106">
            <v>322.60000000000002</v>
          </cell>
          <cell r="J106">
            <v>871.59</v>
          </cell>
          <cell r="K106">
            <v>1.0520640939057919</v>
          </cell>
          <cell r="L106">
            <v>537.82664498852341</v>
          </cell>
          <cell r="M106">
            <v>3.23</v>
          </cell>
          <cell r="N106">
            <v>269</v>
          </cell>
        </row>
        <row r="107">
          <cell r="A107">
            <v>1972</v>
          </cell>
          <cell r="B107" t="str">
            <v>Eastern Allamakee</v>
          </cell>
          <cell r="C107">
            <v>352</v>
          </cell>
          <cell r="D107">
            <v>109391</v>
          </cell>
          <cell r="E107">
            <v>18854</v>
          </cell>
          <cell r="F107">
            <v>263793.98</v>
          </cell>
          <cell r="H107">
            <v>257.89999999999998</v>
          </cell>
          <cell r="J107">
            <v>1022.85</v>
          </cell>
          <cell r="K107">
            <v>1.2346444526113647</v>
          </cell>
          <cell r="L107">
            <v>749.41471590909089</v>
          </cell>
          <cell r="M107">
            <v>2.41</v>
          </cell>
          <cell r="N107">
            <v>150</v>
          </cell>
        </row>
        <row r="108">
          <cell r="A108">
            <v>1975</v>
          </cell>
          <cell r="B108" t="str">
            <v>River Valley</v>
          </cell>
          <cell r="C108">
            <v>411</v>
          </cell>
          <cell r="D108">
            <v>122475</v>
          </cell>
          <cell r="E108">
            <v>19898</v>
          </cell>
          <cell r="F108">
            <v>227682.31</v>
          </cell>
          <cell r="H108">
            <v>246.7</v>
          </cell>
          <cell r="J108">
            <v>922.91</v>
          </cell>
          <cell r="K108">
            <v>1.1140105702298035</v>
          </cell>
          <cell r="L108">
            <v>553.97155717761552</v>
          </cell>
          <cell r="M108">
            <v>1.86</v>
          </cell>
          <cell r="N108">
            <v>217</v>
          </cell>
        </row>
        <row r="109">
          <cell r="A109">
            <v>1989</v>
          </cell>
          <cell r="B109" t="str">
            <v>Edgewood-Colesburg</v>
          </cell>
          <cell r="C109">
            <v>409</v>
          </cell>
          <cell r="D109">
            <v>95765</v>
          </cell>
          <cell r="E109">
            <v>33300</v>
          </cell>
          <cell r="F109">
            <v>261874.35</v>
          </cell>
          <cell r="H109">
            <v>377</v>
          </cell>
          <cell r="J109">
            <v>694.63</v>
          </cell>
          <cell r="K109">
            <v>0.83846221451574743</v>
          </cell>
          <cell r="L109">
            <v>640.27958435207825</v>
          </cell>
          <cell r="M109">
            <v>2.74</v>
          </cell>
          <cell r="N109">
            <v>155</v>
          </cell>
        </row>
        <row r="110">
          <cell r="A110">
            <v>2007</v>
          </cell>
          <cell r="B110" t="str">
            <v>Eldora-New Providence</v>
          </cell>
          <cell r="C110">
            <v>641</v>
          </cell>
          <cell r="D110">
            <v>67527</v>
          </cell>
          <cell r="E110">
            <v>43982</v>
          </cell>
          <cell r="F110">
            <v>209037.3</v>
          </cell>
          <cell r="H110">
            <v>206</v>
          </cell>
          <cell r="J110">
            <v>1014.74</v>
          </cell>
          <cell r="K110">
            <v>1.224855171181362</v>
          </cell>
          <cell r="L110">
            <v>326.11123244929797</v>
          </cell>
          <cell r="M110">
            <v>3.1</v>
          </cell>
          <cell r="N110">
            <v>137</v>
          </cell>
        </row>
        <row r="111">
          <cell r="A111">
            <v>2088</v>
          </cell>
          <cell r="B111" t="str">
            <v>Emmetsburg</v>
          </cell>
          <cell r="C111">
            <v>644.1</v>
          </cell>
          <cell r="D111">
            <v>86056</v>
          </cell>
          <cell r="E111">
            <v>22116</v>
          </cell>
          <cell r="F111">
            <v>271056.63</v>
          </cell>
          <cell r="H111">
            <v>315</v>
          </cell>
          <cell r="J111">
            <v>860.5</v>
          </cell>
          <cell r="K111">
            <v>1.0386777645520646</v>
          </cell>
          <cell r="L111">
            <v>420.83004191895668</v>
          </cell>
          <cell r="M111">
            <v>3.15</v>
          </cell>
          <cell r="N111">
            <v>279</v>
          </cell>
        </row>
        <row r="112">
          <cell r="A112">
            <v>2097</v>
          </cell>
          <cell r="B112" t="str">
            <v>English Valleys</v>
          </cell>
          <cell r="C112">
            <v>456.7</v>
          </cell>
          <cell r="D112">
            <v>78871</v>
          </cell>
          <cell r="E112">
            <v>12159</v>
          </cell>
          <cell r="F112">
            <v>289112.82</v>
          </cell>
          <cell r="H112">
            <v>281.8</v>
          </cell>
          <cell r="J112">
            <v>1025.95</v>
          </cell>
          <cell r="K112">
            <v>1.2383863481024877</v>
          </cell>
          <cell r="L112">
            <v>633.04755857236705</v>
          </cell>
          <cell r="M112">
            <v>3.67</v>
          </cell>
          <cell r="N112">
            <v>130</v>
          </cell>
        </row>
        <row r="113">
          <cell r="A113">
            <v>2113</v>
          </cell>
          <cell r="B113" t="str">
            <v>Essex</v>
          </cell>
          <cell r="C113">
            <v>222.2</v>
          </cell>
          <cell r="D113">
            <v>26304</v>
          </cell>
          <cell r="E113">
            <v>7335</v>
          </cell>
          <cell r="F113">
            <v>92722.62</v>
          </cell>
          <cell r="H113">
            <v>58</v>
          </cell>
          <cell r="J113">
            <v>1598.67</v>
          </cell>
          <cell r="K113">
            <v>1.9296955047721664</v>
          </cell>
          <cell r="L113">
            <v>417.29351935193517</v>
          </cell>
          <cell r="M113">
            <v>3.53</v>
          </cell>
          <cell r="N113">
            <v>90</v>
          </cell>
        </row>
        <row r="114">
          <cell r="A114">
            <v>2124</v>
          </cell>
          <cell r="B114" t="str">
            <v>Estherville Lincoln</v>
          </cell>
          <cell r="C114">
            <v>1390.5</v>
          </cell>
          <cell r="D114">
            <v>102373</v>
          </cell>
          <cell r="E114">
            <v>47857</v>
          </cell>
          <cell r="F114">
            <v>227851.61</v>
          </cell>
          <cell r="H114">
            <v>510</v>
          </cell>
          <cell r="J114">
            <v>446.77</v>
          </cell>
          <cell r="K114">
            <v>0.53927956405453326</v>
          </cell>
          <cell r="L114">
            <v>163.86307802948579</v>
          </cell>
          <cell r="M114">
            <v>2.2200000000000002</v>
          </cell>
          <cell r="N114">
            <v>220</v>
          </cell>
        </row>
        <row r="115">
          <cell r="A115">
            <v>2151</v>
          </cell>
          <cell r="B115" t="str">
            <v>Exira-Elk Horn-Kimballton</v>
          </cell>
          <cell r="C115">
            <v>414</v>
          </cell>
          <cell r="D115">
            <v>161543</v>
          </cell>
          <cell r="E115">
            <v>23186</v>
          </cell>
          <cell r="F115">
            <v>256509.56</v>
          </cell>
          <cell r="H115">
            <v>191</v>
          </cell>
          <cell r="J115">
            <v>1342.98</v>
          </cell>
          <cell r="K115">
            <v>1.6210615505382124</v>
          </cell>
          <cell r="L115">
            <v>619.588309178744</v>
          </cell>
          <cell r="M115">
            <v>1.59</v>
          </cell>
          <cell r="N115">
            <v>249</v>
          </cell>
        </row>
        <row r="116">
          <cell r="A116">
            <v>2169</v>
          </cell>
          <cell r="B116" t="str">
            <v>Fairfield</v>
          </cell>
          <cell r="C116">
            <v>1657.6000000000001</v>
          </cell>
          <cell r="D116">
            <v>209920</v>
          </cell>
          <cell r="E116">
            <v>135721</v>
          </cell>
          <cell r="F116">
            <v>596787.29</v>
          </cell>
          <cell r="H116">
            <v>928.9</v>
          </cell>
          <cell r="J116">
            <v>642.47</v>
          </cell>
          <cell r="K116">
            <v>0.77550180521994772</v>
          </cell>
          <cell r="L116">
            <v>360.03094232625483</v>
          </cell>
          <cell r="M116">
            <v>2.85</v>
          </cell>
          <cell r="N116">
            <v>353</v>
          </cell>
        </row>
        <row r="117">
          <cell r="A117">
            <v>2205</v>
          </cell>
          <cell r="B117" t="str">
            <v>Farragut</v>
          </cell>
          <cell r="C117">
            <v>200</v>
          </cell>
          <cell r="D117">
            <v>48243</v>
          </cell>
          <cell r="E117">
            <v>14664</v>
          </cell>
          <cell r="F117">
            <v>118348.96</v>
          </cell>
          <cell r="H117">
            <v>79.5</v>
          </cell>
          <cell r="J117">
            <v>1488.67</v>
          </cell>
          <cell r="K117">
            <v>1.7969185679903801</v>
          </cell>
          <cell r="L117">
            <v>591.74480000000005</v>
          </cell>
          <cell r="M117">
            <v>2.4500000000000002</v>
          </cell>
          <cell r="N117">
            <v>136</v>
          </cell>
        </row>
        <row r="118">
          <cell r="A118">
            <v>2295</v>
          </cell>
          <cell r="B118" t="str">
            <v>Forest City</v>
          </cell>
          <cell r="C118">
            <v>1098.2</v>
          </cell>
          <cell r="D118">
            <v>126145</v>
          </cell>
          <cell r="E118">
            <v>50033</v>
          </cell>
          <cell r="F118">
            <v>369577.14</v>
          </cell>
          <cell r="H118">
            <v>863</v>
          </cell>
          <cell r="J118">
            <v>428.25</v>
          </cell>
          <cell r="K118">
            <v>0.51692475615272704</v>
          </cell>
          <cell r="L118">
            <v>336.52990347841921</v>
          </cell>
          <cell r="M118">
            <v>2.93</v>
          </cell>
          <cell r="N118">
            <v>269</v>
          </cell>
        </row>
        <row r="119">
          <cell r="A119">
            <v>2313</v>
          </cell>
          <cell r="B119" t="str">
            <v>Fort Dodge</v>
          </cell>
          <cell r="C119">
            <v>3763.7</v>
          </cell>
          <cell r="D119">
            <v>175517</v>
          </cell>
          <cell r="E119">
            <v>124408</v>
          </cell>
          <cell r="F119">
            <v>738270.97</v>
          </cell>
          <cell r="H119">
            <v>1300.8</v>
          </cell>
          <cell r="J119">
            <v>567.54999999999995</v>
          </cell>
          <cell r="K119">
            <v>0.68506864064093453</v>
          </cell>
          <cell r="L119">
            <v>196.15563674044159</v>
          </cell>
          <cell r="M119">
            <v>4.2</v>
          </cell>
          <cell r="N119">
            <v>160</v>
          </cell>
        </row>
        <row r="120">
          <cell r="A120">
            <v>2322</v>
          </cell>
          <cell r="B120" t="str">
            <v>Fort Madison</v>
          </cell>
          <cell r="C120">
            <v>2254.5</v>
          </cell>
          <cell r="D120">
            <v>212024</v>
          </cell>
          <cell r="E120">
            <v>110558</v>
          </cell>
          <cell r="F120">
            <v>600593.55000000005</v>
          </cell>
          <cell r="H120">
            <v>1806</v>
          </cell>
          <cell r="J120">
            <v>332.55</v>
          </cell>
          <cell r="K120">
            <v>0.40140882115257304</v>
          </cell>
          <cell r="L120">
            <v>266.39767132401863</v>
          </cell>
          <cell r="M120">
            <v>2.83</v>
          </cell>
          <cell r="N120">
            <v>240</v>
          </cell>
        </row>
        <row r="121">
          <cell r="A121">
            <v>2369</v>
          </cell>
          <cell r="B121" t="str">
            <v>Fremont-Mills</v>
          </cell>
          <cell r="C121">
            <v>468</v>
          </cell>
          <cell r="D121">
            <v>55507</v>
          </cell>
          <cell r="E121">
            <v>15276</v>
          </cell>
          <cell r="F121">
            <v>205682.75</v>
          </cell>
          <cell r="H121">
            <v>280</v>
          </cell>
          <cell r="J121">
            <v>734.58</v>
          </cell>
          <cell r="K121">
            <v>0.88668438382876891</v>
          </cell>
          <cell r="L121">
            <v>439.49305555555554</v>
          </cell>
          <cell r="M121">
            <v>3.71</v>
          </cell>
          <cell r="N121">
            <v>148</v>
          </cell>
        </row>
        <row r="122">
          <cell r="A122">
            <v>2376</v>
          </cell>
          <cell r="B122" t="str">
            <v>Galva-Holstein</v>
          </cell>
          <cell r="C122">
            <v>424</v>
          </cell>
          <cell r="D122">
            <v>117904</v>
          </cell>
          <cell r="E122">
            <v>10247</v>
          </cell>
          <cell r="F122">
            <v>288730.18</v>
          </cell>
          <cell r="H122">
            <v>309.5</v>
          </cell>
          <cell r="J122">
            <v>932.89</v>
          </cell>
          <cell r="K122">
            <v>1.1260570595850965</v>
          </cell>
          <cell r="L122">
            <v>680.96740566037738</v>
          </cell>
          <cell r="M122">
            <v>2.4500000000000002</v>
          </cell>
          <cell r="N122">
            <v>171</v>
          </cell>
        </row>
        <row r="123">
          <cell r="A123">
            <v>2403</v>
          </cell>
          <cell r="B123" t="str">
            <v>Garner-Hayfield</v>
          </cell>
          <cell r="C123">
            <v>774.3</v>
          </cell>
          <cell r="D123">
            <v>85325</v>
          </cell>
          <cell r="E123">
            <v>16970</v>
          </cell>
          <cell r="F123">
            <v>213292.98</v>
          </cell>
          <cell r="H123">
            <v>260.89999999999998</v>
          </cell>
          <cell r="J123">
            <v>817.53</v>
          </cell>
          <cell r="K123">
            <v>0.98681026479285217</v>
          </cell>
          <cell r="L123">
            <v>275.46555598605192</v>
          </cell>
          <cell r="M123">
            <v>2.5</v>
          </cell>
          <cell r="N123">
            <v>106</v>
          </cell>
        </row>
        <row r="124">
          <cell r="A124">
            <v>2457</v>
          </cell>
          <cell r="B124" t="str">
            <v>George-Little Rock</v>
          </cell>
          <cell r="C124">
            <v>453.1</v>
          </cell>
          <cell r="D124">
            <v>58770</v>
          </cell>
          <cell r="E124">
            <v>13033</v>
          </cell>
          <cell r="F124">
            <v>247461.31</v>
          </cell>
          <cell r="H124">
            <v>119</v>
          </cell>
          <cell r="J124">
            <v>2079.5100000000002</v>
          </cell>
          <cell r="K124">
            <v>2.5100997073372042</v>
          </cell>
          <cell r="L124">
            <v>546.15164422864711</v>
          </cell>
          <cell r="M124">
            <v>4.21</v>
          </cell>
          <cell r="N124">
            <v>176</v>
          </cell>
        </row>
        <row r="125">
          <cell r="A125">
            <v>2466</v>
          </cell>
          <cell r="B125" t="str">
            <v>Gilbert</v>
          </cell>
          <cell r="C125">
            <v>1344.7</v>
          </cell>
          <cell r="D125">
            <v>75585</v>
          </cell>
          <cell r="E125">
            <v>28835</v>
          </cell>
          <cell r="F125">
            <v>437611.63</v>
          </cell>
          <cell r="H125">
            <v>988.9</v>
          </cell>
          <cell r="J125">
            <v>442.52</v>
          </cell>
          <cell r="K125">
            <v>0.53414954604250975</v>
          </cell>
          <cell r="L125">
            <v>325.43439428868891</v>
          </cell>
          <cell r="M125">
            <v>5.79</v>
          </cell>
          <cell r="N125">
            <v>48</v>
          </cell>
        </row>
        <row r="126">
          <cell r="A126">
            <v>2493</v>
          </cell>
          <cell r="B126" t="str">
            <v>Gilmore City-Bradgate</v>
          </cell>
          <cell r="C126">
            <v>106</v>
          </cell>
          <cell r="D126">
            <v>31493</v>
          </cell>
          <cell r="E126">
            <v>5855</v>
          </cell>
          <cell r="F126">
            <v>78460.570000000007</v>
          </cell>
          <cell r="H126">
            <v>89</v>
          </cell>
          <cell r="J126">
            <v>881.58</v>
          </cell>
          <cell r="K126">
            <v>1.0641226538917015</v>
          </cell>
          <cell r="L126">
            <v>740.19405660377367</v>
          </cell>
          <cell r="M126">
            <v>2.4900000000000002</v>
          </cell>
          <cell r="N126">
            <v>94</v>
          </cell>
        </row>
        <row r="127">
          <cell r="A127">
            <v>2502</v>
          </cell>
          <cell r="B127" t="str">
            <v>Gladbrook-Reinbeck</v>
          </cell>
          <cell r="C127">
            <v>593.1</v>
          </cell>
          <cell r="D127">
            <v>81749</v>
          </cell>
          <cell r="E127">
            <v>27661</v>
          </cell>
          <cell r="F127">
            <v>282540.36</v>
          </cell>
          <cell r="H127">
            <v>314.5</v>
          </cell>
          <cell r="J127">
            <v>898.38</v>
          </cell>
          <cell r="K127">
            <v>1.0844013133274653</v>
          </cell>
          <cell r="L127">
            <v>476.37895801719776</v>
          </cell>
          <cell r="M127">
            <v>3.46</v>
          </cell>
          <cell r="N127">
            <v>189</v>
          </cell>
        </row>
        <row r="128">
          <cell r="A128">
            <v>2511</v>
          </cell>
          <cell r="B128" t="str">
            <v>Glenwood</v>
          </cell>
          <cell r="C128">
            <v>1960</v>
          </cell>
          <cell r="D128">
            <v>157857</v>
          </cell>
          <cell r="E128">
            <v>64279</v>
          </cell>
          <cell r="F128">
            <v>586709.31999999995</v>
          </cell>
          <cell r="H128">
            <v>1342.9</v>
          </cell>
          <cell r="J128">
            <v>436.9</v>
          </cell>
          <cell r="K128">
            <v>0.52736585163602212</v>
          </cell>
          <cell r="L128">
            <v>299.34148979591833</v>
          </cell>
          <cell r="M128">
            <v>3.72</v>
          </cell>
          <cell r="N128">
            <v>167</v>
          </cell>
        </row>
        <row r="129">
          <cell r="A129">
            <v>2520</v>
          </cell>
          <cell r="B129" t="str">
            <v>Glidden-Ralston</v>
          </cell>
          <cell r="C129">
            <v>276</v>
          </cell>
          <cell r="D129">
            <v>37183</v>
          </cell>
          <cell r="E129">
            <v>11062</v>
          </cell>
          <cell r="F129">
            <v>67043.759999999995</v>
          </cell>
          <cell r="H129">
            <v>114</v>
          </cell>
          <cell r="J129">
            <v>588.1</v>
          </cell>
          <cell r="K129">
            <v>0.70987378655789568</v>
          </cell>
          <cell r="L129">
            <v>242.91217391304346</v>
          </cell>
          <cell r="M129">
            <v>1.8</v>
          </cell>
          <cell r="N129">
            <v>115</v>
          </cell>
        </row>
        <row r="130">
          <cell r="A130">
            <v>2556</v>
          </cell>
          <cell r="B130" t="str">
            <v>Graettinger-Terril</v>
          </cell>
          <cell r="C130">
            <v>366</v>
          </cell>
          <cell r="D130">
            <v>57464</v>
          </cell>
          <cell r="E130">
            <v>16755</v>
          </cell>
          <cell r="F130">
            <v>181091.98</v>
          </cell>
          <cell r="H130">
            <v>340.9</v>
          </cell>
          <cell r="J130">
            <v>531.22</v>
          </cell>
          <cell r="K130">
            <v>0.64121603961109563</v>
          </cell>
          <cell r="L130">
            <v>494.7868306010929</v>
          </cell>
          <cell r="M130">
            <v>3.15</v>
          </cell>
          <cell r="N130">
            <v>99</v>
          </cell>
        </row>
        <row r="131">
          <cell r="A131">
            <v>2673</v>
          </cell>
          <cell r="B131" t="str">
            <v>Nodaway Valley</v>
          </cell>
          <cell r="C131">
            <v>668.6</v>
          </cell>
          <cell r="D131">
            <v>124420</v>
          </cell>
          <cell r="E131">
            <v>18960</v>
          </cell>
          <cell r="F131">
            <v>371357</v>
          </cell>
          <cell r="H131">
            <v>475.8</v>
          </cell>
          <cell r="J131">
            <v>780.49</v>
          </cell>
          <cell r="K131">
            <v>0.94210064898923984</v>
          </cell>
          <cell r="L131">
            <v>555.42476817230033</v>
          </cell>
          <cell r="M131">
            <v>2.99</v>
          </cell>
          <cell r="N131">
            <v>283</v>
          </cell>
        </row>
        <row r="132">
          <cell r="A132">
            <v>2682</v>
          </cell>
          <cell r="B132" t="str">
            <v>GMG</v>
          </cell>
          <cell r="C132">
            <v>304.5</v>
          </cell>
          <cell r="D132">
            <v>56600</v>
          </cell>
          <cell r="E132">
            <v>65400</v>
          </cell>
          <cell r="F132">
            <v>107684.49</v>
          </cell>
          <cell r="H132">
            <v>384</v>
          </cell>
          <cell r="J132">
            <v>280.43</v>
          </cell>
          <cell r="K132">
            <v>0.33849669437923935</v>
          </cell>
          <cell r="L132">
            <v>353.64364532019704</v>
          </cell>
          <cell r="M132">
            <v>1.91</v>
          </cell>
          <cell r="N132">
            <v>93</v>
          </cell>
        </row>
        <row r="133">
          <cell r="A133">
            <v>2709</v>
          </cell>
          <cell r="B133" t="str">
            <v>Grinnell-Newburg</v>
          </cell>
          <cell r="C133">
            <v>1604</v>
          </cell>
          <cell r="D133">
            <v>130512</v>
          </cell>
          <cell r="E133">
            <v>46693</v>
          </cell>
          <cell r="F133">
            <v>503048.96000000002</v>
          </cell>
          <cell r="H133">
            <v>759.9</v>
          </cell>
          <cell r="J133">
            <v>661.99</v>
          </cell>
          <cell r="K133">
            <v>0.79906367618340646</v>
          </cell>
          <cell r="L133">
            <v>313.62154613466333</v>
          </cell>
          <cell r="M133">
            <v>3.86</v>
          </cell>
          <cell r="N133">
            <v>219</v>
          </cell>
        </row>
        <row r="134">
          <cell r="A134">
            <v>2718</v>
          </cell>
          <cell r="B134" t="str">
            <v>Griswold</v>
          </cell>
          <cell r="C134">
            <v>546.5</v>
          </cell>
          <cell r="D134">
            <v>106195</v>
          </cell>
          <cell r="E134">
            <v>25663</v>
          </cell>
          <cell r="F134">
            <v>303033.81</v>
          </cell>
          <cell r="H134">
            <v>427.3</v>
          </cell>
          <cell r="J134">
            <v>709.18</v>
          </cell>
          <cell r="K134">
            <v>0.85602498206279265</v>
          </cell>
          <cell r="L134">
            <v>554.49919487648674</v>
          </cell>
          <cell r="M134">
            <v>2.85</v>
          </cell>
          <cell r="N134">
            <v>245</v>
          </cell>
        </row>
        <row r="135">
          <cell r="A135">
            <v>2727</v>
          </cell>
          <cell r="B135" t="str">
            <v>Grundy Center</v>
          </cell>
          <cell r="C135">
            <v>607.1</v>
          </cell>
          <cell r="D135">
            <v>39829</v>
          </cell>
          <cell r="E135">
            <v>11436</v>
          </cell>
          <cell r="F135">
            <v>186373.47</v>
          </cell>
          <cell r="H135">
            <v>204.9</v>
          </cell>
          <cell r="J135">
            <v>909.58</v>
          </cell>
          <cell r="K135">
            <v>1.0979204196179744</v>
          </cell>
          <cell r="L135">
            <v>306.98973809915992</v>
          </cell>
          <cell r="M135">
            <v>4.68</v>
          </cell>
          <cell r="N135">
            <v>114</v>
          </cell>
        </row>
        <row r="136">
          <cell r="A136">
            <v>2754</v>
          </cell>
          <cell r="B136" t="str">
            <v>Guthrie Center</v>
          </cell>
          <cell r="C136">
            <v>455.6</v>
          </cell>
          <cell r="D136">
            <v>58642</v>
          </cell>
          <cell r="E136">
            <v>11527</v>
          </cell>
          <cell r="F136">
            <v>171663.79</v>
          </cell>
          <cell r="H136">
            <v>194.6</v>
          </cell>
          <cell r="J136">
            <v>882.14</v>
          </cell>
          <cell r="K136">
            <v>1.0647986092062269</v>
          </cell>
          <cell r="L136">
            <v>376.78619402985072</v>
          </cell>
          <cell r="M136">
            <v>2.93</v>
          </cell>
          <cell r="N136">
            <v>190</v>
          </cell>
        </row>
        <row r="137">
          <cell r="A137">
            <v>2763</v>
          </cell>
          <cell r="B137" t="str">
            <v>Clayton Ridge</v>
          </cell>
          <cell r="C137">
            <v>595</v>
          </cell>
          <cell r="D137">
            <v>163998</v>
          </cell>
          <cell r="E137">
            <v>34686</v>
          </cell>
          <cell r="F137">
            <v>429021.44</v>
          </cell>
          <cell r="H137">
            <v>301</v>
          </cell>
          <cell r="J137">
            <v>1425.32</v>
          </cell>
          <cell r="K137">
            <v>1.7204511230346875</v>
          </cell>
          <cell r="L137">
            <v>721.04443697478996</v>
          </cell>
          <cell r="M137">
            <v>2.61</v>
          </cell>
          <cell r="N137">
            <v>100</v>
          </cell>
        </row>
        <row r="138">
          <cell r="A138">
            <v>2766</v>
          </cell>
          <cell r="B138" t="str">
            <v>H-L-V</v>
          </cell>
          <cell r="C138">
            <v>313.39999999999998</v>
          </cell>
          <cell r="D138">
            <v>55686</v>
          </cell>
          <cell r="E138">
            <v>14953</v>
          </cell>
          <cell r="F138">
            <v>168418.1</v>
          </cell>
          <cell r="H138">
            <v>207</v>
          </cell>
          <cell r="J138">
            <v>813.61</v>
          </cell>
          <cell r="K138">
            <v>0.98207857759117412</v>
          </cell>
          <cell r="L138">
            <v>537.39023611997447</v>
          </cell>
          <cell r="M138">
            <v>3.02</v>
          </cell>
          <cell r="N138">
            <v>126</v>
          </cell>
        </row>
        <row r="139">
          <cell r="A139">
            <v>2772</v>
          </cell>
          <cell r="B139" t="str">
            <v>Hamburg</v>
          </cell>
          <cell r="C139">
            <v>244.2</v>
          </cell>
          <cell r="D139">
            <v>28460</v>
          </cell>
          <cell r="E139">
            <v>6903</v>
          </cell>
          <cell r="F139">
            <v>83218.960000000006</v>
          </cell>
          <cell r="H139">
            <v>159.4</v>
          </cell>
          <cell r="J139">
            <v>522.08000000000004</v>
          </cell>
          <cell r="K139">
            <v>0.63018348322759088</v>
          </cell>
          <cell r="L139">
            <v>340.78198198198203</v>
          </cell>
          <cell r="M139">
            <v>2.93</v>
          </cell>
          <cell r="N139">
            <v>98</v>
          </cell>
        </row>
        <row r="140">
          <cell r="A140">
            <v>2781</v>
          </cell>
          <cell r="B140" t="str">
            <v>Hampton-Dumont</v>
          </cell>
          <cell r="C140">
            <v>1231</v>
          </cell>
          <cell r="D140">
            <v>95796</v>
          </cell>
          <cell r="E140">
            <v>46807</v>
          </cell>
          <cell r="F140">
            <v>304022.17</v>
          </cell>
          <cell r="H140">
            <v>202</v>
          </cell>
          <cell r="J140">
            <v>1505.06</v>
          </cell>
          <cell r="K140">
            <v>1.8167023315708661</v>
          </cell>
          <cell r="L140">
            <v>246.97170593013809</v>
          </cell>
          <cell r="M140">
            <v>3.18</v>
          </cell>
          <cell r="N140">
            <v>239</v>
          </cell>
        </row>
        <row r="141">
          <cell r="A141">
            <v>2826</v>
          </cell>
          <cell r="B141" t="str">
            <v>Harlan</v>
          </cell>
          <cell r="C141">
            <v>1391.1999999999998</v>
          </cell>
          <cell r="D141">
            <v>140101</v>
          </cell>
          <cell r="E141">
            <v>62486</v>
          </cell>
          <cell r="F141">
            <v>497981.12</v>
          </cell>
          <cell r="H141">
            <v>546.1</v>
          </cell>
          <cell r="J141">
            <v>911.89</v>
          </cell>
          <cell r="K141">
            <v>1.1007087352903919</v>
          </cell>
          <cell r="L141">
            <v>357.95077630822317</v>
          </cell>
          <cell r="M141">
            <v>3.56</v>
          </cell>
          <cell r="N141">
            <v>279</v>
          </cell>
        </row>
        <row r="142">
          <cell r="A142">
            <v>2834</v>
          </cell>
          <cell r="B142" t="str">
            <v>Harmony</v>
          </cell>
          <cell r="C142">
            <v>345.5</v>
          </cell>
          <cell r="D142">
            <v>149511</v>
          </cell>
          <cell r="E142">
            <v>7657</v>
          </cell>
          <cell r="F142">
            <v>301326.8</v>
          </cell>
          <cell r="H142">
            <v>310</v>
          </cell>
          <cell r="J142">
            <v>972.02</v>
          </cell>
          <cell r="K142">
            <v>1.1732894371875628</v>
          </cell>
          <cell r="L142">
            <v>872.14703328509404</v>
          </cell>
          <cell r="M142">
            <v>1.96</v>
          </cell>
          <cell r="N142">
            <v>169</v>
          </cell>
        </row>
        <row r="143">
          <cell r="A143">
            <v>2846</v>
          </cell>
          <cell r="B143" t="str">
            <v>Harris-Lake Park</v>
          </cell>
          <cell r="C143">
            <v>321.10000000000002</v>
          </cell>
          <cell r="D143">
            <v>64512</v>
          </cell>
          <cell r="E143">
            <v>8036</v>
          </cell>
          <cell r="F143">
            <v>152503.66</v>
          </cell>
          <cell r="H143">
            <v>187.8</v>
          </cell>
          <cell r="J143">
            <v>812.05</v>
          </cell>
          <cell r="K143">
            <v>0.9801955592149959</v>
          </cell>
          <cell r="L143">
            <v>474.94132668950482</v>
          </cell>
          <cell r="M143">
            <v>2.36</v>
          </cell>
          <cell r="N143">
            <v>140</v>
          </cell>
        </row>
        <row r="144">
          <cell r="A144">
            <v>2862</v>
          </cell>
          <cell r="B144" t="str">
            <v>Hartley-Melvin-Sanborn</v>
          </cell>
          <cell r="C144">
            <v>637.9</v>
          </cell>
          <cell r="D144">
            <v>87789</v>
          </cell>
          <cell r="E144">
            <v>17907</v>
          </cell>
          <cell r="F144">
            <v>226055.38</v>
          </cell>
          <cell r="H144">
            <v>419.2</v>
          </cell>
          <cell r="J144">
            <v>539.25</v>
          </cell>
          <cell r="K144">
            <v>0.65090875599616593</v>
          </cell>
          <cell r="L144">
            <v>354.37432199404299</v>
          </cell>
          <cell r="M144">
            <v>2.58</v>
          </cell>
          <cell r="N144">
            <v>249</v>
          </cell>
        </row>
        <row r="145">
          <cell r="A145">
            <v>2977</v>
          </cell>
          <cell r="B145" t="str">
            <v>Highland</v>
          </cell>
          <cell r="C145">
            <v>652.29999999999995</v>
          </cell>
          <cell r="D145">
            <v>106195</v>
          </cell>
          <cell r="E145">
            <v>21133</v>
          </cell>
          <cell r="F145">
            <v>350730.58</v>
          </cell>
          <cell r="H145">
            <v>387.9</v>
          </cell>
          <cell r="J145">
            <v>904.18</v>
          </cell>
          <cell r="K145">
            <v>1.0914022790850502</v>
          </cell>
          <cell r="L145">
            <v>537.68293729878894</v>
          </cell>
          <cell r="M145">
            <v>3.3</v>
          </cell>
          <cell r="N145">
            <v>130</v>
          </cell>
        </row>
        <row r="146">
          <cell r="A146">
            <v>2988</v>
          </cell>
          <cell r="B146" t="str">
            <v>Hinton</v>
          </cell>
          <cell r="C146">
            <v>518.1</v>
          </cell>
          <cell r="D146">
            <v>71354</v>
          </cell>
          <cell r="E146">
            <v>13526</v>
          </cell>
          <cell r="F146">
            <v>289326.03999999998</v>
          </cell>
          <cell r="H146">
            <v>454</v>
          </cell>
          <cell r="J146">
            <v>637.28</v>
          </cell>
          <cell r="K146">
            <v>0.76923714792997056</v>
          </cell>
          <cell r="L146">
            <v>558.43667245705456</v>
          </cell>
          <cell r="M146">
            <v>4.05</v>
          </cell>
          <cell r="N146">
            <v>128</v>
          </cell>
        </row>
        <row r="147">
          <cell r="A147">
            <v>3029</v>
          </cell>
          <cell r="B147" t="str">
            <v>Howard-Winneshiek</v>
          </cell>
          <cell r="C147">
            <v>1243.2</v>
          </cell>
          <cell r="D147">
            <v>261997</v>
          </cell>
          <cell r="E147">
            <v>54275</v>
          </cell>
          <cell r="F147">
            <v>825254.77</v>
          </cell>
          <cell r="H147">
            <v>710.9</v>
          </cell>
          <cell r="J147">
            <v>1160.8599999999999</v>
          </cell>
          <cell r="K147">
            <v>1.4012312257500401</v>
          </cell>
          <cell r="L147">
            <v>663.8149694337194</v>
          </cell>
          <cell r="M147">
            <v>3.15</v>
          </cell>
          <cell r="N147">
            <v>434</v>
          </cell>
        </row>
        <row r="148">
          <cell r="A148">
            <v>3033</v>
          </cell>
          <cell r="B148" t="str">
            <v>Hubbard-Radcliffe</v>
          </cell>
          <cell r="C148">
            <v>423.1</v>
          </cell>
          <cell r="D148">
            <v>68801</v>
          </cell>
          <cell r="E148">
            <v>12542</v>
          </cell>
          <cell r="F148">
            <v>251694.9</v>
          </cell>
          <cell r="H148">
            <v>259</v>
          </cell>
          <cell r="J148">
            <v>971.79</v>
          </cell>
          <cell r="K148">
            <v>1.1730118126833826</v>
          </cell>
          <cell r="L148">
            <v>594.88277003072551</v>
          </cell>
          <cell r="M148">
            <v>3.66</v>
          </cell>
          <cell r="N148">
            <v>198</v>
          </cell>
        </row>
        <row r="149">
          <cell r="A149">
            <v>3042</v>
          </cell>
          <cell r="B149" t="str">
            <v>Hudson</v>
          </cell>
          <cell r="C149">
            <v>652</v>
          </cell>
          <cell r="D149">
            <v>35600</v>
          </cell>
          <cell r="E149">
            <v>16433</v>
          </cell>
          <cell r="F149">
            <v>172777.1</v>
          </cell>
          <cell r="H149">
            <v>274</v>
          </cell>
          <cell r="J149">
            <v>630.57000000000005</v>
          </cell>
          <cell r="K149">
            <v>0.76113775478628176</v>
          </cell>
          <cell r="L149">
            <v>264.99555214723927</v>
          </cell>
          <cell r="M149">
            <v>4.8499999999999996</v>
          </cell>
          <cell r="N149">
            <v>63</v>
          </cell>
        </row>
        <row r="150">
          <cell r="A150">
            <v>3060</v>
          </cell>
          <cell r="B150" t="str">
            <v>Humboldt</v>
          </cell>
          <cell r="C150">
            <v>1208.7</v>
          </cell>
          <cell r="D150">
            <v>164418</v>
          </cell>
          <cell r="E150">
            <v>42356</v>
          </cell>
          <cell r="F150">
            <v>341258.53</v>
          </cell>
          <cell r="H150">
            <v>652.20000000000005</v>
          </cell>
          <cell r="J150">
            <v>523.24</v>
          </cell>
          <cell r="K150">
            <v>0.63158367637910784</v>
          </cell>
          <cell r="L150">
            <v>282.33517829072559</v>
          </cell>
          <cell r="M150">
            <v>2.08</v>
          </cell>
          <cell r="N150">
            <v>200</v>
          </cell>
        </row>
        <row r="151">
          <cell r="A151">
            <v>3105</v>
          </cell>
          <cell r="B151" t="str">
            <v>Independence</v>
          </cell>
          <cell r="C151">
            <v>1401.3999999999999</v>
          </cell>
          <cell r="D151">
            <v>127722</v>
          </cell>
          <cell r="E151">
            <v>69142</v>
          </cell>
          <cell r="F151">
            <v>418298.46</v>
          </cell>
          <cell r="H151">
            <v>695</v>
          </cell>
          <cell r="J151">
            <v>601.87</v>
          </cell>
          <cell r="K151">
            <v>0.72649504491685202</v>
          </cell>
          <cell r="L151">
            <v>298.48612815755678</v>
          </cell>
          <cell r="M151">
            <v>3.27</v>
          </cell>
          <cell r="N151">
            <v>195</v>
          </cell>
        </row>
        <row r="152">
          <cell r="A152">
            <v>3114</v>
          </cell>
          <cell r="B152" t="str">
            <v>Indianola</v>
          </cell>
          <cell r="C152">
            <v>3430.3</v>
          </cell>
          <cell r="D152">
            <v>208209</v>
          </cell>
          <cell r="E152">
            <v>104412</v>
          </cell>
          <cell r="F152">
            <v>837569.39</v>
          </cell>
          <cell r="H152">
            <v>1727</v>
          </cell>
          <cell r="J152">
            <v>484.99</v>
          </cell>
          <cell r="K152">
            <v>0.58541351427089583</v>
          </cell>
          <cell r="L152">
            <v>244.16797073142291</v>
          </cell>
          <cell r="M152">
            <v>4.0199999999999996</v>
          </cell>
          <cell r="N152">
            <v>159</v>
          </cell>
        </row>
        <row r="153">
          <cell r="A153">
            <v>3119</v>
          </cell>
          <cell r="B153" t="str">
            <v>Interstate 35</v>
          </cell>
          <cell r="C153">
            <v>895.4</v>
          </cell>
          <cell r="D153">
            <v>141359</v>
          </cell>
          <cell r="E153">
            <v>21450</v>
          </cell>
          <cell r="F153">
            <v>573993.68999999994</v>
          </cell>
          <cell r="H153">
            <v>697.9</v>
          </cell>
          <cell r="J153">
            <v>822.46</v>
          </cell>
          <cell r="K153">
            <v>0.99276108568679966</v>
          </cell>
          <cell r="L153">
            <v>641.0472302881393</v>
          </cell>
          <cell r="M153">
            <v>4.0599999999999996</v>
          </cell>
          <cell r="N153">
            <v>192</v>
          </cell>
        </row>
        <row r="154">
          <cell r="A154">
            <v>3141</v>
          </cell>
          <cell r="B154" t="str">
            <v>Iowa City</v>
          </cell>
          <cell r="C154">
            <v>13327.1</v>
          </cell>
          <cell r="D154">
            <v>626335</v>
          </cell>
          <cell r="E154">
            <v>522294</v>
          </cell>
          <cell r="F154">
            <v>2823533.75</v>
          </cell>
          <cell r="H154">
            <v>5434.1</v>
          </cell>
          <cell r="J154">
            <v>519.6</v>
          </cell>
          <cell r="K154">
            <v>0.62718996683469241</v>
          </cell>
          <cell r="L154">
            <v>211.86407770632769</v>
          </cell>
          <cell r="M154">
            <v>4.51</v>
          </cell>
          <cell r="N154">
            <v>133</v>
          </cell>
        </row>
        <row r="155">
          <cell r="A155">
            <v>3150</v>
          </cell>
          <cell r="B155" t="str">
            <v>Iowa Falls</v>
          </cell>
          <cell r="C155">
            <v>1085.4000000000001</v>
          </cell>
          <cell r="D155">
            <v>68524</v>
          </cell>
          <cell r="E155">
            <v>33001</v>
          </cell>
          <cell r="F155">
            <v>301881.7</v>
          </cell>
          <cell r="H155">
            <v>428</v>
          </cell>
          <cell r="J155">
            <v>705.33</v>
          </cell>
          <cell r="K155">
            <v>0.85137778927543029</v>
          </cell>
          <cell r="L155">
            <v>278.12944536576379</v>
          </cell>
          <cell r="M155">
            <v>4.4000000000000004</v>
          </cell>
          <cell r="N155">
            <v>135</v>
          </cell>
        </row>
        <row r="156">
          <cell r="A156">
            <v>3154</v>
          </cell>
          <cell r="B156" t="str">
            <v>Iowa Valley</v>
          </cell>
          <cell r="C156">
            <v>547.9</v>
          </cell>
          <cell r="D156">
            <v>53795</v>
          </cell>
          <cell r="E156">
            <v>11495</v>
          </cell>
          <cell r="F156">
            <v>162378.19</v>
          </cell>
          <cell r="H156">
            <v>146.69999999999999</v>
          </cell>
          <cell r="J156">
            <v>1106.8699999999999</v>
          </cell>
          <cell r="K156">
            <v>1.3360618910514162</v>
          </cell>
          <cell r="L156">
            <v>296.36464683336379</v>
          </cell>
          <cell r="M156">
            <v>3.02</v>
          </cell>
          <cell r="N156">
            <v>105</v>
          </cell>
        </row>
        <row r="157">
          <cell r="A157">
            <v>3168</v>
          </cell>
          <cell r="B157" t="str">
            <v>IKM-Manning</v>
          </cell>
          <cell r="C157">
            <v>698.6</v>
          </cell>
          <cell r="D157">
            <v>117386</v>
          </cell>
          <cell r="E157">
            <v>26150</v>
          </cell>
          <cell r="F157">
            <v>327754.73</v>
          </cell>
          <cell r="H157">
            <v>621</v>
          </cell>
          <cell r="J157">
            <v>527.79</v>
          </cell>
          <cell r="K157">
            <v>0.63707581330962715</v>
          </cell>
          <cell r="L157">
            <v>469.15936158030343</v>
          </cell>
          <cell r="M157">
            <v>2.79</v>
          </cell>
          <cell r="N157">
            <v>322</v>
          </cell>
        </row>
        <row r="158">
          <cell r="A158">
            <v>3186</v>
          </cell>
          <cell r="B158" t="str">
            <v>Janesville Consolidated</v>
          </cell>
          <cell r="C158">
            <v>380.1</v>
          </cell>
          <cell r="D158">
            <v>42480</v>
          </cell>
          <cell r="E158">
            <v>11472</v>
          </cell>
          <cell r="F158">
            <v>115389.96</v>
          </cell>
          <cell r="H158">
            <v>140</v>
          </cell>
          <cell r="J158">
            <v>824.21</v>
          </cell>
          <cell r="K158">
            <v>0.99487344604469163</v>
          </cell>
          <cell r="L158">
            <v>303.5779005524862</v>
          </cell>
          <cell r="M158">
            <v>2.72</v>
          </cell>
          <cell r="N158">
            <v>44</v>
          </cell>
        </row>
        <row r="159">
          <cell r="A159">
            <v>3195</v>
          </cell>
          <cell r="B159" t="str">
            <v>Greene County</v>
          </cell>
          <cell r="C159">
            <v>1284.4000000000001</v>
          </cell>
          <cell r="D159">
            <v>208690</v>
          </cell>
          <cell r="E159">
            <v>23655</v>
          </cell>
          <cell r="F159">
            <v>771180.8</v>
          </cell>
          <cell r="H159">
            <v>661</v>
          </cell>
          <cell r="J159">
            <v>1166.69</v>
          </cell>
          <cell r="K159">
            <v>1.408268403399475</v>
          </cell>
          <cell r="L159">
            <v>600.42105263157896</v>
          </cell>
          <cell r="M159">
            <v>3.7</v>
          </cell>
          <cell r="N159">
            <v>388</v>
          </cell>
        </row>
        <row r="160">
          <cell r="A160">
            <v>3204</v>
          </cell>
          <cell r="B160" t="str">
            <v>Jesup</v>
          </cell>
          <cell r="C160">
            <v>880</v>
          </cell>
          <cell r="D160">
            <v>75305</v>
          </cell>
          <cell r="E160">
            <v>27727</v>
          </cell>
          <cell r="F160">
            <v>268012.24</v>
          </cell>
          <cell r="H160">
            <v>379</v>
          </cell>
          <cell r="J160">
            <v>707.16</v>
          </cell>
          <cell r="K160">
            <v>0.85358671467825442</v>
          </cell>
          <cell r="L160">
            <v>304.55936363636363</v>
          </cell>
          <cell r="M160">
            <v>3.56</v>
          </cell>
          <cell r="N160">
            <v>137</v>
          </cell>
        </row>
        <row r="161">
          <cell r="A161">
            <v>3231</v>
          </cell>
          <cell r="B161" t="str">
            <v>Johnston</v>
          </cell>
          <cell r="C161">
            <v>6617.1</v>
          </cell>
          <cell r="D161">
            <v>402804</v>
          </cell>
          <cell r="E161">
            <v>241898</v>
          </cell>
          <cell r="F161">
            <v>2047088.97</v>
          </cell>
          <cell r="H161">
            <v>4449.2</v>
          </cell>
          <cell r="J161">
            <v>460.1</v>
          </cell>
          <cell r="K161">
            <v>0.55536971466636254</v>
          </cell>
          <cell r="L161">
            <v>309.36346284626194</v>
          </cell>
          <cell r="M161">
            <v>5.09</v>
          </cell>
          <cell r="N161">
            <v>40</v>
          </cell>
        </row>
        <row r="162">
          <cell r="A162">
            <v>3312</v>
          </cell>
          <cell r="B162" t="str">
            <v>Keokuk</v>
          </cell>
          <cell r="C162">
            <v>1963.7</v>
          </cell>
          <cell r="D162">
            <v>47722</v>
          </cell>
          <cell r="E162">
            <v>62502</v>
          </cell>
          <cell r="F162">
            <v>213752.29</v>
          </cell>
          <cell r="H162">
            <v>736</v>
          </cell>
          <cell r="J162">
            <v>290.42</v>
          </cell>
          <cell r="K162">
            <v>0.35055525436514889</v>
          </cell>
          <cell r="L162">
            <v>108.85180526557009</v>
          </cell>
          <cell r="M162">
            <v>4.47</v>
          </cell>
          <cell r="N162">
            <v>47</v>
          </cell>
        </row>
        <row r="163">
          <cell r="A163">
            <v>3330</v>
          </cell>
          <cell r="B163" t="str">
            <v>Keota</v>
          </cell>
          <cell r="C163">
            <v>338.9</v>
          </cell>
          <cell r="D163">
            <v>45583</v>
          </cell>
          <cell r="E163">
            <v>10874</v>
          </cell>
          <cell r="F163">
            <v>131699.41</v>
          </cell>
          <cell r="H163">
            <v>161</v>
          </cell>
          <cell r="J163">
            <v>818.01</v>
          </cell>
          <cell r="K163">
            <v>0.98738965506244547</v>
          </cell>
          <cell r="L163">
            <v>388.60846857480084</v>
          </cell>
          <cell r="M163">
            <v>2.89</v>
          </cell>
          <cell r="N163">
            <v>147</v>
          </cell>
        </row>
        <row r="164">
          <cell r="A164">
            <v>3348</v>
          </cell>
          <cell r="B164" t="str">
            <v>Kingsley-Pierson</v>
          </cell>
          <cell r="C164">
            <v>444.1</v>
          </cell>
          <cell r="D164">
            <v>63440</v>
          </cell>
          <cell r="E164">
            <v>35707</v>
          </cell>
          <cell r="F164">
            <v>142098.93</v>
          </cell>
          <cell r="H164">
            <v>262</v>
          </cell>
          <cell r="J164">
            <v>542.36</v>
          </cell>
          <cell r="K164">
            <v>0.65466272211790555</v>
          </cell>
          <cell r="L164">
            <v>319.97056969151089</v>
          </cell>
          <cell r="M164">
            <v>2.2400000000000002</v>
          </cell>
          <cell r="N164">
            <v>133</v>
          </cell>
        </row>
        <row r="165">
          <cell r="A165">
            <v>3375</v>
          </cell>
          <cell r="B165" t="str">
            <v>Knoxville</v>
          </cell>
          <cell r="C165">
            <v>1807.3</v>
          </cell>
          <cell r="D165">
            <v>109108</v>
          </cell>
          <cell r="E165">
            <v>42939</v>
          </cell>
          <cell r="F165">
            <v>473565.75</v>
          </cell>
          <cell r="H165">
            <v>796.9</v>
          </cell>
          <cell r="J165">
            <v>594.26</v>
          </cell>
          <cell r="K165">
            <v>0.7173092950176756</v>
          </cell>
          <cell r="L165">
            <v>262.02940850993195</v>
          </cell>
          <cell r="M165">
            <v>4.34</v>
          </cell>
          <cell r="N165">
            <v>160</v>
          </cell>
        </row>
        <row r="166">
          <cell r="A166">
            <v>3420</v>
          </cell>
          <cell r="B166" t="str">
            <v>Lake Mills</v>
          </cell>
          <cell r="C166">
            <v>617.70000000000005</v>
          </cell>
          <cell r="D166">
            <v>92852</v>
          </cell>
          <cell r="E166">
            <v>18618</v>
          </cell>
          <cell r="F166">
            <v>333677.11</v>
          </cell>
          <cell r="H166">
            <v>360.8</v>
          </cell>
          <cell r="J166">
            <v>924.83</v>
          </cell>
          <cell r="K166">
            <v>1.1163281313081765</v>
          </cell>
          <cell r="L166">
            <v>540.19282823377034</v>
          </cell>
          <cell r="M166">
            <v>3.59</v>
          </cell>
          <cell r="N166">
            <v>184</v>
          </cell>
        </row>
        <row r="167">
          <cell r="A167">
            <v>3465</v>
          </cell>
          <cell r="B167" t="str">
            <v>Lamoni</v>
          </cell>
          <cell r="C167">
            <v>298.3</v>
          </cell>
          <cell r="D167">
            <v>27339</v>
          </cell>
          <cell r="E167">
            <v>14488</v>
          </cell>
          <cell r="F167">
            <v>111733.81</v>
          </cell>
          <cell r="H167">
            <v>87</v>
          </cell>
          <cell r="J167">
            <v>1284.3</v>
          </cell>
          <cell r="K167">
            <v>1.5502310900804375</v>
          </cell>
          <cell r="L167">
            <v>374.56858866912501</v>
          </cell>
          <cell r="M167">
            <v>4.09</v>
          </cell>
          <cell r="N167">
            <v>101</v>
          </cell>
        </row>
        <row r="168">
          <cell r="A168">
            <v>3537</v>
          </cell>
          <cell r="B168" t="str">
            <v>Laurens-Marathon</v>
          </cell>
          <cell r="C168">
            <v>320.7</v>
          </cell>
          <cell r="D168">
            <v>37374</v>
          </cell>
          <cell r="E168">
            <v>14881</v>
          </cell>
          <cell r="F168">
            <v>105313.46</v>
          </cell>
          <cell r="H168">
            <v>227</v>
          </cell>
          <cell r="J168">
            <v>463.94</v>
          </cell>
          <cell r="K168">
            <v>0.56000483682310842</v>
          </cell>
          <cell r="L168">
            <v>328.38621764889308</v>
          </cell>
          <cell r="M168">
            <v>2.82</v>
          </cell>
          <cell r="N168">
            <v>138</v>
          </cell>
        </row>
        <row r="169">
          <cell r="A169">
            <v>3555</v>
          </cell>
          <cell r="B169" t="str">
            <v>Lawton-Bronson</v>
          </cell>
          <cell r="C169">
            <v>611.4</v>
          </cell>
          <cell r="D169">
            <v>111470</v>
          </cell>
          <cell r="E169">
            <v>18083</v>
          </cell>
          <cell r="F169">
            <v>309985.17</v>
          </cell>
          <cell r="H169">
            <v>290.5</v>
          </cell>
          <cell r="J169">
            <v>1067.07</v>
          </cell>
          <cell r="K169">
            <v>1.2880207811976427</v>
          </cell>
          <cell r="L169">
            <v>507.00878312070654</v>
          </cell>
          <cell r="M169">
            <v>2.78</v>
          </cell>
          <cell r="N169">
            <v>118</v>
          </cell>
        </row>
        <row r="170">
          <cell r="A170">
            <v>3600</v>
          </cell>
          <cell r="B170" t="str">
            <v>Le Mars</v>
          </cell>
          <cell r="C170">
            <v>2124.7999999999997</v>
          </cell>
          <cell r="D170">
            <v>156375</v>
          </cell>
          <cell r="E170">
            <v>60974</v>
          </cell>
          <cell r="F170">
            <v>631670.39</v>
          </cell>
          <cell r="H170">
            <v>935.5</v>
          </cell>
          <cell r="J170">
            <v>675.22</v>
          </cell>
          <cell r="K170">
            <v>0.8150331204890704</v>
          </cell>
          <cell r="L170">
            <v>297.2846338478916</v>
          </cell>
          <cell r="M170">
            <v>4.04</v>
          </cell>
          <cell r="N170">
            <v>265</v>
          </cell>
        </row>
        <row r="171">
          <cell r="A171">
            <v>3609</v>
          </cell>
          <cell r="B171" t="str">
            <v>Lenox</v>
          </cell>
          <cell r="C171">
            <v>470.6</v>
          </cell>
          <cell r="D171">
            <v>55355</v>
          </cell>
          <cell r="E171">
            <v>19753</v>
          </cell>
          <cell r="F171">
            <v>119207.05</v>
          </cell>
          <cell r="H171">
            <v>396</v>
          </cell>
          <cell r="J171">
            <v>301.02999999999997</v>
          </cell>
          <cell r="K171">
            <v>0.36336219344928294</v>
          </cell>
          <cell r="L171">
            <v>253.30864853378665</v>
          </cell>
          <cell r="M171">
            <v>2.16</v>
          </cell>
          <cell r="N171">
            <v>155</v>
          </cell>
        </row>
        <row r="172">
          <cell r="A172">
            <v>3645</v>
          </cell>
          <cell r="B172" t="str">
            <v>Lewis Central</v>
          </cell>
          <cell r="C172">
            <v>2559.6</v>
          </cell>
          <cell r="D172">
            <v>250893</v>
          </cell>
          <cell r="E172">
            <v>101070</v>
          </cell>
          <cell r="F172">
            <v>854493.31</v>
          </cell>
          <cell r="H172">
            <v>2232</v>
          </cell>
          <cell r="J172">
            <v>382.84</v>
          </cell>
          <cell r="K172">
            <v>0.46211202252308237</v>
          </cell>
          <cell r="L172">
            <v>333.83861150179717</v>
          </cell>
          <cell r="M172">
            <v>3.41</v>
          </cell>
          <cell r="N172">
            <v>64</v>
          </cell>
        </row>
        <row r="173">
          <cell r="A173">
            <v>3691</v>
          </cell>
          <cell r="B173" t="str">
            <v>North Cedar</v>
          </cell>
          <cell r="C173">
            <v>863.9</v>
          </cell>
          <cell r="D173">
            <v>185086</v>
          </cell>
          <cell r="E173">
            <v>111067</v>
          </cell>
          <cell r="F173">
            <v>318774.81</v>
          </cell>
          <cell r="H173">
            <v>706.9</v>
          </cell>
          <cell r="J173">
            <v>450.95</v>
          </cell>
          <cell r="K173">
            <v>0.54432508765224119</v>
          </cell>
          <cell r="L173">
            <v>368.99503414747079</v>
          </cell>
          <cell r="M173">
            <v>1.72</v>
          </cell>
          <cell r="N173">
            <v>209</v>
          </cell>
        </row>
        <row r="174">
          <cell r="A174">
            <v>3715</v>
          </cell>
          <cell r="B174" t="str">
            <v>Linn-Mar</v>
          </cell>
          <cell r="C174">
            <v>7145.2</v>
          </cell>
          <cell r="D174">
            <v>328479</v>
          </cell>
          <cell r="E174">
            <v>131136</v>
          </cell>
          <cell r="F174">
            <v>1788207.62</v>
          </cell>
          <cell r="H174">
            <v>3538.6</v>
          </cell>
          <cell r="J174">
            <v>505.34</v>
          </cell>
          <cell r="K174">
            <v>0.60997724757552618</v>
          </cell>
          <cell r="L174">
            <v>250.26697923081232</v>
          </cell>
          <cell r="M174">
            <v>5.45</v>
          </cell>
          <cell r="N174">
            <v>63</v>
          </cell>
        </row>
        <row r="175">
          <cell r="A175">
            <v>3744</v>
          </cell>
          <cell r="B175" t="str">
            <v>Lisbon</v>
          </cell>
          <cell r="C175">
            <v>680.6</v>
          </cell>
          <cell r="D175">
            <v>101061</v>
          </cell>
          <cell r="E175">
            <v>20490</v>
          </cell>
          <cell r="F175">
            <v>222467.20000000001</v>
          </cell>
          <cell r="H175">
            <v>208</v>
          </cell>
          <cell r="J175">
            <v>1069.55</v>
          </cell>
          <cell r="K175">
            <v>1.2910142975905412</v>
          </cell>
          <cell r="L175">
            <v>326.86923302967972</v>
          </cell>
          <cell r="M175">
            <v>2.2000000000000002</v>
          </cell>
          <cell r="N175">
            <v>48</v>
          </cell>
        </row>
        <row r="176">
          <cell r="A176">
            <v>3798</v>
          </cell>
          <cell r="B176" t="str">
            <v>Logan-Magnolia</v>
          </cell>
          <cell r="C176">
            <v>563.20000000000005</v>
          </cell>
          <cell r="D176">
            <v>40472</v>
          </cell>
          <cell r="E176">
            <v>27573</v>
          </cell>
          <cell r="F176">
            <v>178606.21</v>
          </cell>
          <cell r="H176">
            <v>547</v>
          </cell>
          <cell r="J176">
            <v>326.52</v>
          </cell>
          <cell r="K176">
            <v>0.39413023089080779</v>
          </cell>
          <cell r="L176">
            <v>317.12750355113633</v>
          </cell>
          <cell r="M176">
            <v>4.41</v>
          </cell>
          <cell r="N176">
            <v>115</v>
          </cell>
        </row>
        <row r="177">
          <cell r="A177">
            <v>3816</v>
          </cell>
          <cell r="B177" t="str">
            <v>Lone Tree</v>
          </cell>
          <cell r="C177">
            <v>398.1</v>
          </cell>
          <cell r="D177">
            <v>38871</v>
          </cell>
          <cell r="E177">
            <v>19001</v>
          </cell>
          <cell r="F177">
            <v>82359.28</v>
          </cell>
          <cell r="H177">
            <v>112</v>
          </cell>
          <cell r="J177">
            <v>735.35</v>
          </cell>
          <cell r="K177">
            <v>0.88761382238624142</v>
          </cell>
          <cell r="L177">
            <v>206.88088419994975</v>
          </cell>
          <cell r="M177">
            <v>2.12</v>
          </cell>
          <cell r="N177">
            <v>96</v>
          </cell>
        </row>
        <row r="178">
          <cell r="A178">
            <v>3841</v>
          </cell>
          <cell r="B178" t="str">
            <v>Louisa-Muscatine</v>
          </cell>
          <cell r="C178">
            <v>764.9</v>
          </cell>
          <cell r="D178">
            <v>110101</v>
          </cell>
          <cell r="E178">
            <v>24332</v>
          </cell>
          <cell r="F178">
            <v>406538.45</v>
          </cell>
          <cell r="H178">
            <v>675.8</v>
          </cell>
          <cell r="J178">
            <v>601.57000000000005</v>
          </cell>
          <cell r="K178">
            <v>0.72613292599835622</v>
          </cell>
          <cell r="L178">
            <v>531.49228657340836</v>
          </cell>
          <cell r="M178">
            <v>3.69</v>
          </cell>
          <cell r="N178">
            <v>110</v>
          </cell>
        </row>
        <row r="179">
          <cell r="A179">
            <v>3897</v>
          </cell>
          <cell r="B179" t="str">
            <v>LuVerne</v>
          </cell>
          <cell r="C179">
            <v>72</v>
          </cell>
          <cell r="D179">
            <v>34393</v>
          </cell>
          <cell r="E179">
            <v>3197</v>
          </cell>
          <cell r="F179">
            <v>58616.26</v>
          </cell>
          <cell r="H179">
            <v>59</v>
          </cell>
          <cell r="J179">
            <v>993.5</v>
          </cell>
          <cell r="K179">
            <v>1.1992171517518608</v>
          </cell>
          <cell r="L179">
            <v>814.11472222222221</v>
          </cell>
          <cell r="M179">
            <v>1.7</v>
          </cell>
          <cell r="N179">
            <v>79</v>
          </cell>
        </row>
        <row r="180">
          <cell r="A180">
            <v>3906</v>
          </cell>
          <cell r="B180" t="str">
            <v>Lynnville-Sully</v>
          </cell>
          <cell r="C180">
            <v>427.4</v>
          </cell>
          <cell r="D180">
            <v>61055</v>
          </cell>
          <cell r="E180">
            <v>12178</v>
          </cell>
          <cell r="F180">
            <v>267837.40999999997</v>
          </cell>
          <cell r="H180">
            <v>319.89999999999998</v>
          </cell>
          <cell r="J180">
            <v>837.25</v>
          </cell>
          <cell r="K180">
            <v>1.0106135483686416</v>
          </cell>
          <cell r="L180">
            <v>626.66684604585862</v>
          </cell>
          <cell r="M180">
            <v>4.3899999999999997</v>
          </cell>
          <cell r="N180">
            <v>143</v>
          </cell>
        </row>
        <row r="181">
          <cell r="A181">
            <v>3942</v>
          </cell>
          <cell r="B181" t="str">
            <v>Madrid</v>
          </cell>
          <cell r="C181">
            <v>676.4</v>
          </cell>
          <cell r="D181">
            <v>22586</v>
          </cell>
          <cell r="E181">
            <v>13972</v>
          </cell>
          <cell r="F181">
            <v>128225.85</v>
          </cell>
          <cell r="H181">
            <v>205</v>
          </cell>
          <cell r="J181">
            <v>625.49</v>
          </cell>
          <cell r="K181">
            <v>0.75500587443308642</v>
          </cell>
          <cell r="L181">
            <v>189.57103784742756</v>
          </cell>
          <cell r="M181">
            <v>5.68</v>
          </cell>
          <cell r="N181">
            <v>43</v>
          </cell>
        </row>
        <row r="182">
          <cell r="A182">
            <v>3978</v>
          </cell>
          <cell r="B182" t="str">
            <v>East Mills</v>
          </cell>
          <cell r="C182">
            <v>543.29999999999995</v>
          </cell>
          <cell r="D182">
            <v>97211</v>
          </cell>
          <cell r="E182">
            <v>17008</v>
          </cell>
          <cell r="F182">
            <v>264355.74</v>
          </cell>
          <cell r="H182">
            <v>338.7</v>
          </cell>
          <cell r="J182">
            <v>780.5</v>
          </cell>
          <cell r="K182">
            <v>0.94211271961985632</v>
          </cell>
          <cell r="L182">
            <v>486.57415792379902</v>
          </cell>
          <cell r="M182">
            <v>2.72</v>
          </cell>
          <cell r="N182">
            <v>225</v>
          </cell>
        </row>
        <row r="183">
          <cell r="A183">
            <v>4023</v>
          </cell>
          <cell r="B183" t="str">
            <v>Manson Northwest Webster</v>
          </cell>
          <cell r="C183">
            <v>633.29999999999995</v>
          </cell>
          <cell r="D183">
            <v>151705</v>
          </cell>
          <cell r="E183">
            <v>2801</v>
          </cell>
          <cell r="F183">
            <v>556389.81999999995</v>
          </cell>
          <cell r="H183">
            <v>276</v>
          </cell>
          <cell r="J183">
            <v>2015.91</v>
          </cell>
          <cell r="K183">
            <v>2.4333304966160982</v>
          </cell>
          <cell r="L183">
            <v>878.55648192010108</v>
          </cell>
          <cell r="M183">
            <v>3.67</v>
          </cell>
          <cell r="N183">
            <v>218</v>
          </cell>
        </row>
        <row r="184">
          <cell r="A184">
            <v>4033</v>
          </cell>
          <cell r="B184" t="str">
            <v>Maple Valley-Anthon Oto</v>
          </cell>
          <cell r="C184">
            <v>663.6</v>
          </cell>
          <cell r="D184">
            <v>132626</v>
          </cell>
          <cell r="E184">
            <v>34506</v>
          </cell>
          <cell r="F184">
            <v>348003.88</v>
          </cell>
          <cell r="H184">
            <v>234</v>
          </cell>
          <cell r="J184">
            <v>1487.2</v>
          </cell>
          <cell r="K184">
            <v>1.7951441852897507</v>
          </cell>
          <cell r="L184">
            <v>524.41814345991565</v>
          </cell>
          <cell r="M184">
            <v>2.62</v>
          </cell>
          <cell r="N184">
            <v>375</v>
          </cell>
        </row>
        <row r="185">
          <cell r="A185">
            <v>4041</v>
          </cell>
          <cell r="B185" t="str">
            <v>Maquoketa</v>
          </cell>
          <cell r="C185">
            <v>1353.8999999999999</v>
          </cell>
          <cell r="D185">
            <v>138012</v>
          </cell>
          <cell r="E185">
            <v>32501</v>
          </cell>
          <cell r="F185">
            <v>515441.82</v>
          </cell>
          <cell r="H185">
            <v>380.8</v>
          </cell>
          <cell r="J185">
            <v>1353.58</v>
          </cell>
          <cell r="K185">
            <v>1.6338564189917297</v>
          </cell>
          <cell r="L185">
            <v>380.70892975847556</v>
          </cell>
          <cell r="M185">
            <v>3.74</v>
          </cell>
          <cell r="N185">
            <v>172</v>
          </cell>
        </row>
        <row r="186">
          <cell r="A186">
            <v>4043</v>
          </cell>
          <cell r="B186" t="str">
            <v>Maquoketa Valley</v>
          </cell>
          <cell r="C186">
            <v>723</v>
          </cell>
          <cell r="D186">
            <v>102062</v>
          </cell>
          <cell r="E186">
            <v>6753</v>
          </cell>
          <cell r="F186">
            <v>272415.49</v>
          </cell>
          <cell r="H186">
            <v>562.9</v>
          </cell>
          <cell r="J186">
            <v>483.95</v>
          </cell>
          <cell r="K186">
            <v>0.58415816868677706</v>
          </cell>
          <cell r="L186">
            <v>376.78491009681881</v>
          </cell>
          <cell r="M186">
            <v>2.67</v>
          </cell>
          <cell r="N186">
            <v>178</v>
          </cell>
        </row>
        <row r="187">
          <cell r="A187">
            <v>4068</v>
          </cell>
          <cell r="B187" t="str">
            <v>Marcus-Meriden-Cleghorn</v>
          </cell>
          <cell r="C187">
            <v>444.2</v>
          </cell>
          <cell r="D187">
            <v>92066</v>
          </cell>
          <cell r="E187">
            <v>15511</v>
          </cell>
          <cell r="F187">
            <v>213040.88</v>
          </cell>
          <cell r="H187">
            <v>425</v>
          </cell>
          <cell r="J187">
            <v>501.27</v>
          </cell>
          <cell r="K187">
            <v>0.60506450091460007</v>
          </cell>
          <cell r="L187">
            <v>479.6057631697434</v>
          </cell>
          <cell r="M187">
            <v>2.31</v>
          </cell>
          <cell r="N187">
            <v>233</v>
          </cell>
        </row>
        <row r="188">
          <cell r="A188">
            <v>4086</v>
          </cell>
          <cell r="B188" t="str">
            <v>Marion Independent</v>
          </cell>
          <cell r="C188">
            <v>1935.1000000000001</v>
          </cell>
          <cell r="D188">
            <v>45665</v>
          </cell>
          <cell r="E188">
            <v>39602</v>
          </cell>
          <cell r="F188">
            <v>212179.18</v>
          </cell>
          <cell r="H188">
            <v>432</v>
          </cell>
          <cell r="J188">
            <v>491.16</v>
          </cell>
          <cell r="K188">
            <v>0.59286109336129234</v>
          </cell>
          <cell r="L188">
            <v>109.64765645186294</v>
          </cell>
          <cell r="M188">
            <v>4.6500000000000004</v>
          </cell>
          <cell r="N188">
            <v>4</v>
          </cell>
        </row>
        <row r="189">
          <cell r="A189">
            <v>4104</v>
          </cell>
          <cell r="B189" t="str">
            <v>Marshalltown</v>
          </cell>
          <cell r="C189">
            <v>5382.8</v>
          </cell>
          <cell r="D189">
            <v>242102</v>
          </cell>
          <cell r="E189">
            <v>106617</v>
          </cell>
          <cell r="F189">
            <v>1155504.83</v>
          </cell>
          <cell r="H189">
            <v>1516.3</v>
          </cell>
          <cell r="J189">
            <v>762.06</v>
          </cell>
          <cell r="K189">
            <v>0.91985447676298226</v>
          </cell>
          <cell r="L189">
            <v>214.66612729434496</v>
          </cell>
          <cell r="M189">
            <v>4.78</v>
          </cell>
          <cell r="N189">
            <v>144</v>
          </cell>
        </row>
        <row r="190">
          <cell r="A190">
            <v>4122</v>
          </cell>
          <cell r="B190" t="str">
            <v>Martensdale-St Marys</v>
          </cell>
          <cell r="C190">
            <v>525.70000000000005</v>
          </cell>
          <cell r="D190">
            <v>63725</v>
          </cell>
          <cell r="E190">
            <v>19310</v>
          </cell>
          <cell r="F190">
            <v>206119.21</v>
          </cell>
          <cell r="H190">
            <v>383</v>
          </cell>
          <cell r="J190">
            <v>538.16999999999996</v>
          </cell>
          <cell r="K190">
            <v>0.64960512788958114</v>
          </cell>
          <cell r="L190">
            <v>392.08523872931323</v>
          </cell>
          <cell r="M190">
            <v>3.24</v>
          </cell>
          <cell r="N190">
            <v>75</v>
          </cell>
        </row>
        <row r="191">
          <cell r="A191">
            <v>4131</v>
          </cell>
          <cell r="B191" t="str">
            <v>Mason City</v>
          </cell>
          <cell r="C191">
            <v>3740.2</v>
          </cell>
          <cell r="D191">
            <v>132716</v>
          </cell>
          <cell r="E191">
            <v>108393</v>
          </cell>
          <cell r="F191">
            <v>846861.55</v>
          </cell>
          <cell r="H191">
            <v>2637.9</v>
          </cell>
          <cell r="J191">
            <v>321.04000000000002</v>
          </cell>
          <cell r="K191">
            <v>0.38751552531295158</v>
          </cell>
          <cell r="L191">
            <v>226.42146141917547</v>
          </cell>
          <cell r="M191">
            <v>6.39</v>
          </cell>
          <cell r="N191">
            <v>95</v>
          </cell>
        </row>
        <row r="192">
          <cell r="A192">
            <v>4149</v>
          </cell>
          <cell r="B192" t="str">
            <v>MOC-Floyd Valley</v>
          </cell>
          <cell r="C192">
            <v>1397.6999999999998</v>
          </cell>
          <cell r="D192">
            <v>120845</v>
          </cell>
          <cell r="E192">
            <v>41027</v>
          </cell>
          <cell r="F192">
            <v>325675.40000000002</v>
          </cell>
          <cell r="H192">
            <v>797.9</v>
          </cell>
          <cell r="J192">
            <v>408.17</v>
          </cell>
          <cell r="K192">
            <v>0.49268692987474283</v>
          </cell>
          <cell r="L192">
            <v>233.00808471059602</v>
          </cell>
          <cell r="M192">
            <v>2.69</v>
          </cell>
          <cell r="N192">
            <v>231</v>
          </cell>
        </row>
        <row r="193">
          <cell r="A193">
            <v>4203</v>
          </cell>
          <cell r="B193" t="str">
            <v>Mediapolis</v>
          </cell>
          <cell r="C193">
            <v>756.4</v>
          </cell>
          <cell r="D193">
            <v>151571</v>
          </cell>
          <cell r="E193">
            <v>23107</v>
          </cell>
          <cell r="F193">
            <v>505005.11</v>
          </cell>
          <cell r="H193">
            <v>653.9</v>
          </cell>
          <cell r="J193">
            <v>772.3</v>
          </cell>
          <cell r="K193">
            <v>0.932214802514305</v>
          </cell>
          <cell r="L193">
            <v>667.64292702273929</v>
          </cell>
          <cell r="M193">
            <v>3.33</v>
          </cell>
          <cell r="N193">
            <v>220</v>
          </cell>
        </row>
        <row r="194">
          <cell r="A194">
            <v>4212</v>
          </cell>
          <cell r="B194" t="str">
            <v>Melcher-Dallas</v>
          </cell>
          <cell r="C194">
            <v>327.10000000000002</v>
          </cell>
          <cell r="D194">
            <v>33671</v>
          </cell>
          <cell r="E194">
            <v>11656</v>
          </cell>
          <cell r="F194">
            <v>110327.64</v>
          </cell>
          <cell r="H194">
            <v>212.9</v>
          </cell>
          <cell r="J194">
            <v>518.21</v>
          </cell>
          <cell r="K194">
            <v>0.62551214917899522</v>
          </cell>
          <cell r="L194">
            <v>337.29024763069395</v>
          </cell>
          <cell r="M194">
            <v>3.27</v>
          </cell>
          <cell r="N194">
            <v>80</v>
          </cell>
        </row>
        <row r="195">
          <cell r="A195">
            <v>4269</v>
          </cell>
          <cell r="B195" t="str">
            <v>Midland</v>
          </cell>
          <cell r="C195">
            <v>527</v>
          </cell>
          <cell r="D195">
            <v>124160</v>
          </cell>
          <cell r="E195">
            <v>13902</v>
          </cell>
          <cell r="F195">
            <v>448254.2</v>
          </cell>
          <cell r="H195">
            <v>382.7</v>
          </cell>
          <cell r="J195">
            <v>1171.29</v>
          </cell>
          <cell r="K195">
            <v>1.4138208934830769</v>
          </cell>
          <cell r="L195">
            <v>850.57722960151807</v>
          </cell>
          <cell r="M195">
            <v>3.61</v>
          </cell>
          <cell r="N195">
            <v>237</v>
          </cell>
        </row>
        <row r="196">
          <cell r="A196">
            <v>4271</v>
          </cell>
          <cell r="B196" t="str">
            <v>Mid-Prairie</v>
          </cell>
          <cell r="C196">
            <v>1224.8</v>
          </cell>
          <cell r="D196">
            <v>161147</v>
          </cell>
          <cell r="E196">
            <v>45840</v>
          </cell>
          <cell r="F196">
            <v>606955.05000000005</v>
          </cell>
          <cell r="H196">
            <v>693</v>
          </cell>
          <cell r="J196">
            <v>875.84</v>
          </cell>
          <cell r="K196">
            <v>1.0571941119178156</v>
          </cell>
          <cell r="L196">
            <v>495.55441704768128</v>
          </cell>
          <cell r="M196">
            <v>3.77</v>
          </cell>
          <cell r="N196">
            <v>215</v>
          </cell>
        </row>
        <row r="197">
          <cell r="A197">
            <v>4356</v>
          </cell>
          <cell r="B197" t="str">
            <v>Missouri Valley</v>
          </cell>
          <cell r="C197">
            <v>833.4</v>
          </cell>
          <cell r="D197">
            <v>63422</v>
          </cell>
          <cell r="E197">
            <v>14701</v>
          </cell>
          <cell r="F197">
            <v>263467.12</v>
          </cell>
          <cell r="H197">
            <v>302</v>
          </cell>
          <cell r="J197">
            <v>872.41</v>
          </cell>
          <cell r="K197">
            <v>1.0530538856163469</v>
          </cell>
          <cell r="L197">
            <v>316.13525317974563</v>
          </cell>
          <cell r="M197">
            <v>4.16</v>
          </cell>
          <cell r="N197">
            <v>149</v>
          </cell>
        </row>
        <row r="198">
          <cell r="A198">
            <v>4419</v>
          </cell>
          <cell r="B198" t="str">
            <v>MFL MarMac</v>
          </cell>
          <cell r="C198">
            <v>776.3</v>
          </cell>
          <cell r="D198">
            <v>118195</v>
          </cell>
          <cell r="E198">
            <v>26029</v>
          </cell>
          <cell r="F198">
            <v>371746.31</v>
          </cell>
          <cell r="H198">
            <v>414.2</v>
          </cell>
          <cell r="J198">
            <v>897.5</v>
          </cell>
          <cell r="K198">
            <v>1.0833390978332109</v>
          </cell>
          <cell r="L198">
            <v>478.86939327579546</v>
          </cell>
          <cell r="M198">
            <v>3.15</v>
          </cell>
          <cell r="N198">
            <v>166</v>
          </cell>
        </row>
        <row r="199">
          <cell r="A199">
            <v>4437</v>
          </cell>
          <cell r="B199" t="str">
            <v>Montezuma</v>
          </cell>
          <cell r="C199">
            <v>526.29999999999995</v>
          </cell>
          <cell r="D199">
            <v>40633</v>
          </cell>
          <cell r="E199">
            <v>45920</v>
          </cell>
          <cell r="F199">
            <v>91422.13</v>
          </cell>
          <cell r="H199">
            <v>189</v>
          </cell>
          <cell r="J199">
            <v>483.71</v>
          </cell>
          <cell r="K199">
            <v>0.58386847355198046</v>
          </cell>
          <cell r="L199">
            <v>173.70725821774656</v>
          </cell>
          <cell r="M199">
            <v>2.25</v>
          </cell>
          <cell r="N199">
            <v>140</v>
          </cell>
        </row>
        <row r="200">
          <cell r="A200">
            <v>4446</v>
          </cell>
          <cell r="B200" t="str">
            <v>Monticello</v>
          </cell>
          <cell r="C200">
            <v>1026.8999999999999</v>
          </cell>
          <cell r="D200">
            <v>118181</v>
          </cell>
          <cell r="E200">
            <v>32597</v>
          </cell>
          <cell r="F200">
            <v>363075.21</v>
          </cell>
          <cell r="H200">
            <v>646.20000000000005</v>
          </cell>
          <cell r="J200">
            <v>561.86</v>
          </cell>
          <cell r="K200">
            <v>0.67820045182013133</v>
          </cell>
          <cell r="L200">
            <v>353.56432953549523</v>
          </cell>
          <cell r="M200">
            <v>3.07</v>
          </cell>
          <cell r="N200">
            <v>190</v>
          </cell>
        </row>
        <row r="201">
          <cell r="A201">
            <v>4491</v>
          </cell>
          <cell r="B201" t="str">
            <v>Moravia</v>
          </cell>
          <cell r="C201">
            <v>346.9</v>
          </cell>
          <cell r="D201">
            <v>73471</v>
          </cell>
          <cell r="E201">
            <v>15793</v>
          </cell>
          <cell r="F201">
            <v>171315.15</v>
          </cell>
          <cell r="H201">
            <v>231</v>
          </cell>
          <cell r="J201">
            <v>741.62</v>
          </cell>
          <cell r="K201">
            <v>0.89518210778280316</v>
          </cell>
          <cell r="L201">
            <v>493.84592101470167</v>
          </cell>
          <cell r="M201">
            <v>2.33</v>
          </cell>
          <cell r="N201">
            <v>160</v>
          </cell>
        </row>
        <row r="202">
          <cell r="A202">
            <v>4505</v>
          </cell>
          <cell r="B202" t="str">
            <v>Mormon Trail</v>
          </cell>
          <cell r="C202">
            <v>241.3</v>
          </cell>
          <cell r="D202">
            <v>79064</v>
          </cell>
          <cell r="E202">
            <v>12321</v>
          </cell>
          <cell r="F202">
            <v>149007</v>
          </cell>
          <cell r="H202">
            <v>165.1</v>
          </cell>
          <cell r="J202">
            <v>902.53</v>
          </cell>
          <cell r="K202">
            <v>1.0894106250333235</v>
          </cell>
          <cell r="L202">
            <v>617.51761292996264</v>
          </cell>
          <cell r="M202">
            <v>1.89</v>
          </cell>
          <cell r="N202">
            <v>204</v>
          </cell>
        </row>
        <row r="203">
          <cell r="A203">
            <v>4509</v>
          </cell>
          <cell r="B203" t="str">
            <v>Morning Sun</v>
          </cell>
          <cell r="C203">
            <v>222</v>
          </cell>
          <cell r="D203">
            <v>16377</v>
          </cell>
          <cell r="E203">
            <v>2546</v>
          </cell>
          <cell r="F203">
            <v>56016.49</v>
          </cell>
          <cell r="H203">
            <v>28.4</v>
          </cell>
          <cell r="J203">
            <v>1972.41</v>
          </cell>
          <cell r="K203">
            <v>2.38082325343421</v>
          </cell>
          <cell r="L203">
            <v>252.32653153153151</v>
          </cell>
          <cell r="M203">
            <v>3.42</v>
          </cell>
          <cell r="N203">
            <v>50</v>
          </cell>
        </row>
        <row r="204">
          <cell r="A204">
            <v>4518</v>
          </cell>
          <cell r="B204" t="str">
            <v>Moulton-Udell</v>
          </cell>
          <cell r="C204">
            <v>212.4</v>
          </cell>
          <cell r="D204">
            <v>47992</v>
          </cell>
          <cell r="E204">
            <v>7818</v>
          </cell>
          <cell r="F204">
            <v>91799.13</v>
          </cell>
          <cell r="H204">
            <v>106</v>
          </cell>
          <cell r="J204">
            <v>866.03</v>
          </cell>
          <cell r="K204">
            <v>1.0453528232830034</v>
          </cell>
          <cell r="L204">
            <v>432.19929378531077</v>
          </cell>
          <cell r="M204">
            <v>1.91</v>
          </cell>
          <cell r="N204">
            <v>178</v>
          </cell>
        </row>
        <row r="205">
          <cell r="A205">
            <v>4527</v>
          </cell>
          <cell r="B205" t="str">
            <v>Mount Ayr</v>
          </cell>
          <cell r="C205">
            <v>647</v>
          </cell>
          <cell r="D205">
            <v>129007</v>
          </cell>
          <cell r="E205">
            <v>27131</v>
          </cell>
          <cell r="F205">
            <v>314172.62</v>
          </cell>
          <cell r="H205">
            <v>297.39999999999998</v>
          </cell>
          <cell r="J205">
            <v>1056.4000000000001</v>
          </cell>
          <cell r="K205">
            <v>1.2751414183298095</v>
          </cell>
          <cell r="L205">
            <v>485.58364760432767</v>
          </cell>
          <cell r="M205">
            <v>2.44</v>
          </cell>
          <cell r="N205">
            <v>420</v>
          </cell>
        </row>
        <row r="206">
          <cell r="A206">
            <v>4536</v>
          </cell>
          <cell r="B206" t="str">
            <v>Mount Pleasant</v>
          </cell>
          <cell r="C206">
            <v>1990.1</v>
          </cell>
          <cell r="D206">
            <v>175995</v>
          </cell>
          <cell r="E206">
            <v>64925</v>
          </cell>
          <cell r="F206">
            <v>571449.02</v>
          </cell>
          <cell r="H206">
            <v>823.5</v>
          </cell>
          <cell r="J206">
            <v>693.93</v>
          </cell>
          <cell r="K206">
            <v>0.83761727037259048</v>
          </cell>
          <cell r="L206">
            <v>287.14588211647657</v>
          </cell>
          <cell r="M206">
            <v>3.25</v>
          </cell>
          <cell r="N206">
            <v>303</v>
          </cell>
        </row>
        <row r="207">
          <cell r="A207">
            <v>4554</v>
          </cell>
          <cell r="B207" t="str">
            <v>Mount Vernon</v>
          </cell>
          <cell r="C207">
            <v>1072.3</v>
          </cell>
          <cell r="D207">
            <v>67159</v>
          </cell>
          <cell r="E207">
            <v>41025</v>
          </cell>
          <cell r="F207">
            <v>230757.69</v>
          </cell>
          <cell r="H207">
            <v>528.29999999999995</v>
          </cell>
          <cell r="J207">
            <v>436.79</v>
          </cell>
          <cell r="K207">
            <v>0.5272330746992403</v>
          </cell>
          <cell r="L207">
            <v>215.19881562995431</v>
          </cell>
          <cell r="M207">
            <v>3.43</v>
          </cell>
          <cell r="N207">
            <v>76</v>
          </cell>
        </row>
        <row r="208">
          <cell r="A208">
            <v>4572</v>
          </cell>
          <cell r="B208" t="str">
            <v>Murray</v>
          </cell>
          <cell r="C208">
            <v>256.39999999999998</v>
          </cell>
          <cell r="D208">
            <v>55397</v>
          </cell>
          <cell r="E208">
            <v>9964</v>
          </cell>
          <cell r="F208">
            <v>119661.62</v>
          </cell>
          <cell r="H208">
            <v>170.5</v>
          </cell>
          <cell r="J208">
            <v>701.83</v>
          </cell>
          <cell r="K208">
            <v>0.84715306855964623</v>
          </cell>
          <cell r="L208">
            <v>466.6989859594384</v>
          </cell>
          <cell r="M208">
            <v>2.16</v>
          </cell>
          <cell r="N208">
            <v>134</v>
          </cell>
        </row>
        <row r="209">
          <cell r="A209">
            <v>4581</v>
          </cell>
          <cell r="B209" t="str">
            <v>Muscatine</v>
          </cell>
          <cell r="C209">
            <v>5328.4</v>
          </cell>
          <cell r="D209">
            <v>219186</v>
          </cell>
          <cell r="E209">
            <v>153179</v>
          </cell>
          <cell r="F209">
            <v>1039914.68</v>
          </cell>
          <cell r="H209">
            <v>1871.2</v>
          </cell>
          <cell r="J209">
            <v>555.75</v>
          </cell>
          <cell r="K209">
            <v>0.67082529651343392</v>
          </cell>
          <cell r="L209">
            <v>195.16452968996325</v>
          </cell>
          <cell r="M209">
            <v>4.75</v>
          </cell>
          <cell r="N209">
            <v>229</v>
          </cell>
        </row>
        <row r="210">
          <cell r="A210">
            <v>4599</v>
          </cell>
          <cell r="B210" t="str">
            <v>Nashua-Plainfield</v>
          </cell>
          <cell r="C210">
            <v>624.4</v>
          </cell>
          <cell r="D210">
            <v>83449</v>
          </cell>
          <cell r="E210">
            <v>28912</v>
          </cell>
          <cell r="F210">
            <v>251725.85</v>
          </cell>
          <cell r="H210">
            <v>290</v>
          </cell>
          <cell r="J210">
            <v>868.02</v>
          </cell>
          <cell r="K210">
            <v>1.0477548787756921</v>
          </cell>
          <cell r="L210">
            <v>403.14838244714929</v>
          </cell>
          <cell r="M210">
            <v>3.02</v>
          </cell>
          <cell r="N210">
            <v>180</v>
          </cell>
        </row>
        <row r="211">
          <cell r="A211">
            <v>4617</v>
          </cell>
          <cell r="B211" t="str">
            <v>Nevada</v>
          </cell>
          <cell r="C211">
            <v>1572.6</v>
          </cell>
          <cell r="D211">
            <v>78273</v>
          </cell>
          <cell r="E211">
            <v>36006</v>
          </cell>
          <cell r="F211">
            <v>296215.82</v>
          </cell>
          <cell r="H211">
            <v>776.1</v>
          </cell>
          <cell r="J211">
            <v>381.67</v>
          </cell>
          <cell r="K211">
            <v>0.46069975874094887</v>
          </cell>
          <cell r="L211">
            <v>188.36056212641486</v>
          </cell>
          <cell r="M211">
            <v>3.78</v>
          </cell>
          <cell r="N211">
            <v>118</v>
          </cell>
        </row>
        <row r="212">
          <cell r="A212">
            <v>4644</v>
          </cell>
          <cell r="B212" t="str">
            <v>Newell-Fonda</v>
          </cell>
          <cell r="C212">
            <v>463.8</v>
          </cell>
          <cell r="D212">
            <v>61059</v>
          </cell>
          <cell r="E212">
            <v>15507</v>
          </cell>
          <cell r="F212">
            <v>236495.86</v>
          </cell>
          <cell r="H212">
            <v>207</v>
          </cell>
          <cell r="J212">
            <v>1142.49</v>
          </cell>
          <cell r="K212">
            <v>1.379057477307482</v>
          </cell>
          <cell r="L212">
            <v>509.90914187149627</v>
          </cell>
          <cell r="M212">
            <v>3.87</v>
          </cell>
          <cell r="N212">
            <v>186</v>
          </cell>
        </row>
        <row r="213">
          <cell r="A213">
            <v>4662</v>
          </cell>
          <cell r="B213" t="str">
            <v>New Hampton</v>
          </cell>
          <cell r="C213">
            <v>968.4</v>
          </cell>
          <cell r="D213">
            <v>151820</v>
          </cell>
          <cell r="E213">
            <v>29892</v>
          </cell>
          <cell r="F213">
            <v>420750.38</v>
          </cell>
          <cell r="H213">
            <v>705.5</v>
          </cell>
          <cell r="J213">
            <v>596.39</v>
          </cell>
          <cell r="K213">
            <v>0.71988033933899565</v>
          </cell>
          <cell r="L213">
            <v>434.4799463031805</v>
          </cell>
          <cell r="M213">
            <v>2.77</v>
          </cell>
          <cell r="N213">
            <v>248</v>
          </cell>
        </row>
        <row r="214">
          <cell r="A214">
            <v>4689</v>
          </cell>
          <cell r="B214" t="str">
            <v>New London</v>
          </cell>
          <cell r="C214">
            <v>490.9</v>
          </cell>
          <cell r="D214">
            <v>33610</v>
          </cell>
          <cell r="E214">
            <v>11922</v>
          </cell>
          <cell r="F214">
            <v>187212.99</v>
          </cell>
          <cell r="H214">
            <v>139.4</v>
          </cell>
          <cell r="J214">
            <v>1342.99</v>
          </cell>
          <cell r="K214">
            <v>1.6210736211688288</v>
          </cell>
          <cell r="L214">
            <v>381.36685679364433</v>
          </cell>
          <cell r="M214">
            <v>5.57</v>
          </cell>
          <cell r="N214">
            <v>67</v>
          </cell>
        </row>
        <row r="215">
          <cell r="A215">
            <v>4725</v>
          </cell>
          <cell r="B215" t="str">
            <v>Newton</v>
          </cell>
          <cell r="C215">
            <v>2954.1</v>
          </cell>
          <cell r="D215">
            <v>194732</v>
          </cell>
          <cell r="E215">
            <v>60542</v>
          </cell>
          <cell r="F215">
            <v>846117.96</v>
          </cell>
          <cell r="H215">
            <v>1434.3</v>
          </cell>
          <cell r="J215">
            <v>589.91999999999996</v>
          </cell>
          <cell r="K215">
            <v>0.71207064133010334</v>
          </cell>
          <cell r="L215">
            <v>286.42157002132626</v>
          </cell>
          <cell r="M215">
            <v>4.34</v>
          </cell>
          <cell r="N215">
            <v>195</v>
          </cell>
        </row>
        <row r="216">
          <cell r="A216">
            <v>4772</v>
          </cell>
          <cell r="B216" t="str">
            <v>Central Springs</v>
          </cell>
          <cell r="C216">
            <v>822</v>
          </cell>
          <cell r="D216">
            <v>143109</v>
          </cell>
          <cell r="E216">
            <v>23097</v>
          </cell>
          <cell r="F216">
            <v>461384.07</v>
          </cell>
          <cell r="H216">
            <v>364.1</v>
          </cell>
          <cell r="J216">
            <v>1267.19</v>
          </cell>
          <cell r="K216">
            <v>1.5295782410955616</v>
          </cell>
          <cell r="L216">
            <v>561.29448905109484</v>
          </cell>
          <cell r="M216">
            <v>3.22</v>
          </cell>
          <cell r="N216">
            <v>213</v>
          </cell>
        </row>
        <row r="217">
          <cell r="A217">
            <v>4773</v>
          </cell>
          <cell r="B217" t="str">
            <v>Northeast</v>
          </cell>
          <cell r="C217">
            <v>557.1</v>
          </cell>
          <cell r="D217">
            <v>122897</v>
          </cell>
          <cell r="E217">
            <v>41470</v>
          </cell>
          <cell r="F217">
            <v>320290.03999999998</v>
          </cell>
          <cell r="H217">
            <v>871</v>
          </cell>
          <cell r="J217">
            <v>367.73</v>
          </cell>
          <cell r="K217">
            <v>0.44387329966151162</v>
          </cell>
          <cell r="L217">
            <v>574.92378388081124</v>
          </cell>
          <cell r="M217">
            <v>2.61</v>
          </cell>
          <cell r="N217">
            <v>178</v>
          </cell>
        </row>
        <row r="218">
          <cell r="A218">
            <v>4774</v>
          </cell>
          <cell r="B218" t="str">
            <v>North Fayette</v>
          </cell>
          <cell r="C218">
            <v>814</v>
          </cell>
          <cell r="D218">
            <v>113191</v>
          </cell>
          <cell r="E218">
            <v>29700</v>
          </cell>
          <cell r="F218">
            <v>387194.79</v>
          </cell>
          <cell r="H218">
            <v>406.9</v>
          </cell>
          <cell r="J218">
            <v>951.57</v>
          </cell>
          <cell r="K218">
            <v>1.1486049975767672</v>
          </cell>
          <cell r="L218">
            <v>475.66927518427514</v>
          </cell>
          <cell r="M218">
            <v>3.42</v>
          </cell>
          <cell r="N218">
            <v>190</v>
          </cell>
        </row>
        <row r="219">
          <cell r="A219">
            <v>4775</v>
          </cell>
          <cell r="B219" t="str">
            <v>Northeast Hamilton</v>
          </cell>
          <cell r="C219">
            <v>212</v>
          </cell>
          <cell r="D219">
            <v>55088</v>
          </cell>
          <cell r="E219">
            <v>3151</v>
          </cell>
          <cell r="F219">
            <v>182640.62</v>
          </cell>
          <cell r="H219">
            <v>144</v>
          </cell>
          <cell r="J219">
            <v>1268.3399999999999</v>
          </cell>
          <cell r="K219">
            <v>1.5309663636164619</v>
          </cell>
          <cell r="L219">
            <v>861.51235849056604</v>
          </cell>
          <cell r="M219">
            <v>3.32</v>
          </cell>
          <cell r="N219">
            <v>145</v>
          </cell>
        </row>
        <row r="220">
          <cell r="A220">
            <v>4776</v>
          </cell>
          <cell r="B220" t="str">
            <v>North Mahaska</v>
          </cell>
          <cell r="C220">
            <v>480</v>
          </cell>
          <cell r="D220">
            <v>75331</v>
          </cell>
          <cell r="E220">
            <v>11526</v>
          </cell>
          <cell r="F220">
            <v>250456.43</v>
          </cell>
          <cell r="H220">
            <v>501</v>
          </cell>
          <cell r="J220">
            <v>499.91</v>
          </cell>
          <cell r="K220">
            <v>0.60342289515075265</v>
          </cell>
          <cell r="L220">
            <v>521.78422916666671</v>
          </cell>
          <cell r="M220">
            <v>3.32</v>
          </cell>
          <cell r="N220">
            <v>186</v>
          </cell>
        </row>
        <row r="221">
          <cell r="A221">
            <v>4777</v>
          </cell>
          <cell r="B221" t="str">
            <v>North Linn</v>
          </cell>
          <cell r="C221">
            <v>678.6</v>
          </cell>
          <cell r="D221">
            <v>82080</v>
          </cell>
          <cell r="E221">
            <v>44714</v>
          </cell>
          <cell r="F221">
            <v>257928.19</v>
          </cell>
          <cell r="H221">
            <v>372</v>
          </cell>
          <cell r="J221">
            <v>693.36</v>
          </cell>
          <cell r="K221">
            <v>0.83692924442744865</v>
          </cell>
          <cell r="L221">
            <v>380.08869731800763</v>
          </cell>
          <cell r="M221">
            <v>3.14</v>
          </cell>
          <cell r="N221">
            <v>151</v>
          </cell>
        </row>
        <row r="222">
          <cell r="A222">
            <v>4778</v>
          </cell>
          <cell r="B222" t="str">
            <v>North Kossuth</v>
          </cell>
          <cell r="C222">
            <v>270.2</v>
          </cell>
          <cell r="D222">
            <v>67300</v>
          </cell>
          <cell r="E222">
            <v>9115</v>
          </cell>
          <cell r="F222">
            <v>265031.61</v>
          </cell>
          <cell r="H222">
            <v>142</v>
          </cell>
          <cell r="J222">
            <v>1866.42</v>
          </cell>
          <cell r="K222">
            <v>2.2528866395296507</v>
          </cell>
          <cell r="L222">
            <v>980.87198371576608</v>
          </cell>
          <cell r="M222">
            <v>3.94</v>
          </cell>
          <cell r="N222">
            <v>225</v>
          </cell>
        </row>
        <row r="223">
          <cell r="A223">
            <v>4779</v>
          </cell>
          <cell r="B223" t="str">
            <v>North Polk</v>
          </cell>
          <cell r="C223">
            <v>1477.4</v>
          </cell>
          <cell r="D223">
            <v>135241</v>
          </cell>
          <cell r="E223">
            <v>59337</v>
          </cell>
          <cell r="F223">
            <v>557488.94999999995</v>
          </cell>
          <cell r="H223">
            <v>847.1</v>
          </cell>
          <cell r="J223">
            <v>658.11</v>
          </cell>
          <cell r="K223">
            <v>0.79438027150419432</v>
          </cell>
          <cell r="L223">
            <v>377.34462569378633</v>
          </cell>
          <cell r="M223">
            <v>4.12</v>
          </cell>
          <cell r="N223">
            <v>98</v>
          </cell>
        </row>
        <row r="224">
          <cell r="A224">
            <v>4784</v>
          </cell>
          <cell r="B224" t="str">
            <v>North Scott</v>
          </cell>
          <cell r="C224">
            <v>3046.3</v>
          </cell>
          <cell r="D224">
            <v>314665</v>
          </cell>
          <cell r="E224">
            <v>101626</v>
          </cell>
          <cell r="F224">
            <v>999173.8</v>
          </cell>
          <cell r="H224">
            <v>2156.6999999999998</v>
          </cell>
          <cell r="J224">
            <v>463.29</v>
          </cell>
          <cell r="K224">
            <v>0.55922024583303431</v>
          </cell>
          <cell r="L224">
            <v>327.99586383481602</v>
          </cell>
          <cell r="M224">
            <v>3.17</v>
          </cell>
          <cell r="N224">
            <v>220</v>
          </cell>
        </row>
        <row r="225">
          <cell r="A225">
            <v>4785</v>
          </cell>
          <cell r="B225" t="str">
            <v>North Tama County</v>
          </cell>
          <cell r="C225">
            <v>483.6</v>
          </cell>
          <cell r="D225">
            <v>59488</v>
          </cell>
          <cell r="E225">
            <v>12609</v>
          </cell>
          <cell r="F225">
            <v>240427.23</v>
          </cell>
          <cell r="H225">
            <v>181.6</v>
          </cell>
          <cell r="J225">
            <v>1323.94</v>
          </cell>
          <cell r="K225">
            <v>1.5980790698443468</v>
          </cell>
          <cell r="L225">
            <v>497.16135235732008</v>
          </cell>
          <cell r="M225">
            <v>4.04</v>
          </cell>
          <cell r="N225">
            <v>155</v>
          </cell>
        </row>
        <row r="226">
          <cell r="A226">
            <v>4787</v>
          </cell>
          <cell r="B226" t="str">
            <v>North Winneshiek</v>
          </cell>
          <cell r="C226">
            <v>283.3</v>
          </cell>
          <cell r="D226">
            <v>80000</v>
          </cell>
          <cell r="E226">
            <v>15555</v>
          </cell>
          <cell r="F226">
            <v>269543.78999999998</v>
          </cell>
          <cell r="H226">
            <v>163</v>
          </cell>
          <cell r="J226">
            <v>1653.64</v>
          </cell>
          <cell r="K226">
            <v>1.99604776127121</v>
          </cell>
          <cell r="L226">
            <v>951.44295799505812</v>
          </cell>
          <cell r="M226">
            <v>3.37</v>
          </cell>
          <cell r="N226">
            <v>136</v>
          </cell>
        </row>
        <row r="227">
          <cell r="A227">
            <v>4788</v>
          </cell>
          <cell r="B227" t="str">
            <v>Northwood-Kensett</v>
          </cell>
          <cell r="C227">
            <v>512</v>
          </cell>
          <cell r="D227">
            <v>57191</v>
          </cell>
          <cell r="E227">
            <v>18494</v>
          </cell>
          <cell r="F227">
            <v>207823.41</v>
          </cell>
          <cell r="H227">
            <v>215.5</v>
          </cell>
          <cell r="J227">
            <v>964.38</v>
          </cell>
          <cell r="K227">
            <v>1.164067475396537</v>
          </cell>
          <cell r="L227">
            <v>405.90509765625001</v>
          </cell>
          <cell r="M227">
            <v>3.64</v>
          </cell>
          <cell r="N227">
            <v>166</v>
          </cell>
        </row>
        <row r="228">
          <cell r="A228">
            <v>4797</v>
          </cell>
          <cell r="B228" t="str">
            <v>Norwalk</v>
          </cell>
          <cell r="C228">
            <v>2558.9</v>
          </cell>
          <cell r="D228">
            <v>78951</v>
          </cell>
          <cell r="E228">
            <v>49539</v>
          </cell>
          <cell r="F228">
            <v>429129.14</v>
          </cell>
          <cell r="H228">
            <v>1259</v>
          </cell>
          <cell r="J228">
            <v>340.85</v>
          </cell>
          <cell r="K228">
            <v>0.41142744456428965</v>
          </cell>
          <cell r="L228">
            <v>167.70062917659931</v>
          </cell>
          <cell r="M228">
            <v>5.44</v>
          </cell>
          <cell r="N228">
            <v>50</v>
          </cell>
        </row>
        <row r="229">
          <cell r="A229">
            <v>4860</v>
          </cell>
          <cell r="B229" t="str">
            <v>Odebolt-Arthur</v>
          </cell>
          <cell r="C229">
            <v>331.1</v>
          </cell>
          <cell r="D229">
            <v>42089</v>
          </cell>
          <cell r="E229">
            <v>21073</v>
          </cell>
          <cell r="F229">
            <v>117985.19</v>
          </cell>
          <cell r="H229">
            <v>172.1</v>
          </cell>
          <cell r="J229">
            <v>685.56</v>
          </cell>
          <cell r="K229">
            <v>0.82751415254655825</v>
          </cell>
          <cell r="L229">
            <v>356.34306855934761</v>
          </cell>
          <cell r="M229">
            <v>2.8</v>
          </cell>
          <cell r="N229">
            <v>149</v>
          </cell>
        </row>
        <row r="230">
          <cell r="A230">
            <v>4869</v>
          </cell>
          <cell r="B230" t="str">
            <v>Oelwein</v>
          </cell>
          <cell r="C230">
            <v>1305.4000000000001</v>
          </cell>
          <cell r="D230">
            <v>67792</v>
          </cell>
          <cell r="E230">
            <v>24485</v>
          </cell>
          <cell r="F230">
            <v>322446.02</v>
          </cell>
          <cell r="H230">
            <v>670.9</v>
          </cell>
          <cell r="J230">
            <v>480.62</v>
          </cell>
          <cell r="K230">
            <v>0.58013864869147391</v>
          </cell>
          <cell r="L230">
            <v>247.00936111536694</v>
          </cell>
          <cell r="M230">
            <v>4.75</v>
          </cell>
          <cell r="N230">
            <v>143</v>
          </cell>
        </row>
        <row r="231">
          <cell r="A231">
            <v>4878</v>
          </cell>
          <cell r="B231" t="str">
            <v>Ogden</v>
          </cell>
          <cell r="C231">
            <v>621.5</v>
          </cell>
          <cell r="D231">
            <v>52455</v>
          </cell>
          <cell r="E231">
            <v>14945</v>
          </cell>
          <cell r="F231">
            <v>171263.68</v>
          </cell>
          <cell r="H231">
            <v>143.4</v>
          </cell>
          <cell r="J231">
            <v>1194.31</v>
          </cell>
          <cell r="K231">
            <v>1.4416074851623197</v>
          </cell>
          <cell r="L231">
            <v>275.56505229283988</v>
          </cell>
          <cell r="M231">
            <v>3.27</v>
          </cell>
          <cell r="N231">
            <v>143</v>
          </cell>
        </row>
        <row r="232">
          <cell r="A232">
            <v>4890</v>
          </cell>
          <cell r="B232" t="str">
            <v>Okoboji</v>
          </cell>
          <cell r="C232">
            <v>924.6</v>
          </cell>
          <cell r="D232">
            <v>72044</v>
          </cell>
          <cell r="E232">
            <v>29629</v>
          </cell>
          <cell r="F232">
            <v>298745.87</v>
          </cell>
          <cell r="H232">
            <v>710</v>
          </cell>
          <cell r="J232">
            <v>420.77</v>
          </cell>
          <cell r="K232">
            <v>0.50789592445156562</v>
          </cell>
          <cell r="L232">
            <v>323.1082305861994</v>
          </cell>
          <cell r="M232">
            <v>4.1500000000000004</v>
          </cell>
          <cell r="N232">
            <v>123</v>
          </cell>
        </row>
        <row r="233">
          <cell r="A233">
            <v>4905</v>
          </cell>
          <cell r="B233" t="str">
            <v>Olin Consolidated</v>
          </cell>
          <cell r="C233">
            <v>237.6</v>
          </cell>
          <cell r="D233">
            <v>30782</v>
          </cell>
          <cell r="E233">
            <v>2625</v>
          </cell>
          <cell r="F233">
            <v>153511.14000000001</v>
          </cell>
          <cell r="H233">
            <v>75</v>
          </cell>
          <cell r="J233">
            <v>2046.82</v>
          </cell>
          <cell r="K233">
            <v>2.4706408158517803</v>
          </cell>
          <cell r="L233">
            <v>646.09065656565667</v>
          </cell>
          <cell r="M233">
            <v>4.99</v>
          </cell>
          <cell r="N233">
            <v>84</v>
          </cell>
        </row>
        <row r="234">
          <cell r="A234">
            <v>4978</v>
          </cell>
          <cell r="B234" t="str">
            <v>Orient-Macksburg</v>
          </cell>
          <cell r="C234">
            <v>201</v>
          </cell>
          <cell r="D234">
            <v>60393</v>
          </cell>
          <cell r="E234">
            <v>6706</v>
          </cell>
          <cell r="F234">
            <v>81005.399999999994</v>
          </cell>
          <cell r="H234">
            <v>95</v>
          </cell>
          <cell r="J234">
            <v>852.69</v>
          </cell>
          <cell r="K234">
            <v>1.0292506020405578</v>
          </cell>
          <cell r="L234">
            <v>403.01194029850745</v>
          </cell>
          <cell r="M234">
            <v>1.34</v>
          </cell>
          <cell r="N234">
            <v>184</v>
          </cell>
        </row>
        <row r="235">
          <cell r="A235">
            <v>4995</v>
          </cell>
          <cell r="B235" t="str">
            <v>Osage</v>
          </cell>
          <cell r="C235">
            <v>929.5</v>
          </cell>
          <cell r="D235">
            <v>96845</v>
          </cell>
          <cell r="E235">
            <v>27531</v>
          </cell>
          <cell r="F235">
            <v>363587.07</v>
          </cell>
          <cell r="H235">
            <v>521</v>
          </cell>
          <cell r="J235">
            <v>697.86</v>
          </cell>
          <cell r="K235">
            <v>0.84236102820488534</v>
          </cell>
          <cell r="L235">
            <v>391.16414201183431</v>
          </cell>
          <cell r="M235">
            <v>3.76</v>
          </cell>
          <cell r="N235">
            <v>227</v>
          </cell>
        </row>
        <row r="236">
          <cell r="A236">
            <v>5013</v>
          </cell>
          <cell r="B236" t="str">
            <v>Oskaloosa</v>
          </cell>
          <cell r="C236">
            <v>2460.6</v>
          </cell>
          <cell r="D236">
            <v>242610</v>
          </cell>
          <cell r="E236">
            <v>69492</v>
          </cell>
          <cell r="F236">
            <v>861023.52</v>
          </cell>
          <cell r="H236">
            <v>2449</v>
          </cell>
          <cell r="J236">
            <v>351.58</v>
          </cell>
          <cell r="K236">
            <v>0.42437923121582205</v>
          </cell>
          <cell r="L236">
            <v>349.92421360643749</v>
          </cell>
          <cell r="M236">
            <v>3.55</v>
          </cell>
          <cell r="N236">
            <v>182</v>
          </cell>
        </row>
        <row r="237">
          <cell r="A237">
            <v>5049</v>
          </cell>
          <cell r="B237" t="str">
            <v>Ottumwa</v>
          </cell>
          <cell r="C237">
            <v>4597.8999999999996</v>
          </cell>
          <cell r="D237">
            <v>225281</v>
          </cell>
          <cell r="E237">
            <v>102528</v>
          </cell>
          <cell r="F237">
            <v>1170748.05</v>
          </cell>
          <cell r="H237">
            <v>2314.9</v>
          </cell>
          <cell r="J237">
            <v>505.74</v>
          </cell>
          <cell r="K237">
            <v>0.61046007280018733</v>
          </cell>
          <cell r="L237">
            <v>254.62668827073233</v>
          </cell>
          <cell r="M237">
            <v>5.2</v>
          </cell>
          <cell r="N237">
            <v>130</v>
          </cell>
        </row>
        <row r="238">
          <cell r="A238">
            <v>5121</v>
          </cell>
          <cell r="B238" t="str">
            <v>Panorama</v>
          </cell>
          <cell r="C238">
            <v>714.9</v>
          </cell>
          <cell r="D238">
            <v>99281</v>
          </cell>
          <cell r="E238">
            <v>38445</v>
          </cell>
          <cell r="F238">
            <v>355305.99</v>
          </cell>
          <cell r="H238">
            <v>553.9</v>
          </cell>
          <cell r="J238">
            <v>641.46</v>
          </cell>
          <cell r="K238">
            <v>0.77428267152767849</v>
          </cell>
          <cell r="L238">
            <v>497.00096516995382</v>
          </cell>
          <cell r="M238">
            <v>3.58</v>
          </cell>
          <cell r="N238">
            <v>197</v>
          </cell>
        </row>
        <row r="239">
          <cell r="A239">
            <v>5139</v>
          </cell>
          <cell r="B239" t="str">
            <v>Paton-Churdan</v>
          </cell>
          <cell r="C239">
            <v>204.2</v>
          </cell>
          <cell r="D239">
            <v>71143</v>
          </cell>
          <cell r="E239">
            <v>9220</v>
          </cell>
          <cell r="F239">
            <v>113109.59</v>
          </cell>
          <cell r="H239">
            <v>175</v>
          </cell>
          <cell r="J239">
            <v>646.34</v>
          </cell>
          <cell r="K239">
            <v>0.78017313926854326</v>
          </cell>
          <cell r="L239">
            <v>553.91571988246824</v>
          </cell>
          <cell r="M239">
            <v>1.59</v>
          </cell>
          <cell r="N239">
            <v>125</v>
          </cell>
        </row>
        <row r="240">
          <cell r="A240">
            <v>5319</v>
          </cell>
          <cell r="B240" t="str">
            <v>PCM</v>
          </cell>
          <cell r="C240">
            <v>1052</v>
          </cell>
          <cell r="D240">
            <v>106969</v>
          </cell>
          <cell r="E240">
            <v>47214</v>
          </cell>
          <cell r="F240">
            <v>324975.61</v>
          </cell>
          <cell r="H240">
            <v>387</v>
          </cell>
          <cell r="J240">
            <v>839.73</v>
          </cell>
          <cell r="K240">
            <v>1.0136070647615401</v>
          </cell>
          <cell r="L240">
            <v>308.91217680608366</v>
          </cell>
          <cell r="M240">
            <v>3.04</v>
          </cell>
          <cell r="N240">
            <v>192</v>
          </cell>
        </row>
        <row r="241">
          <cell r="A241">
            <v>5163</v>
          </cell>
          <cell r="B241" t="str">
            <v>Pekin</v>
          </cell>
          <cell r="C241">
            <v>636.9</v>
          </cell>
          <cell r="D241">
            <v>128606</v>
          </cell>
          <cell r="E241">
            <v>19130</v>
          </cell>
          <cell r="F241">
            <v>403190.48</v>
          </cell>
          <cell r="H241">
            <v>529</v>
          </cell>
          <cell r="J241">
            <v>762.17</v>
          </cell>
          <cell r="K241">
            <v>0.91998725369976408</v>
          </cell>
          <cell r="L241">
            <v>633.0514680483592</v>
          </cell>
          <cell r="M241">
            <v>3.13</v>
          </cell>
          <cell r="N241">
            <v>280</v>
          </cell>
        </row>
        <row r="242">
          <cell r="A242">
            <v>5166</v>
          </cell>
          <cell r="B242" t="str">
            <v>Pella</v>
          </cell>
          <cell r="C242">
            <v>2108.6</v>
          </cell>
          <cell r="D242">
            <v>148244</v>
          </cell>
          <cell r="E242">
            <v>39599</v>
          </cell>
          <cell r="F242">
            <v>690110.05</v>
          </cell>
          <cell r="H242">
            <v>1706</v>
          </cell>
          <cell r="J242">
            <v>404.52</v>
          </cell>
          <cell r="K242">
            <v>0.48828114969971081</v>
          </cell>
          <cell r="L242">
            <v>327.28352935597081</v>
          </cell>
          <cell r="M242">
            <v>4.6500000000000004</v>
          </cell>
          <cell r="N242">
            <v>193</v>
          </cell>
        </row>
        <row r="243">
          <cell r="A243">
            <v>5184</v>
          </cell>
          <cell r="B243" t="str">
            <v>Perry</v>
          </cell>
          <cell r="C243">
            <v>1829.2</v>
          </cell>
          <cell r="D243">
            <v>65814</v>
          </cell>
          <cell r="E243">
            <v>62127</v>
          </cell>
          <cell r="F243">
            <v>329491.31</v>
          </cell>
          <cell r="H243">
            <v>578.6</v>
          </cell>
          <cell r="J243">
            <v>569.46</v>
          </cell>
          <cell r="K243">
            <v>0.68737413108869116</v>
          </cell>
          <cell r="L243">
            <v>180.12864093592827</v>
          </cell>
          <cell r="M243">
            <v>5</v>
          </cell>
          <cell r="N243">
            <v>123</v>
          </cell>
        </row>
        <row r="244">
          <cell r="A244">
            <v>5250</v>
          </cell>
          <cell r="B244" t="str">
            <v>Pleasant Valley</v>
          </cell>
          <cell r="C244">
            <v>4386.1000000000004</v>
          </cell>
          <cell r="D244">
            <v>267490</v>
          </cell>
          <cell r="E244">
            <v>117814</v>
          </cell>
          <cell r="F244">
            <v>1044852.89</v>
          </cell>
          <cell r="H244">
            <v>3711.1</v>
          </cell>
          <cell r="J244">
            <v>281.55</v>
          </cell>
          <cell r="K244">
            <v>0.33984860500829028</v>
          </cell>
          <cell r="L244">
            <v>238.21912177104943</v>
          </cell>
          <cell r="M244">
            <v>3.9</v>
          </cell>
          <cell r="N244">
            <v>42</v>
          </cell>
        </row>
        <row r="245">
          <cell r="A245">
            <v>5256</v>
          </cell>
          <cell r="B245" t="str">
            <v>Pleasantville</v>
          </cell>
          <cell r="C245">
            <v>670.4</v>
          </cell>
          <cell r="D245">
            <v>66320</v>
          </cell>
          <cell r="E245">
            <v>21125</v>
          </cell>
          <cell r="F245">
            <v>193963.4</v>
          </cell>
          <cell r="H245">
            <v>256.89999999999998</v>
          </cell>
          <cell r="J245">
            <v>755.02</v>
          </cell>
          <cell r="K245">
            <v>0.91135675280894801</v>
          </cell>
          <cell r="L245">
            <v>289.32488066825778</v>
          </cell>
          <cell r="M245">
            <v>2.92</v>
          </cell>
          <cell r="N245">
            <v>117</v>
          </cell>
        </row>
        <row r="246">
          <cell r="A246">
            <v>5283</v>
          </cell>
          <cell r="B246" t="str">
            <v>Pocahontas Area</v>
          </cell>
          <cell r="C246">
            <v>685.90000000000009</v>
          </cell>
          <cell r="D246">
            <v>168749</v>
          </cell>
          <cell r="E246">
            <v>35722</v>
          </cell>
          <cell r="F246">
            <v>413185.54</v>
          </cell>
          <cell r="H246">
            <v>316.60000000000002</v>
          </cell>
          <cell r="J246">
            <v>1305.07</v>
          </cell>
          <cell r="K246">
            <v>1.575301789870962</v>
          </cell>
          <cell r="L246">
            <v>602.39909607814536</v>
          </cell>
          <cell r="M246">
            <v>2.4500000000000002</v>
          </cell>
          <cell r="N246">
            <v>387</v>
          </cell>
        </row>
        <row r="247">
          <cell r="A247">
            <v>5310</v>
          </cell>
          <cell r="B247" t="str">
            <v>Postville</v>
          </cell>
          <cell r="C247">
            <v>658</v>
          </cell>
          <cell r="D247">
            <v>56279</v>
          </cell>
          <cell r="E247">
            <v>27584</v>
          </cell>
          <cell r="F247">
            <v>130184.81</v>
          </cell>
          <cell r="H247">
            <v>220.2</v>
          </cell>
          <cell r="J247">
            <v>591.21</v>
          </cell>
          <cell r="K247">
            <v>0.7136277526796353</v>
          </cell>
          <cell r="L247">
            <v>197.84925531914894</v>
          </cell>
          <cell r="M247">
            <v>2.31</v>
          </cell>
          <cell r="N247">
            <v>119</v>
          </cell>
        </row>
        <row r="248">
          <cell r="A248">
            <v>5323</v>
          </cell>
          <cell r="B248" t="str">
            <v>Prairie Valley</v>
          </cell>
          <cell r="C248">
            <v>583.4</v>
          </cell>
          <cell r="D248">
            <v>184480</v>
          </cell>
          <cell r="E248">
            <v>35399</v>
          </cell>
          <cell r="F248">
            <v>362172.77</v>
          </cell>
          <cell r="H248">
            <v>450</v>
          </cell>
          <cell r="J248">
            <v>804.83</v>
          </cell>
          <cell r="K248">
            <v>0.97148056390986426</v>
          </cell>
          <cell r="L248">
            <v>620.79665752485437</v>
          </cell>
          <cell r="M248">
            <v>1.96</v>
          </cell>
          <cell r="N248">
            <v>283</v>
          </cell>
        </row>
        <row r="249">
          <cell r="A249">
            <v>5328</v>
          </cell>
          <cell r="B249" t="str">
            <v>Prescott</v>
          </cell>
          <cell r="C249">
            <v>89.4</v>
          </cell>
          <cell r="D249">
            <v>32025</v>
          </cell>
          <cell r="E249">
            <v>0</v>
          </cell>
          <cell r="F249">
            <v>102177.65</v>
          </cell>
          <cell r="H249">
            <v>20</v>
          </cell>
          <cell r="J249">
            <v>5108.88</v>
          </cell>
          <cell r="K249">
            <v>6.1667403344157492</v>
          </cell>
          <cell r="L249">
            <v>1142.9267337807605</v>
          </cell>
          <cell r="M249">
            <v>3.19</v>
          </cell>
          <cell r="N249">
            <v>89</v>
          </cell>
        </row>
        <row r="250">
          <cell r="A250">
            <v>5463</v>
          </cell>
          <cell r="B250" t="str">
            <v>Red Oak</v>
          </cell>
          <cell r="C250">
            <v>1129</v>
          </cell>
          <cell r="D250">
            <v>63617</v>
          </cell>
          <cell r="E250">
            <v>30290</v>
          </cell>
          <cell r="F250">
            <v>297947.94</v>
          </cell>
          <cell r="H250">
            <v>380.9</v>
          </cell>
          <cell r="J250">
            <v>782.22</v>
          </cell>
          <cell r="K250">
            <v>0.94418886808589886</v>
          </cell>
          <cell r="L250">
            <v>263.90428697962801</v>
          </cell>
          <cell r="M250">
            <v>4.6900000000000004</v>
          </cell>
          <cell r="N250">
            <v>203</v>
          </cell>
        </row>
        <row r="251">
          <cell r="A251">
            <v>5486</v>
          </cell>
          <cell r="B251" t="str">
            <v>Remsen-Union</v>
          </cell>
          <cell r="C251">
            <v>375.2</v>
          </cell>
          <cell r="D251">
            <v>54349</v>
          </cell>
          <cell r="E251">
            <v>7285</v>
          </cell>
          <cell r="F251">
            <v>223197.58</v>
          </cell>
          <cell r="H251">
            <v>316</v>
          </cell>
          <cell r="J251">
            <v>706.32</v>
          </cell>
          <cell r="K251">
            <v>0.85257278170646633</v>
          </cell>
          <cell r="L251">
            <v>594.87627931769725</v>
          </cell>
          <cell r="M251">
            <v>4.1100000000000003</v>
          </cell>
          <cell r="N251">
            <v>178</v>
          </cell>
        </row>
        <row r="252">
          <cell r="A252">
            <v>5508</v>
          </cell>
          <cell r="B252" t="str">
            <v>Riceville</v>
          </cell>
          <cell r="C252">
            <v>306.10000000000002</v>
          </cell>
          <cell r="D252">
            <v>54631</v>
          </cell>
          <cell r="E252">
            <v>17236</v>
          </cell>
          <cell r="F252">
            <v>143447.31</v>
          </cell>
          <cell r="H252">
            <v>241</v>
          </cell>
          <cell r="J252">
            <v>595.22</v>
          </cell>
          <cell r="K252">
            <v>0.71846807555686221</v>
          </cell>
          <cell r="L252">
            <v>468.62891212022208</v>
          </cell>
          <cell r="M252">
            <v>2.62</v>
          </cell>
          <cell r="N252">
            <v>224</v>
          </cell>
        </row>
        <row r="253">
          <cell r="A253">
            <v>4824</v>
          </cell>
          <cell r="B253" t="str">
            <v>Riverside</v>
          </cell>
          <cell r="C253">
            <v>684.1</v>
          </cell>
          <cell r="D253">
            <v>136083</v>
          </cell>
          <cell r="E253">
            <v>11342</v>
          </cell>
          <cell r="F253">
            <v>334638.26</v>
          </cell>
          <cell r="H253">
            <v>290</v>
          </cell>
          <cell r="J253">
            <v>1153.93</v>
          </cell>
          <cell r="K253">
            <v>1.3928662787327879</v>
          </cell>
          <cell r="L253">
            <v>489.16570676801638</v>
          </cell>
          <cell r="M253">
            <v>2.46</v>
          </cell>
          <cell r="N253">
            <v>227</v>
          </cell>
        </row>
        <row r="254">
          <cell r="A254">
            <v>5607</v>
          </cell>
          <cell r="B254" t="str">
            <v>Rock Valley</v>
          </cell>
          <cell r="C254">
            <v>711.6</v>
          </cell>
          <cell r="D254">
            <v>55164</v>
          </cell>
          <cell r="E254">
            <v>0</v>
          </cell>
          <cell r="F254">
            <v>165352.63</v>
          </cell>
          <cell r="H254">
            <v>224.1</v>
          </cell>
          <cell r="J254">
            <v>737.85</v>
          </cell>
          <cell r="K254">
            <v>0.89063148004037285</v>
          </cell>
          <cell r="L254">
            <v>232.36738336143901</v>
          </cell>
          <cell r="M254">
            <v>3</v>
          </cell>
          <cell r="N254">
            <v>125</v>
          </cell>
        </row>
        <row r="255">
          <cell r="A255">
            <v>5643</v>
          </cell>
          <cell r="B255" t="str">
            <v>Roland-Story</v>
          </cell>
          <cell r="C255">
            <v>996</v>
          </cell>
          <cell r="D255">
            <v>114206</v>
          </cell>
          <cell r="E255">
            <v>36125</v>
          </cell>
          <cell r="F255">
            <v>231805.67</v>
          </cell>
          <cell r="H255">
            <v>590</v>
          </cell>
          <cell r="J255">
            <v>392.89</v>
          </cell>
          <cell r="K255">
            <v>0.47424300629269106</v>
          </cell>
          <cell r="L255">
            <v>232.73661646586348</v>
          </cell>
          <cell r="M255">
            <v>2.0299999999999998</v>
          </cell>
          <cell r="N255">
            <v>93</v>
          </cell>
        </row>
        <row r="256">
          <cell r="A256">
            <v>5697</v>
          </cell>
          <cell r="B256" t="str">
            <v>Rudd-Rockford-Marble Rk</v>
          </cell>
          <cell r="C256">
            <v>450.3</v>
          </cell>
          <cell r="D256">
            <v>82508</v>
          </cell>
          <cell r="E256">
            <v>15055</v>
          </cell>
          <cell r="F256">
            <v>242829.43</v>
          </cell>
          <cell r="H256">
            <v>289</v>
          </cell>
          <cell r="J256">
            <v>840.24</v>
          </cell>
          <cell r="K256">
            <v>1.0142226669229828</v>
          </cell>
          <cell r="L256">
            <v>539.26144792360651</v>
          </cell>
          <cell r="M256">
            <v>2.94</v>
          </cell>
          <cell r="N256">
            <v>205</v>
          </cell>
        </row>
        <row r="257">
          <cell r="A257">
            <v>5724</v>
          </cell>
          <cell r="B257" t="str">
            <v>Ruthven-Ayrshire</v>
          </cell>
          <cell r="C257">
            <v>244</v>
          </cell>
          <cell r="D257">
            <v>48143</v>
          </cell>
          <cell r="E257">
            <v>10021</v>
          </cell>
          <cell r="F257">
            <v>152726.98000000001</v>
          </cell>
          <cell r="H257">
            <v>125</v>
          </cell>
          <cell r="J257">
            <v>1221.82</v>
          </cell>
          <cell r="K257">
            <v>1.4748137899883829</v>
          </cell>
          <cell r="L257">
            <v>625.93024590163941</v>
          </cell>
          <cell r="M257">
            <v>3.17</v>
          </cell>
          <cell r="N257">
            <v>102</v>
          </cell>
        </row>
        <row r="258">
          <cell r="A258">
            <v>5751</v>
          </cell>
          <cell r="B258" t="str">
            <v>St Ansgar</v>
          </cell>
          <cell r="C258">
            <v>635.29999999999995</v>
          </cell>
          <cell r="D258">
            <v>96734</v>
          </cell>
          <cell r="E258">
            <v>19796</v>
          </cell>
          <cell r="F258">
            <v>322183.65000000002</v>
          </cell>
          <cell r="H258">
            <v>433.3</v>
          </cell>
          <cell r="J258">
            <v>743.56</v>
          </cell>
          <cell r="K258">
            <v>0.89752381012240912</v>
          </cell>
          <cell r="L258">
            <v>507.13623484967741</v>
          </cell>
          <cell r="M258">
            <v>3.33</v>
          </cell>
          <cell r="N258">
            <v>244</v>
          </cell>
        </row>
        <row r="259">
          <cell r="A259">
            <v>5805</v>
          </cell>
          <cell r="B259" t="str">
            <v>Saydel</v>
          </cell>
          <cell r="C259">
            <v>1177.7</v>
          </cell>
          <cell r="D259">
            <v>90657</v>
          </cell>
          <cell r="E259">
            <v>33631</v>
          </cell>
          <cell r="F259">
            <v>648391.44999999995</v>
          </cell>
          <cell r="H259">
            <v>1227</v>
          </cell>
          <cell r="J259">
            <v>528.44000000000005</v>
          </cell>
          <cell r="K259">
            <v>0.63786040429970137</v>
          </cell>
          <cell r="L259">
            <v>550.55740001698223</v>
          </cell>
          <cell r="M259">
            <v>7.15</v>
          </cell>
          <cell r="N259">
            <v>21</v>
          </cell>
        </row>
        <row r="260">
          <cell r="A260">
            <v>5823</v>
          </cell>
          <cell r="B260" t="str">
            <v>Schaller-Crestland</v>
          </cell>
          <cell r="C260">
            <v>366.3</v>
          </cell>
          <cell r="D260">
            <v>57311</v>
          </cell>
          <cell r="E260">
            <v>2816</v>
          </cell>
          <cell r="F260">
            <v>225149.64</v>
          </cell>
          <cell r="H260">
            <v>246</v>
          </cell>
          <cell r="J260">
            <v>915.24</v>
          </cell>
          <cell r="K260">
            <v>1.1047523965469281</v>
          </cell>
          <cell r="L260">
            <v>614.65913185913189</v>
          </cell>
          <cell r="M260">
            <v>3.93</v>
          </cell>
          <cell r="N260">
            <v>165</v>
          </cell>
        </row>
        <row r="261">
          <cell r="A261">
            <v>5832</v>
          </cell>
          <cell r="B261" t="str">
            <v>Schleswig</v>
          </cell>
          <cell r="C261">
            <v>315.89999999999998</v>
          </cell>
          <cell r="D261">
            <v>81902</v>
          </cell>
          <cell r="E261">
            <v>8510</v>
          </cell>
          <cell r="F261">
            <v>157657.28</v>
          </cell>
          <cell r="H261">
            <v>155</v>
          </cell>
          <cell r="J261">
            <v>1017.14</v>
          </cell>
          <cell r="K261">
            <v>1.2277521225293282</v>
          </cell>
          <cell r="L261">
            <v>499.07337765115545</v>
          </cell>
          <cell r="M261">
            <v>1.92</v>
          </cell>
          <cell r="N261">
            <v>123</v>
          </cell>
        </row>
        <row r="262">
          <cell r="A262">
            <v>5877</v>
          </cell>
          <cell r="B262" t="str">
            <v>Sergeant Bluff-Luton</v>
          </cell>
          <cell r="C262">
            <v>1373.7</v>
          </cell>
          <cell r="D262">
            <v>121423</v>
          </cell>
          <cell r="E262">
            <v>32658</v>
          </cell>
          <cell r="F262">
            <v>343000.36</v>
          </cell>
          <cell r="H262">
            <v>491.9</v>
          </cell>
          <cell r="J262">
            <v>697.3</v>
          </cell>
          <cell r="K262">
            <v>0.84168507289035976</v>
          </cell>
          <cell r="L262">
            <v>249.6908786489044</v>
          </cell>
          <cell r="M262">
            <v>2.83</v>
          </cell>
          <cell r="N262">
            <v>64</v>
          </cell>
        </row>
        <row r="263">
          <cell r="A263">
            <v>5895</v>
          </cell>
          <cell r="B263" t="str">
            <v>Seymour</v>
          </cell>
          <cell r="C263">
            <v>271.60000000000002</v>
          </cell>
          <cell r="D263">
            <v>42343</v>
          </cell>
          <cell r="E263">
            <v>24749</v>
          </cell>
          <cell r="F263">
            <v>97212.14</v>
          </cell>
          <cell r="H263">
            <v>132.9</v>
          </cell>
          <cell r="J263">
            <v>731.47</v>
          </cell>
          <cell r="K263">
            <v>0.88293041770702929</v>
          </cell>
          <cell r="L263">
            <v>357.92393225331364</v>
          </cell>
          <cell r="M263">
            <v>2.2999999999999998</v>
          </cell>
          <cell r="N263">
            <v>217</v>
          </cell>
        </row>
        <row r="264">
          <cell r="A264">
            <v>5922</v>
          </cell>
          <cell r="B264" t="str">
            <v>West Fork CSD</v>
          </cell>
          <cell r="C264">
            <v>693.5</v>
          </cell>
          <cell r="D264">
            <v>125572</v>
          </cell>
          <cell r="E264">
            <v>14815</v>
          </cell>
          <cell r="F264">
            <v>420151.83</v>
          </cell>
          <cell r="H264">
            <v>362.2</v>
          </cell>
          <cell r="J264">
            <v>1160</v>
          </cell>
          <cell r="K264">
            <v>1.4001931515170192</v>
          </cell>
          <cell r="L264">
            <v>605.84258111030999</v>
          </cell>
          <cell r="M264">
            <v>3.35</v>
          </cell>
          <cell r="N264">
            <v>236</v>
          </cell>
        </row>
        <row r="265">
          <cell r="A265">
            <v>5949</v>
          </cell>
          <cell r="B265" t="str">
            <v>Sheldon</v>
          </cell>
          <cell r="C265">
            <v>1014.8</v>
          </cell>
          <cell r="D265">
            <v>93458</v>
          </cell>
          <cell r="E265">
            <v>44541</v>
          </cell>
          <cell r="F265">
            <v>300921.31</v>
          </cell>
          <cell r="H265">
            <v>473.7</v>
          </cell>
          <cell r="J265">
            <v>635.26</v>
          </cell>
          <cell r="K265">
            <v>0.76679888054543233</v>
          </cell>
          <cell r="L265">
            <v>296.53262711864409</v>
          </cell>
          <cell r="M265">
            <v>3.22</v>
          </cell>
          <cell r="N265">
            <v>187</v>
          </cell>
        </row>
        <row r="266">
          <cell r="A266">
            <v>5976</v>
          </cell>
          <cell r="B266" t="str">
            <v>Shenandoah</v>
          </cell>
          <cell r="C266">
            <v>978.9</v>
          </cell>
          <cell r="D266">
            <v>56340</v>
          </cell>
          <cell r="E266">
            <v>35553</v>
          </cell>
          <cell r="F266">
            <v>200156.1</v>
          </cell>
          <cell r="H266">
            <v>870</v>
          </cell>
          <cell r="J266">
            <v>230.06</v>
          </cell>
          <cell r="K266">
            <v>0.27769692796379775</v>
          </cell>
          <cell r="L266">
            <v>204.47042598835429</v>
          </cell>
          <cell r="M266">
            <v>3.55</v>
          </cell>
          <cell r="N266">
            <v>156</v>
          </cell>
        </row>
        <row r="267">
          <cell r="A267">
            <v>5994</v>
          </cell>
          <cell r="B267" t="str">
            <v>Sibley-Ocheyedan</v>
          </cell>
          <cell r="C267">
            <v>782.9</v>
          </cell>
          <cell r="D267">
            <v>83313</v>
          </cell>
          <cell r="E267">
            <v>21788</v>
          </cell>
          <cell r="F267">
            <v>284982.73</v>
          </cell>
          <cell r="H267">
            <v>296</v>
          </cell>
          <cell r="J267">
            <v>962.78</v>
          </cell>
          <cell r="K267">
            <v>1.1621361744978929</v>
          </cell>
          <cell r="L267">
            <v>364.00910716566608</v>
          </cell>
          <cell r="M267">
            <v>3.42</v>
          </cell>
          <cell r="N267">
            <v>239</v>
          </cell>
        </row>
        <row r="268">
          <cell r="A268">
            <v>6003</v>
          </cell>
          <cell r="B268" t="str">
            <v>Sidney</v>
          </cell>
          <cell r="C268">
            <v>301.60000000000002</v>
          </cell>
          <cell r="D268">
            <v>26316</v>
          </cell>
          <cell r="E268">
            <v>17635</v>
          </cell>
          <cell r="F268">
            <v>146851.22</v>
          </cell>
          <cell r="H268">
            <v>170</v>
          </cell>
          <cell r="J268">
            <v>863.83</v>
          </cell>
          <cell r="K268">
            <v>1.0426972845473679</v>
          </cell>
          <cell r="L268">
            <v>486.90722811671083</v>
          </cell>
          <cell r="M268">
            <v>5.58</v>
          </cell>
          <cell r="N268">
            <v>140</v>
          </cell>
        </row>
        <row r="269">
          <cell r="A269">
            <v>6012</v>
          </cell>
          <cell r="B269" t="str">
            <v>Sigourney</v>
          </cell>
          <cell r="C269">
            <v>544</v>
          </cell>
          <cell r="D269">
            <v>58161</v>
          </cell>
          <cell r="E269">
            <v>18906</v>
          </cell>
          <cell r="F269">
            <v>156235.96</v>
          </cell>
          <cell r="H269">
            <v>271</v>
          </cell>
          <cell r="J269">
            <v>576.52</v>
          </cell>
          <cell r="K269">
            <v>0.69589599630395849</v>
          </cell>
          <cell r="L269">
            <v>287.1984558823529</v>
          </cell>
          <cell r="M269">
            <v>2.68</v>
          </cell>
          <cell r="N269">
            <v>170</v>
          </cell>
        </row>
        <row r="270">
          <cell r="A270">
            <v>6030</v>
          </cell>
          <cell r="B270" t="str">
            <v>Sioux Center</v>
          </cell>
          <cell r="C270">
            <v>1140.9000000000001</v>
          </cell>
          <cell r="D270">
            <v>83605</v>
          </cell>
          <cell r="E270">
            <v>31225</v>
          </cell>
          <cell r="F270">
            <v>297763.34999999998</v>
          </cell>
          <cell r="H270">
            <v>961</v>
          </cell>
          <cell r="J270">
            <v>309.85000000000002</v>
          </cell>
          <cell r="K270">
            <v>0.37400848965305894</v>
          </cell>
          <cell r="L270">
            <v>260.98987641335782</v>
          </cell>
          <cell r="M270">
            <v>3.56</v>
          </cell>
          <cell r="N270">
            <v>107</v>
          </cell>
        </row>
        <row r="271">
          <cell r="A271">
            <v>6048</v>
          </cell>
          <cell r="B271" t="str">
            <v>Sioux Central</v>
          </cell>
          <cell r="C271">
            <v>471.5</v>
          </cell>
          <cell r="D271">
            <v>111612</v>
          </cell>
          <cell r="E271">
            <v>37315</v>
          </cell>
          <cell r="F271">
            <v>305165.26</v>
          </cell>
          <cell r="H271">
            <v>446</v>
          </cell>
          <cell r="J271">
            <v>684.23</v>
          </cell>
          <cell r="K271">
            <v>0.82590875867456037</v>
          </cell>
          <cell r="L271">
            <v>647.22218451749734</v>
          </cell>
          <cell r="M271">
            <v>2.73</v>
          </cell>
          <cell r="N271">
            <v>194</v>
          </cell>
        </row>
        <row r="272">
          <cell r="A272">
            <v>6039</v>
          </cell>
          <cell r="B272" t="str">
            <v>Sioux City</v>
          </cell>
          <cell r="C272">
            <v>14310.1</v>
          </cell>
          <cell r="D272">
            <v>385460</v>
          </cell>
          <cell r="E272">
            <v>430849</v>
          </cell>
          <cell r="F272">
            <v>2234091.09</v>
          </cell>
          <cell r="H272">
            <v>4271</v>
          </cell>
          <cell r="J272">
            <v>523.08000000000004</v>
          </cell>
          <cell r="K272">
            <v>0.6313905462892434</v>
          </cell>
          <cell r="L272">
            <v>156.11987966541113</v>
          </cell>
          <cell r="M272">
            <v>5.8</v>
          </cell>
          <cell r="N272">
            <v>64</v>
          </cell>
        </row>
        <row r="273">
          <cell r="A273">
            <v>6091</v>
          </cell>
          <cell r="B273" t="str">
            <v>South Central Calhoun</v>
          </cell>
          <cell r="C273">
            <v>904.8</v>
          </cell>
          <cell r="D273">
            <v>197778</v>
          </cell>
          <cell r="E273">
            <v>23876</v>
          </cell>
          <cell r="F273">
            <v>412814.36</v>
          </cell>
          <cell r="H273">
            <v>480.9</v>
          </cell>
          <cell r="J273">
            <v>858.42</v>
          </cell>
          <cell r="K273">
            <v>1.0361670733838271</v>
          </cell>
          <cell r="L273">
            <v>456.24929266136161</v>
          </cell>
          <cell r="M273">
            <v>2.09</v>
          </cell>
          <cell r="N273">
            <v>432</v>
          </cell>
        </row>
        <row r="274">
          <cell r="A274">
            <v>6093</v>
          </cell>
          <cell r="B274" t="str">
            <v>Solon</v>
          </cell>
          <cell r="C274">
            <v>1294.2</v>
          </cell>
          <cell r="D274">
            <v>67860</v>
          </cell>
          <cell r="E274">
            <v>40379</v>
          </cell>
          <cell r="F274">
            <v>302737.28000000003</v>
          </cell>
          <cell r="H274">
            <v>658</v>
          </cell>
          <cell r="J274">
            <v>460.09</v>
          </cell>
          <cell r="K274">
            <v>0.55535764403574595</v>
          </cell>
          <cell r="L274">
            <v>233.91846700664505</v>
          </cell>
          <cell r="M274">
            <v>4.46</v>
          </cell>
          <cell r="N274">
            <v>110</v>
          </cell>
        </row>
        <row r="275">
          <cell r="A275">
            <v>6094</v>
          </cell>
          <cell r="B275" t="str">
            <v>Southeast Warren</v>
          </cell>
          <cell r="C275">
            <v>588.20000000000005</v>
          </cell>
          <cell r="D275">
            <v>95380</v>
          </cell>
          <cell r="E275">
            <v>21843</v>
          </cell>
          <cell r="F275">
            <v>241715.19</v>
          </cell>
          <cell r="H275">
            <v>364.2</v>
          </cell>
          <cell r="J275">
            <v>663.69</v>
          </cell>
          <cell r="K275">
            <v>0.80111568338821593</v>
          </cell>
          <cell r="L275">
            <v>410.94047942876568</v>
          </cell>
          <cell r="M275">
            <v>2.54</v>
          </cell>
          <cell r="N275">
            <v>151</v>
          </cell>
        </row>
        <row r="276">
          <cell r="A276">
            <v>6095</v>
          </cell>
          <cell r="B276" t="str">
            <v>South Hamilton</v>
          </cell>
          <cell r="C276">
            <v>653.5</v>
          </cell>
          <cell r="D276">
            <v>87774</v>
          </cell>
          <cell r="E276">
            <v>21592</v>
          </cell>
          <cell r="F276">
            <v>262887.24</v>
          </cell>
          <cell r="H276">
            <v>255.2</v>
          </cell>
          <cell r="J276">
            <v>1030.1199999999999</v>
          </cell>
          <cell r="K276">
            <v>1.2434198010695789</v>
          </cell>
          <cell r="L276">
            <v>402.27580719204281</v>
          </cell>
          <cell r="M276">
            <v>2.99</v>
          </cell>
          <cell r="N276">
            <v>203</v>
          </cell>
        </row>
        <row r="277">
          <cell r="A277">
            <v>6096</v>
          </cell>
          <cell r="B277" t="str">
            <v>Southeast Webster Grand</v>
          </cell>
          <cell r="C277">
            <v>538.29999999999995</v>
          </cell>
          <cell r="D277">
            <v>136424</v>
          </cell>
          <cell r="E277">
            <v>27475</v>
          </cell>
          <cell r="F277">
            <v>375490.64</v>
          </cell>
          <cell r="H277">
            <v>266</v>
          </cell>
          <cell r="J277">
            <v>1411.62</v>
          </cell>
          <cell r="K277">
            <v>1.7039143590900467</v>
          </cell>
          <cell r="L277">
            <v>697.54902470741229</v>
          </cell>
          <cell r="M277">
            <v>2.75</v>
          </cell>
          <cell r="N277">
            <v>226</v>
          </cell>
        </row>
        <row r="278">
          <cell r="A278">
            <v>6097</v>
          </cell>
          <cell r="B278" t="str">
            <v>South Page</v>
          </cell>
          <cell r="C278">
            <v>199</v>
          </cell>
          <cell r="D278">
            <v>27720</v>
          </cell>
          <cell r="E278">
            <v>1919</v>
          </cell>
          <cell r="F278">
            <v>73248.350000000006</v>
          </cell>
          <cell r="H278">
            <v>73</v>
          </cell>
          <cell r="J278">
            <v>1003.4</v>
          </cell>
          <cell r="K278">
            <v>1.2111670760622215</v>
          </cell>
          <cell r="L278">
            <v>368.08216080402013</v>
          </cell>
          <cell r="M278">
            <v>2.64</v>
          </cell>
          <cell r="N278">
            <v>143</v>
          </cell>
        </row>
        <row r="279">
          <cell r="A279">
            <v>6098</v>
          </cell>
          <cell r="B279" t="str">
            <v>South Tama County</v>
          </cell>
          <cell r="C279">
            <v>1523</v>
          </cell>
          <cell r="D279">
            <v>161722</v>
          </cell>
          <cell r="E279">
            <v>62046</v>
          </cell>
          <cell r="F279">
            <v>594810.81999999995</v>
          </cell>
          <cell r="H279">
            <v>1282</v>
          </cell>
          <cell r="J279">
            <v>463.97</v>
          </cell>
          <cell r="K279">
            <v>0.56004104871495808</v>
          </cell>
          <cell r="L279">
            <v>390.55208141825341</v>
          </cell>
          <cell r="M279">
            <v>3.68</v>
          </cell>
          <cell r="N279">
            <v>262</v>
          </cell>
        </row>
        <row r="280">
          <cell r="A280">
            <v>5157</v>
          </cell>
          <cell r="B280" t="str">
            <v>South O'Brien</v>
          </cell>
          <cell r="C280">
            <v>623.69999999999993</v>
          </cell>
          <cell r="D280">
            <v>97182</v>
          </cell>
          <cell r="E280">
            <v>31926</v>
          </cell>
          <cell r="F280">
            <v>277372.17</v>
          </cell>
          <cell r="H280">
            <v>506.5</v>
          </cell>
          <cell r="J280">
            <v>547.63</v>
          </cell>
          <cell r="K280">
            <v>0.66102394445281476</v>
          </cell>
          <cell r="L280">
            <v>444.72049062049064</v>
          </cell>
          <cell r="M280">
            <v>2.86</v>
          </cell>
          <cell r="N280">
            <v>303</v>
          </cell>
        </row>
        <row r="281">
          <cell r="A281">
            <v>6100</v>
          </cell>
          <cell r="B281" t="str">
            <v>South Winneshiek</v>
          </cell>
          <cell r="C281">
            <v>551.30000000000007</v>
          </cell>
          <cell r="D281">
            <v>125329</v>
          </cell>
          <cell r="E281">
            <v>40941</v>
          </cell>
          <cell r="F281">
            <v>304903.02</v>
          </cell>
          <cell r="H281">
            <v>591.9</v>
          </cell>
          <cell r="J281">
            <v>515.13</v>
          </cell>
          <cell r="K281">
            <v>0.62179439494910516</v>
          </cell>
          <cell r="L281">
            <v>553.06189007799742</v>
          </cell>
          <cell r="M281">
            <v>2.4300000000000002</v>
          </cell>
          <cell r="N281">
            <v>175</v>
          </cell>
        </row>
        <row r="282">
          <cell r="A282">
            <v>6101</v>
          </cell>
          <cell r="B282" t="str">
            <v>Southeast Polk</v>
          </cell>
          <cell r="C282">
            <v>6634.4</v>
          </cell>
          <cell r="D282">
            <v>460620</v>
          </cell>
          <cell r="E282">
            <v>321113</v>
          </cell>
          <cell r="F282">
            <v>1966729.71</v>
          </cell>
          <cell r="H282">
            <v>5099.3999999999996</v>
          </cell>
          <cell r="J282">
            <v>385.68</v>
          </cell>
          <cell r="K282">
            <v>0.46554008161817578</v>
          </cell>
          <cell r="L282">
            <v>296.44424665380444</v>
          </cell>
          <cell r="M282">
            <v>4.2699999999999996</v>
          </cell>
          <cell r="N282">
            <v>110</v>
          </cell>
        </row>
        <row r="283">
          <cell r="A283">
            <v>6102</v>
          </cell>
          <cell r="B283" t="str">
            <v>Spencer</v>
          </cell>
          <cell r="C283">
            <v>1923.9</v>
          </cell>
          <cell r="D283">
            <v>103887</v>
          </cell>
          <cell r="E283">
            <v>51675</v>
          </cell>
          <cell r="F283">
            <v>437002.37</v>
          </cell>
          <cell r="H283">
            <v>927</v>
          </cell>
          <cell r="J283">
            <v>471.42</v>
          </cell>
          <cell r="K283">
            <v>0.56903366852426995</v>
          </cell>
          <cell r="L283">
            <v>227.14401476168197</v>
          </cell>
          <cell r="M283">
            <v>4.21</v>
          </cell>
          <cell r="N283">
            <v>105</v>
          </cell>
        </row>
        <row r="284">
          <cell r="A284">
            <v>6120</v>
          </cell>
          <cell r="B284" t="str">
            <v>Spirit Lake</v>
          </cell>
          <cell r="C284">
            <v>1177.8</v>
          </cell>
          <cell r="D284">
            <v>72189</v>
          </cell>
          <cell r="E284">
            <v>37868</v>
          </cell>
          <cell r="F284">
            <v>285448.96000000002</v>
          </cell>
          <cell r="H284">
            <v>452.8</v>
          </cell>
          <cell r="J284">
            <v>630.41</v>
          </cell>
          <cell r="K284">
            <v>0.76094462469641722</v>
          </cell>
          <cell r="L284">
            <v>242.35775174053322</v>
          </cell>
          <cell r="M284">
            <v>3.95</v>
          </cell>
          <cell r="N284">
            <v>99</v>
          </cell>
        </row>
        <row r="285">
          <cell r="A285">
            <v>6138</v>
          </cell>
          <cell r="B285" t="str">
            <v>Springville</v>
          </cell>
          <cell r="C285">
            <v>367.7</v>
          </cell>
          <cell r="D285">
            <v>43655</v>
          </cell>
          <cell r="E285">
            <v>15008</v>
          </cell>
          <cell r="F285">
            <v>115914.63</v>
          </cell>
          <cell r="H285">
            <v>136</v>
          </cell>
          <cell r="J285">
            <v>852.31</v>
          </cell>
          <cell r="K285">
            <v>1.0287919180771297</v>
          </cell>
          <cell r="L285">
            <v>315.24239869458802</v>
          </cell>
          <cell r="M285">
            <v>2.65</v>
          </cell>
          <cell r="N285">
            <v>58</v>
          </cell>
        </row>
        <row r="286">
          <cell r="A286">
            <v>6165</v>
          </cell>
          <cell r="B286" t="str">
            <v>Stanton</v>
          </cell>
          <cell r="C286">
            <v>178.1</v>
          </cell>
          <cell r="D286">
            <v>31934</v>
          </cell>
          <cell r="E286">
            <v>10323</v>
          </cell>
          <cell r="F286">
            <v>83555.070000000007</v>
          </cell>
          <cell r="H286">
            <v>59</v>
          </cell>
          <cell r="J286">
            <v>1416.19</v>
          </cell>
          <cell r="K286">
            <v>1.7094306372817993</v>
          </cell>
          <cell r="L286">
            <v>469.14693992139252</v>
          </cell>
          <cell r="M286">
            <v>2.62</v>
          </cell>
          <cell r="N286">
            <v>80</v>
          </cell>
        </row>
        <row r="287">
          <cell r="A287">
            <v>6175</v>
          </cell>
          <cell r="B287" t="str">
            <v>Starmont</v>
          </cell>
          <cell r="C287">
            <v>624.6</v>
          </cell>
          <cell r="D287">
            <v>92386</v>
          </cell>
          <cell r="E287">
            <v>15427</v>
          </cell>
          <cell r="F287">
            <v>233154.46</v>
          </cell>
          <cell r="H287">
            <v>543</v>
          </cell>
          <cell r="J287">
            <v>429.38</v>
          </cell>
          <cell r="K287">
            <v>0.51828873741239456</v>
          </cell>
          <cell r="L287">
            <v>373.28603906500155</v>
          </cell>
          <cell r="M287">
            <v>2.52</v>
          </cell>
          <cell r="N287">
            <v>201</v>
          </cell>
        </row>
        <row r="288">
          <cell r="A288">
            <v>6219</v>
          </cell>
          <cell r="B288" t="str">
            <v>Storm Lake</v>
          </cell>
          <cell r="C288">
            <v>2261.6</v>
          </cell>
          <cell r="D288">
            <v>94232</v>
          </cell>
          <cell r="E288">
            <v>56344</v>
          </cell>
          <cell r="F288">
            <v>422033.41</v>
          </cell>
          <cell r="H288">
            <v>1382</v>
          </cell>
          <cell r="J288">
            <v>305.38</v>
          </cell>
          <cell r="K288">
            <v>0.36861291776747179</v>
          </cell>
          <cell r="L288">
            <v>186.60833480721612</v>
          </cell>
          <cell r="M288">
            <v>4.4800000000000004</v>
          </cell>
          <cell r="N288">
            <v>85</v>
          </cell>
        </row>
        <row r="289">
          <cell r="A289">
            <v>6246</v>
          </cell>
          <cell r="B289" t="str">
            <v>Stratford</v>
          </cell>
          <cell r="C289">
            <v>176.8</v>
          </cell>
          <cell r="D289">
            <v>46063</v>
          </cell>
          <cell r="E289">
            <v>8250</v>
          </cell>
          <cell r="F289">
            <v>91629.26</v>
          </cell>
          <cell r="H289">
            <v>96</v>
          </cell>
          <cell r="J289">
            <v>954.47</v>
          </cell>
          <cell r="K289">
            <v>1.1521054804555597</v>
          </cell>
          <cell r="L289">
            <v>518.26504524886866</v>
          </cell>
          <cell r="M289">
            <v>1.99</v>
          </cell>
          <cell r="N289">
            <v>80</v>
          </cell>
        </row>
        <row r="290">
          <cell r="A290">
            <v>6264</v>
          </cell>
          <cell r="B290" t="str">
            <v>West Central Valley</v>
          </cell>
          <cell r="C290">
            <v>947</v>
          </cell>
          <cell r="D290">
            <v>130690</v>
          </cell>
          <cell r="E290">
            <v>47051</v>
          </cell>
          <cell r="F290">
            <v>397051.37</v>
          </cell>
          <cell r="H290">
            <v>443</v>
          </cell>
          <cell r="J290">
            <v>896.28</v>
          </cell>
          <cell r="K290">
            <v>1.0818664808979948</v>
          </cell>
          <cell r="L290">
            <v>419.27282998944031</v>
          </cell>
          <cell r="M290">
            <v>3.04</v>
          </cell>
          <cell r="N290">
            <v>229</v>
          </cell>
        </row>
        <row r="291">
          <cell r="A291">
            <v>6273</v>
          </cell>
          <cell r="B291" t="str">
            <v>Sumner-Fredericksburg</v>
          </cell>
          <cell r="C291">
            <v>831.6</v>
          </cell>
          <cell r="D291">
            <v>146021</v>
          </cell>
          <cell r="E291">
            <v>27450</v>
          </cell>
          <cell r="F291">
            <v>348213.54</v>
          </cell>
          <cell r="H291">
            <v>449.9</v>
          </cell>
          <cell r="J291">
            <v>773.98</v>
          </cell>
          <cell r="K291">
            <v>0.9342426684578814</v>
          </cell>
          <cell r="L291">
            <v>418.72720057720056</v>
          </cell>
          <cell r="M291">
            <v>2.38</v>
          </cell>
          <cell r="N291">
            <v>217</v>
          </cell>
        </row>
        <row r="292">
          <cell r="A292">
            <v>6408</v>
          </cell>
          <cell r="B292" t="str">
            <v>Tipton</v>
          </cell>
          <cell r="C292">
            <v>892.6</v>
          </cell>
          <cell r="D292">
            <v>67811</v>
          </cell>
          <cell r="E292">
            <v>27788</v>
          </cell>
          <cell r="F292">
            <v>257455.93</v>
          </cell>
          <cell r="H292">
            <v>469.6</v>
          </cell>
          <cell r="J292">
            <v>548.25</v>
          </cell>
          <cell r="K292">
            <v>0.66177232355103943</v>
          </cell>
          <cell r="L292">
            <v>288.43371050862646</v>
          </cell>
          <cell r="M292">
            <v>3.79</v>
          </cell>
          <cell r="N292">
            <v>138</v>
          </cell>
        </row>
        <row r="293">
          <cell r="A293">
            <v>6453</v>
          </cell>
          <cell r="B293" t="str">
            <v>Treynor</v>
          </cell>
          <cell r="C293">
            <v>578.1</v>
          </cell>
          <cell r="D293">
            <v>71211</v>
          </cell>
          <cell r="E293">
            <v>20937</v>
          </cell>
          <cell r="F293">
            <v>265535.27</v>
          </cell>
          <cell r="H293">
            <v>502.8</v>
          </cell>
          <cell r="J293">
            <v>528.11</v>
          </cell>
          <cell r="K293">
            <v>0.63746207348935602</v>
          </cell>
          <cell r="L293">
            <v>459.32411347517734</v>
          </cell>
          <cell r="M293">
            <v>3.73</v>
          </cell>
          <cell r="N293">
            <v>99</v>
          </cell>
        </row>
        <row r="294">
          <cell r="A294">
            <v>6460</v>
          </cell>
          <cell r="B294" t="str">
            <v>Tri-Center</v>
          </cell>
          <cell r="C294">
            <v>648.20000000000005</v>
          </cell>
          <cell r="D294">
            <v>101722</v>
          </cell>
          <cell r="E294">
            <v>32819</v>
          </cell>
          <cell r="F294">
            <v>345776.98</v>
          </cell>
          <cell r="H294">
            <v>514</v>
          </cell>
          <cell r="J294">
            <v>672.72</v>
          </cell>
          <cell r="K294">
            <v>0.81201546283493886</v>
          </cell>
          <cell r="L294">
            <v>533.44180808392468</v>
          </cell>
          <cell r="M294">
            <v>3.4</v>
          </cell>
          <cell r="N294">
            <v>179</v>
          </cell>
        </row>
        <row r="295">
          <cell r="A295">
            <v>6462</v>
          </cell>
          <cell r="B295" t="str">
            <v>Tri-County</v>
          </cell>
          <cell r="C295">
            <v>258</v>
          </cell>
          <cell r="D295">
            <v>63396</v>
          </cell>
          <cell r="E295">
            <v>8476</v>
          </cell>
          <cell r="F295">
            <v>219256.82</v>
          </cell>
          <cell r="H295">
            <v>273.89999999999998</v>
          </cell>
          <cell r="J295">
            <v>800.5</v>
          </cell>
          <cell r="K295">
            <v>0.96625398085290848</v>
          </cell>
          <cell r="L295">
            <v>849.8326356589148</v>
          </cell>
          <cell r="M295">
            <v>3.46</v>
          </cell>
          <cell r="N295">
            <v>128</v>
          </cell>
        </row>
        <row r="296">
          <cell r="A296">
            <v>6471</v>
          </cell>
          <cell r="B296" t="str">
            <v>Tripoli</v>
          </cell>
          <cell r="C296">
            <v>435</v>
          </cell>
          <cell r="D296">
            <v>36778</v>
          </cell>
          <cell r="E296">
            <v>12993</v>
          </cell>
          <cell r="F296">
            <v>131060.6</v>
          </cell>
          <cell r="H296">
            <v>181.9</v>
          </cell>
          <cell r="J296">
            <v>720.51</v>
          </cell>
          <cell r="K296">
            <v>0.86970100655131677</v>
          </cell>
          <cell r="L296">
            <v>301.28873563218394</v>
          </cell>
          <cell r="M296">
            <v>3.56</v>
          </cell>
          <cell r="N296">
            <v>105</v>
          </cell>
        </row>
        <row r="297">
          <cell r="A297">
            <v>6509</v>
          </cell>
          <cell r="B297" t="str">
            <v>Turkey Valley</v>
          </cell>
          <cell r="C297">
            <v>361</v>
          </cell>
          <cell r="D297">
            <v>96601</v>
          </cell>
          <cell r="E297">
            <v>17109</v>
          </cell>
          <cell r="F297">
            <v>250904.42</v>
          </cell>
          <cell r="H297">
            <v>394.2</v>
          </cell>
          <cell r="J297">
            <v>636.49</v>
          </cell>
          <cell r="K297">
            <v>0.76828356811126508</v>
          </cell>
          <cell r="L297">
            <v>695.02609418282555</v>
          </cell>
          <cell r="M297">
            <v>2.6</v>
          </cell>
          <cell r="N297">
            <v>169</v>
          </cell>
        </row>
        <row r="298">
          <cell r="A298">
            <v>6512</v>
          </cell>
          <cell r="B298" t="str">
            <v>Twin Cedars</v>
          </cell>
          <cell r="C298">
            <v>359.8</v>
          </cell>
          <cell r="D298">
            <v>68174</v>
          </cell>
          <cell r="E298">
            <v>13112</v>
          </cell>
          <cell r="F298">
            <v>175892.87</v>
          </cell>
          <cell r="H298">
            <v>355</v>
          </cell>
          <cell r="J298">
            <v>495.47</v>
          </cell>
          <cell r="K298">
            <v>0.59806353515701505</v>
          </cell>
          <cell r="L298">
            <v>488.86289605336293</v>
          </cell>
          <cell r="M298">
            <v>2.58</v>
          </cell>
          <cell r="N298">
            <v>119</v>
          </cell>
        </row>
        <row r="299">
          <cell r="A299">
            <v>6516</v>
          </cell>
          <cell r="B299" t="str">
            <v>Twin Rivers</v>
          </cell>
          <cell r="C299">
            <v>174</v>
          </cell>
          <cell r="D299">
            <v>24569</v>
          </cell>
          <cell r="E299">
            <v>7623</v>
          </cell>
          <cell r="F299">
            <v>71802.5</v>
          </cell>
          <cell r="H299">
            <v>34.9</v>
          </cell>
          <cell r="J299">
            <v>2057.38</v>
          </cell>
          <cell r="K299">
            <v>2.4833874017828319</v>
          </cell>
          <cell r="L299">
            <v>412.65804597701151</v>
          </cell>
          <cell r="M299">
            <v>2.92</v>
          </cell>
          <cell r="N299">
            <v>103</v>
          </cell>
        </row>
        <row r="300">
          <cell r="A300">
            <v>6534</v>
          </cell>
          <cell r="B300" t="str">
            <v>Underwood</v>
          </cell>
          <cell r="C300">
            <v>692.5</v>
          </cell>
          <cell r="D300">
            <v>93245</v>
          </cell>
          <cell r="E300">
            <v>18806</v>
          </cell>
          <cell r="F300">
            <v>340329.64</v>
          </cell>
          <cell r="H300">
            <v>616</v>
          </cell>
          <cell r="J300">
            <v>552.48</v>
          </cell>
          <cell r="K300">
            <v>0.66687820030182998</v>
          </cell>
          <cell r="L300">
            <v>491.45074368231047</v>
          </cell>
          <cell r="M300">
            <v>3.65</v>
          </cell>
          <cell r="N300">
            <v>140</v>
          </cell>
        </row>
        <row r="301">
          <cell r="A301">
            <v>1935</v>
          </cell>
          <cell r="B301" t="str">
            <v>Union</v>
          </cell>
          <cell r="C301">
            <v>1158.8</v>
          </cell>
          <cell r="D301">
            <v>150480</v>
          </cell>
          <cell r="E301">
            <v>49768</v>
          </cell>
          <cell r="F301">
            <v>587424.99</v>
          </cell>
          <cell r="H301">
            <v>388.1</v>
          </cell>
          <cell r="J301">
            <v>1513.59</v>
          </cell>
          <cell r="K301">
            <v>1.8269985794867627</v>
          </cell>
          <cell r="L301">
            <v>506.92525888850537</v>
          </cell>
          <cell r="M301">
            <v>3.9</v>
          </cell>
          <cell r="N301">
            <v>255</v>
          </cell>
        </row>
        <row r="302">
          <cell r="A302">
            <v>6561</v>
          </cell>
          <cell r="B302" t="str">
            <v>United</v>
          </cell>
          <cell r="C302">
            <v>338.9</v>
          </cell>
          <cell r="D302">
            <v>59478</v>
          </cell>
          <cell r="E302">
            <v>1281</v>
          </cell>
          <cell r="F302">
            <v>277483.28999999998</v>
          </cell>
          <cell r="H302">
            <v>200</v>
          </cell>
          <cell r="J302">
            <v>1387.42</v>
          </cell>
          <cell r="K302">
            <v>1.6747034329980541</v>
          </cell>
          <cell r="L302">
            <v>818.7763056948952</v>
          </cell>
          <cell r="M302">
            <v>4.67</v>
          </cell>
          <cell r="N302">
            <v>133</v>
          </cell>
        </row>
        <row r="303">
          <cell r="A303">
            <v>6579</v>
          </cell>
          <cell r="B303" t="str">
            <v>Urbandale</v>
          </cell>
          <cell r="C303">
            <v>3348.2</v>
          </cell>
          <cell r="D303">
            <v>91697</v>
          </cell>
          <cell r="E303">
            <v>56835</v>
          </cell>
          <cell r="F303">
            <v>684511.69</v>
          </cell>
          <cell r="H303">
            <v>1525</v>
          </cell>
          <cell r="J303">
            <v>448.86</v>
          </cell>
          <cell r="K303">
            <v>0.54180232585338728</v>
          </cell>
          <cell r="L303">
            <v>204.44169703124066</v>
          </cell>
          <cell r="M303">
            <v>7.46</v>
          </cell>
          <cell r="N303">
            <v>6</v>
          </cell>
        </row>
        <row r="304">
          <cell r="A304">
            <v>6591</v>
          </cell>
          <cell r="B304" t="str">
            <v>Valley</v>
          </cell>
          <cell r="C304">
            <v>394</v>
          </cell>
          <cell r="D304">
            <v>62424</v>
          </cell>
          <cell r="E304">
            <v>9258</v>
          </cell>
          <cell r="F304">
            <v>203942.11</v>
          </cell>
          <cell r="H304">
            <v>313.2</v>
          </cell>
          <cell r="J304">
            <v>651.16</v>
          </cell>
          <cell r="K304">
            <v>0.78599118322570871</v>
          </cell>
          <cell r="L304">
            <v>517.61956852791877</v>
          </cell>
          <cell r="M304">
            <v>3.27</v>
          </cell>
          <cell r="N304">
            <v>166</v>
          </cell>
        </row>
        <row r="305">
          <cell r="A305">
            <v>6592</v>
          </cell>
          <cell r="B305" t="str">
            <v>Van Buren</v>
          </cell>
          <cell r="C305">
            <v>631.1</v>
          </cell>
          <cell r="D305">
            <v>234176</v>
          </cell>
          <cell r="E305">
            <v>25899</v>
          </cell>
          <cell r="F305">
            <v>609073.94999999995</v>
          </cell>
          <cell r="H305">
            <v>584</v>
          </cell>
          <cell r="J305">
            <v>1042.93</v>
          </cell>
          <cell r="K305">
            <v>1.258882278889349</v>
          </cell>
          <cell r="L305">
            <v>965.09895420694011</v>
          </cell>
          <cell r="M305">
            <v>2.6</v>
          </cell>
          <cell r="N305">
            <v>375</v>
          </cell>
        </row>
        <row r="306">
          <cell r="A306">
            <v>6615</v>
          </cell>
          <cell r="B306" t="str">
            <v>Van Meter</v>
          </cell>
          <cell r="C306">
            <v>566.6</v>
          </cell>
          <cell r="D306">
            <v>53626</v>
          </cell>
          <cell r="E306">
            <v>14658</v>
          </cell>
          <cell r="F306">
            <v>264542.13</v>
          </cell>
          <cell r="H306">
            <v>383</v>
          </cell>
          <cell r="J306">
            <v>690.71</v>
          </cell>
          <cell r="K306">
            <v>0.83373052731406927</v>
          </cell>
          <cell r="L306">
            <v>466.89398164489938</v>
          </cell>
          <cell r="M306">
            <v>4.93</v>
          </cell>
          <cell r="N306">
            <v>61</v>
          </cell>
        </row>
        <row r="307">
          <cell r="A307">
            <v>6633</v>
          </cell>
          <cell r="B307" t="str">
            <v>Ventura</v>
          </cell>
          <cell r="C307">
            <v>180.3</v>
          </cell>
          <cell r="D307">
            <v>45458</v>
          </cell>
          <cell r="E307">
            <v>5399</v>
          </cell>
          <cell r="F307">
            <v>163724.29</v>
          </cell>
          <cell r="H307">
            <v>85</v>
          </cell>
          <cell r="J307">
            <v>1926.17</v>
          </cell>
          <cell r="K307">
            <v>2.3250086574633939</v>
          </cell>
          <cell r="L307">
            <v>908.06594564614534</v>
          </cell>
          <cell r="M307">
            <v>3.6</v>
          </cell>
          <cell r="N307">
            <v>92</v>
          </cell>
        </row>
        <row r="308">
          <cell r="A308">
            <v>6651</v>
          </cell>
          <cell r="B308" t="str">
            <v>Villisca</v>
          </cell>
          <cell r="C308">
            <v>337</v>
          </cell>
          <cell r="D308">
            <v>36215</v>
          </cell>
          <cell r="E308">
            <v>8992</v>
          </cell>
          <cell r="F308">
            <v>218366.66</v>
          </cell>
          <cell r="H308">
            <v>132.19999999999999</v>
          </cell>
          <cell r="J308">
            <v>1651.79</v>
          </cell>
          <cell r="K308">
            <v>1.9938146946071524</v>
          </cell>
          <cell r="L308">
            <v>647.97228486646884</v>
          </cell>
          <cell r="M308">
            <v>6.03</v>
          </cell>
          <cell r="N308">
            <v>160</v>
          </cell>
        </row>
        <row r="309">
          <cell r="A309">
            <v>6660</v>
          </cell>
          <cell r="B309" t="str">
            <v>Vinton-Shellsburg</v>
          </cell>
          <cell r="C309">
            <v>1592.1</v>
          </cell>
          <cell r="D309">
            <v>152066</v>
          </cell>
          <cell r="E309">
            <v>70900</v>
          </cell>
          <cell r="F309">
            <v>391704.39</v>
          </cell>
          <cell r="H309">
            <v>599</v>
          </cell>
          <cell r="J309">
            <v>653.92999999999995</v>
          </cell>
          <cell r="K309">
            <v>0.78933474790648639</v>
          </cell>
          <cell r="L309">
            <v>246.03001695873377</v>
          </cell>
          <cell r="M309">
            <v>2.57</v>
          </cell>
          <cell r="N309">
            <v>235</v>
          </cell>
        </row>
        <row r="310">
          <cell r="A310">
            <v>6700</v>
          </cell>
          <cell r="B310" t="str">
            <v>Waco</v>
          </cell>
          <cell r="C310">
            <v>483.9</v>
          </cell>
          <cell r="D310">
            <v>39918</v>
          </cell>
          <cell r="E310">
            <v>6179</v>
          </cell>
          <cell r="F310">
            <v>243715.37</v>
          </cell>
          <cell r="H310">
            <v>400</v>
          </cell>
          <cell r="J310">
            <v>609.29</v>
          </cell>
          <cell r="K310">
            <v>0.73545145283431423</v>
          </cell>
          <cell r="L310">
            <v>503.64821244058692</v>
          </cell>
          <cell r="M310">
            <v>6.1</v>
          </cell>
          <cell r="N310">
            <v>128</v>
          </cell>
        </row>
        <row r="311">
          <cell r="A311">
            <v>6741</v>
          </cell>
          <cell r="B311" t="str">
            <v>East Sac County</v>
          </cell>
          <cell r="C311">
            <v>905.7</v>
          </cell>
          <cell r="D311">
            <v>200692</v>
          </cell>
          <cell r="E311">
            <v>42470</v>
          </cell>
          <cell r="F311">
            <v>428601.18</v>
          </cell>
          <cell r="H311">
            <v>555</v>
          </cell>
          <cell r="J311">
            <v>772.25</v>
          </cell>
          <cell r="K311">
            <v>0.93215444936122238</v>
          </cell>
          <cell r="L311">
            <v>473.22643259357397</v>
          </cell>
          <cell r="M311">
            <v>2.14</v>
          </cell>
          <cell r="N311">
            <v>283</v>
          </cell>
        </row>
        <row r="312">
          <cell r="A312">
            <v>6750</v>
          </cell>
          <cell r="B312" t="str">
            <v>Walnut</v>
          </cell>
          <cell r="C312">
            <v>158</v>
          </cell>
          <cell r="D312">
            <v>37906</v>
          </cell>
          <cell r="E312">
            <v>2700</v>
          </cell>
          <cell r="F312">
            <v>84105.86</v>
          </cell>
          <cell r="H312">
            <v>31</v>
          </cell>
          <cell r="J312">
            <v>2713.09</v>
          </cell>
          <cell r="K312">
            <v>3.27487072193906</v>
          </cell>
          <cell r="L312">
            <v>532.3155696202532</v>
          </cell>
          <cell r="M312">
            <v>2.2200000000000002</v>
          </cell>
          <cell r="N312">
            <v>85</v>
          </cell>
        </row>
        <row r="313">
          <cell r="A313">
            <v>6759</v>
          </cell>
          <cell r="B313" t="str">
            <v>Wapello</v>
          </cell>
          <cell r="C313">
            <v>679</v>
          </cell>
          <cell r="D313">
            <v>49515</v>
          </cell>
          <cell r="E313">
            <v>39312</v>
          </cell>
          <cell r="F313">
            <v>153933.1</v>
          </cell>
          <cell r="H313">
            <v>277.89999999999998</v>
          </cell>
          <cell r="J313">
            <v>553.91999999999996</v>
          </cell>
          <cell r="K313">
            <v>0.66861637111060956</v>
          </cell>
          <cell r="L313">
            <v>226.7055964653903</v>
          </cell>
          <cell r="M313">
            <v>3.11</v>
          </cell>
          <cell r="N313">
            <v>122</v>
          </cell>
        </row>
        <row r="314">
          <cell r="A314">
            <v>6762</v>
          </cell>
          <cell r="B314" t="str">
            <v>Wapsie Valley</v>
          </cell>
          <cell r="C314">
            <v>691.6</v>
          </cell>
          <cell r="D314">
            <v>107578</v>
          </cell>
          <cell r="E314">
            <v>16600</v>
          </cell>
          <cell r="F314">
            <v>223252.86</v>
          </cell>
          <cell r="H314">
            <v>174</v>
          </cell>
          <cell r="J314">
            <v>1283.06</v>
          </cell>
          <cell r="K314">
            <v>1.5487343318839883</v>
          </cell>
          <cell r="L314">
            <v>322.80633314054364</v>
          </cell>
          <cell r="M314">
            <v>2.0699999999999998</v>
          </cell>
          <cell r="N314">
            <v>130</v>
          </cell>
        </row>
        <row r="315">
          <cell r="A315">
            <v>6768</v>
          </cell>
          <cell r="B315" t="str">
            <v>Washington</v>
          </cell>
          <cell r="C315">
            <v>1757.5</v>
          </cell>
          <cell r="D315">
            <v>106971</v>
          </cell>
          <cell r="E315">
            <v>67174</v>
          </cell>
          <cell r="F315">
            <v>522722.59</v>
          </cell>
          <cell r="H315">
            <v>601.1</v>
          </cell>
          <cell r="J315">
            <v>869.61</v>
          </cell>
          <cell r="K315">
            <v>1.0496741090437198</v>
          </cell>
          <cell r="L315">
            <v>297.42394879089619</v>
          </cell>
          <cell r="M315">
            <v>4.8899999999999997</v>
          </cell>
          <cell r="N315">
            <v>208</v>
          </cell>
        </row>
        <row r="316">
          <cell r="A316">
            <v>6795</v>
          </cell>
          <cell r="B316" t="str">
            <v>Waterloo</v>
          </cell>
          <cell r="C316">
            <v>11131.6</v>
          </cell>
          <cell r="D316">
            <v>1264105</v>
          </cell>
          <cell r="E316">
            <v>74540</v>
          </cell>
          <cell r="F316">
            <v>4401404.1399999997</v>
          </cell>
          <cell r="H316">
            <v>4930</v>
          </cell>
          <cell r="J316">
            <v>892.78</v>
          </cell>
          <cell r="K316">
            <v>1.0776417601822106</v>
          </cell>
          <cell r="L316">
            <v>395.3972600524632</v>
          </cell>
          <cell r="M316">
            <v>3.48</v>
          </cell>
          <cell r="N316">
            <v>150</v>
          </cell>
        </row>
        <row r="317">
          <cell r="A317">
            <v>6822</v>
          </cell>
          <cell r="B317" t="str">
            <v>Waukee</v>
          </cell>
          <cell r="C317">
            <v>8773</v>
          </cell>
          <cell r="D317">
            <v>471549</v>
          </cell>
          <cell r="E317">
            <v>242876</v>
          </cell>
          <cell r="F317">
            <v>2185812.73</v>
          </cell>
          <cell r="H317">
            <v>4723.8999999999996</v>
          </cell>
          <cell r="J317">
            <v>462.71</v>
          </cell>
          <cell r="K317">
            <v>0.55852014925727578</v>
          </cell>
          <cell r="L317">
            <v>249.15225464493332</v>
          </cell>
          <cell r="M317">
            <v>4.63</v>
          </cell>
          <cell r="N317">
            <v>53</v>
          </cell>
        </row>
        <row r="318">
          <cell r="A318">
            <v>6840</v>
          </cell>
          <cell r="B318" t="str">
            <v>Waverly-Shell Rock</v>
          </cell>
          <cell r="C318">
            <v>2022.9</v>
          </cell>
          <cell r="D318">
            <v>147978</v>
          </cell>
          <cell r="E318">
            <v>83769</v>
          </cell>
          <cell r="F318">
            <v>521059.26</v>
          </cell>
          <cell r="H318">
            <v>1760.5</v>
          </cell>
          <cell r="J318">
            <v>295.97000000000003</v>
          </cell>
          <cell r="K318">
            <v>0.35725445435732084</v>
          </cell>
          <cell r="L318">
            <v>257.58033516239061</v>
          </cell>
          <cell r="M318">
            <v>3.52</v>
          </cell>
          <cell r="N318">
            <v>162</v>
          </cell>
        </row>
        <row r="319">
          <cell r="A319">
            <v>6854</v>
          </cell>
          <cell r="B319" t="str">
            <v>Wayne</v>
          </cell>
          <cell r="C319">
            <v>522.29999999999995</v>
          </cell>
          <cell r="D319">
            <v>80807</v>
          </cell>
          <cell r="E319">
            <v>15584</v>
          </cell>
          <cell r="F319">
            <v>238093.02</v>
          </cell>
          <cell r="H319">
            <v>258.10000000000002</v>
          </cell>
          <cell r="J319">
            <v>922.48</v>
          </cell>
          <cell r="K319">
            <v>1.1134915331132929</v>
          </cell>
          <cell r="L319">
            <v>455.8549109707065</v>
          </cell>
          <cell r="M319">
            <v>2.95</v>
          </cell>
          <cell r="N319">
            <v>351</v>
          </cell>
        </row>
        <row r="320">
          <cell r="A320">
            <v>6867</v>
          </cell>
          <cell r="B320" t="str">
            <v>Webster City</v>
          </cell>
          <cell r="C320">
            <v>1536.8999999999999</v>
          </cell>
          <cell r="D320">
            <v>97728</v>
          </cell>
          <cell r="E320">
            <v>41581</v>
          </cell>
          <cell r="F320">
            <v>442298.26</v>
          </cell>
          <cell r="H320">
            <v>842.9</v>
          </cell>
          <cell r="J320">
            <v>524.73</v>
          </cell>
          <cell r="K320">
            <v>0.63338220034097026</v>
          </cell>
          <cell r="L320">
            <v>287.78597176133781</v>
          </cell>
          <cell r="M320">
            <v>4.5199999999999996</v>
          </cell>
          <cell r="N320">
            <v>197</v>
          </cell>
        </row>
        <row r="321">
          <cell r="A321">
            <v>6921</v>
          </cell>
          <cell r="B321" t="str">
            <v>West Bend-Mallard</v>
          </cell>
          <cell r="C321">
            <v>348</v>
          </cell>
          <cell r="D321">
            <v>70480</v>
          </cell>
          <cell r="E321">
            <v>11348</v>
          </cell>
          <cell r="F321">
            <v>190922.53</v>
          </cell>
          <cell r="H321">
            <v>160.30000000000001</v>
          </cell>
          <cell r="J321">
            <v>1191.03</v>
          </cell>
          <cell r="K321">
            <v>1.4376483183200992</v>
          </cell>
          <cell r="L321">
            <v>548.6279597701149</v>
          </cell>
          <cell r="M321">
            <v>2.71</v>
          </cell>
          <cell r="N321">
            <v>202</v>
          </cell>
        </row>
        <row r="322">
          <cell r="A322">
            <v>6930</v>
          </cell>
          <cell r="B322" t="str">
            <v>West Branch</v>
          </cell>
          <cell r="C322">
            <v>801.5</v>
          </cell>
          <cell r="D322">
            <v>110792</v>
          </cell>
          <cell r="E322">
            <v>28121</v>
          </cell>
          <cell r="F322">
            <v>277879.26</v>
          </cell>
          <cell r="H322">
            <v>412.6</v>
          </cell>
          <cell r="J322">
            <v>673.48</v>
          </cell>
          <cell r="K322">
            <v>0.8129328307617949</v>
          </cell>
          <cell r="L322">
            <v>346.69901434809731</v>
          </cell>
          <cell r="M322">
            <v>2.5099999999999998</v>
          </cell>
          <cell r="N322">
            <v>123</v>
          </cell>
        </row>
        <row r="323">
          <cell r="A323">
            <v>6937</v>
          </cell>
          <cell r="B323" t="str">
            <v>West Burlington Ind</v>
          </cell>
          <cell r="C323">
            <v>465.5</v>
          </cell>
          <cell r="D323">
            <v>4771</v>
          </cell>
          <cell r="E323">
            <v>18820</v>
          </cell>
          <cell r="F323">
            <v>26916.55</v>
          </cell>
          <cell r="H323">
            <v>9</v>
          </cell>
          <cell r="J323">
            <v>2990.73</v>
          </cell>
          <cell r="K323">
            <v>3.6099997103762882</v>
          </cell>
          <cell r="L323">
            <v>57.822878625134265</v>
          </cell>
          <cell r="M323">
            <v>5.65</v>
          </cell>
          <cell r="N323">
            <v>2</v>
          </cell>
        </row>
        <row r="324">
          <cell r="A324">
            <v>6943</v>
          </cell>
          <cell r="B324" t="str">
            <v>West Central</v>
          </cell>
          <cell r="C324">
            <v>265.5</v>
          </cell>
          <cell r="D324">
            <v>40071</v>
          </cell>
          <cell r="E324">
            <v>8253</v>
          </cell>
          <cell r="F324">
            <v>110206.16</v>
          </cell>
          <cell r="H324">
            <v>144.5</v>
          </cell>
          <cell r="J324">
            <v>762.67</v>
          </cell>
          <cell r="K324">
            <v>0.92059078523059046</v>
          </cell>
          <cell r="L324">
            <v>415.08911487758945</v>
          </cell>
          <cell r="M324">
            <v>2.75</v>
          </cell>
          <cell r="N324">
            <v>124</v>
          </cell>
        </row>
        <row r="325">
          <cell r="A325">
            <v>6950</v>
          </cell>
          <cell r="B325" t="str">
            <v>West Delaware County</v>
          </cell>
          <cell r="C325">
            <v>1518.3999999999999</v>
          </cell>
          <cell r="D325">
            <v>141379</v>
          </cell>
          <cell r="E325">
            <v>35859</v>
          </cell>
          <cell r="F325">
            <v>587612.01</v>
          </cell>
          <cell r="H325">
            <v>708.7</v>
          </cell>
          <cell r="J325">
            <v>829.14</v>
          </cell>
          <cell r="K325">
            <v>1.0008242669386389</v>
          </cell>
          <cell r="L325">
            <v>386.99421101159118</v>
          </cell>
          <cell r="M325">
            <v>4.16</v>
          </cell>
          <cell r="N325">
            <v>237</v>
          </cell>
        </row>
        <row r="326">
          <cell r="A326">
            <v>6957</v>
          </cell>
          <cell r="B326" t="str">
            <v>West Des Moines</v>
          </cell>
          <cell r="C326">
            <v>9145.4</v>
          </cell>
          <cell r="D326">
            <v>394893</v>
          </cell>
          <cell r="E326">
            <v>233412</v>
          </cell>
          <cell r="F326">
            <v>2316750.94</v>
          </cell>
          <cell r="H326">
            <v>3348.8</v>
          </cell>
          <cell r="J326">
            <v>691.82</v>
          </cell>
          <cell r="K326">
            <v>0.83507036731250361</v>
          </cell>
          <cell r="L326">
            <v>253.32417827541715</v>
          </cell>
          <cell r="M326">
            <v>5.87</v>
          </cell>
          <cell r="N326">
            <v>37</v>
          </cell>
        </row>
        <row r="327">
          <cell r="A327">
            <v>6961</v>
          </cell>
          <cell r="B327" t="str">
            <v>Western Dubuque</v>
          </cell>
          <cell r="C327">
            <v>2986.7000000000003</v>
          </cell>
          <cell r="D327">
            <v>579708</v>
          </cell>
          <cell r="E327">
            <v>106319</v>
          </cell>
          <cell r="F327">
            <v>2020179.93</v>
          </cell>
          <cell r="H327">
            <v>2521</v>
          </cell>
          <cell r="J327">
            <v>801.34</v>
          </cell>
          <cell r="K327">
            <v>0.96726791382469668</v>
          </cell>
          <cell r="L327">
            <v>676.39198111628207</v>
          </cell>
          <cell r="M327">
            <v>3.49</v>
          </cell>
          <cell r="N327">
            <v>555</v>
          </cell>
        </row>
        <row r="328">
          <cell r="A328">
            <v>6969</v>
          </cell>
          <cell r="B328" t="str">
            <v>West Harrison</v>
          </cell>
          <cell r="C328">
            <v>369.9</v>
          </cell>
          <cell r="D328">
            <v>84901</v>
          </cell>
          <cell r="E328">
            <v>27015</v>
          </cell>
          <cell r="F328">
            <v>231246.87</v>
          </cell>
          <cell r="H328">
            <v>205</v>
          </cell>
          <cell r="J328">
            <v>1128.03</v>
          </cell>
          <cell r="K328">
            <v>1.3616033454359853</v>
          </cell>
          <cell r="L328">
            <v>625.160502838605</v>
          </cell>
          <cell r="M328">
            <v>2.72</v>
          </cell>
          <cell r="N328">
            <v>240</v>
          </cell>
        </row>
        <row r="329">
          <cell r="A329">
            <v>6975</v>
          </cell>
          <cell r="B329" t="str">
            <v>West Liberty</v>
          </cell>
          <cell r="C329">
            <v>1229.5999999999999</v>
          </cell>
          <cell r="D329">
            <v>76935</v>
          </cell>
          <cell r="E329">
            <v>38106</v>
          </cell>
          <cell r="F329">
            <v>207484.28</v>
          </cell>
          <cell r="H329">
            <v>278.2</v>
          </cell>
          <cell r="J329">
            <v>745.81</v>
          </cell>
          <cell r="K329">
            <v>0.90023970201112757</v>
          </cell>
          <cell r="L329">
            <v>168.74128171763175</v>
          </cell>
          <cell r="M329">
            <v>2.69</v>
          </cell>
          <cell r="N329">
            <v>148</v>
          </cell>
        </row>
        <row r="330">
          <cell r="A330">
            <v>6983</v>
          </cell>
          <cell r="B330" t="str">
            <v>West Lyon</v>
          </cell>
          <cell r="C330">
            <v>886</v>
          </cell>
          <cell r="D330">
            <v>154512</v>
          </cell>
          <cell r="E330">
            <v>24450</v>
          </cell>
          <cell r="F330">
            <v>481308.06</v>
          </cell>
          <cell r="H330">
            <v>913</v>
          </cell>
          <cell r="J330">
            <v>527.16999999999996</v>
          </cell>
          <cell r="K330">
            <v>0.63632743421140248</v>
          </cell>
          <cell r="L330">
            <v>543.23708803611737</v>
          </cell>
          <cell r="M330">
            <v>3.12</v>
          </cell>
          <cell r="N330">
            <v>248</v>
          </cell>
        </row>
        <row r="331">
          <cell r="A331">
            <v>6985</v>
          </cell>
          <cell r="B331" t="str">
            <v>West Marshall</v>
          </cell>
          <cell r="C331">
            <v>836.7</v>
          </cell>
          <cell r="D331">
            <v>145065</v>
          </cell>
          <cell r="E331">
            <v>32266</v>
          </cell>
          <cell r="F331">
            <v>440078.16</v>
          </cell>
          <cell r="H331">
            <v>512.4</v>
          </cell>
          <cell r="J331">
            <v>858.86</v>
          </cell>
          <cell r="K331">
            <v>1.0366981811309544</v>
          </cell>
          <cell r="L331">
            <v>525.96887773395474</v>
          </cell>
          <cell r="M331">
            <v>3.03</v>
          </cell>
          <cell r="N331">
            <v>198</v>
          </cell>
        </row>
        <row r="332">
          <cell r="A332">
            <v>6987</v>
          </cell>
          <cell r="B332" t="str">
            <v>West Monona</v>
          </cell>
          <cell r="C332">
            <v>684</v>
          </cell>
          <cell r="D332">
            <v>60928</v>
          </cell>
          <cell r="E332">
            <v>15054</v>
          </cell>
          <cell r="F332">
            <v>193960.69</v>
          </cell>
          <cell r="H332">
            <v>382.2</v>
          </cell>
          <cell r="J332">
            <v>507.48</v>
          </cell>
          <cell r="K332">
            <v>0.61256036252746282</v>
          </cell>
          <cell r="L332">
            <v>283.56826023391812</v>
          </cell>
          <cell r="M332">
            <v>3.18</v>
          </cell>
          <cell r="N332">
            <v>189</v>
          </cell>
        </row>
        <row r="333">
          <cell r="A333">
            <v>6990</v>
          </cell>
          <cell r="B333" t="str">
            <v>West Sioux</v>
          </cell>
          <cell r="C333">
            <v>785.1</v>
          </cell>
          <cell r="D333">
            <v>68047</v>
          </cell>
          <cell r="E333">
            <v>17329</v>
          </cell>
          <cell r="F333">
            <v>244949.47</v>
          </cell>
          <cell r="H333">
            <v>318</v>
          </cell>
          <cell r="J333">
            <v>770.28</v>
          </cell>
          <cell r="K333">
            <v>0.92977653512976677</v>
          </cell>
          <cell r="L333">
            <v>311.99779645904982</v>
          </cell>
          <cell r="M333">
            <v>3.6</v>
          </cell>
          <cell r="N333">
            <v>154</v>
          </cell>
        </row>
        <row r="334">
          <cell r="A334">
            <v>6992</v>
          </cell>
          <cell r="B334" t="str">
            <v>Westwood</v>
          </cell>
          <cell r="C334">
            <v>520</v>
          </cell>
          <cell r="D334">
            <v>102289</v>
          </cell>
          <cell r="E334">
            <v>19805</v>
          </cell>
          <cell r="F334">
            <v>376184.95</v>
          </cell>
          <cell r="H334">
            <v>552.9</v>
          </cell>
          <cell r="J334">
            <v>680.39</v>
          </cell>
          <cell r="K334">
            <v>0.82127363651781427</v>
          </cell>
          <cell r="L334">
            <v>723.43259615384613</v>
          </cell>
          <cell r="M334">
            <v>3.68</v>
          </cell>
          <cell r="N334">
            <v>231</v>
          </cell>
        </row>
        <row r="335">
          <cell r="A335">
            <v>7002</v>
          </cell>
          <cell r="B335" t="str">
            <v>Whiting</v>
          </cell>
          <cell r="C335">
            <v>177.9</v>
          </cell>
          <cell r="D335">
            <v>20867</v>
          </cell>
          <cell r="E335">
            <v>7887</v>
          </cell>
          <cell r="F335">
            <v>42273.98</v>
          </cell>
          <cell r="H335">
            <v>54</v>
          </cell>
          <cell r="J335">
            <v>782.85</v>
          </cell>
          <cell r="K335">
            <v>0.94494931781474001</v>
          </cell>
          <cell r="L335">
            <v>237.62776840921867</v>
          </cell>
          <cell r="M335">
            <v>2.02</v>
          </cell>
          <cell r="N335">
            <v>99</v>
          </cell>
        </row>
        <row r="336">
          <cell r="A336">
            <v>7029</v>
          </cell>
          <cell r="B336" t="str">
            <v>Williamsburg</v>
          </cell>
          <cell r="C336">
            <v>1139.5</v>
          </cell>
          <cell r="D336">
            <v>119278</v>
          </cell>
          <cell r="E336">
            <v>74047</v>
          </cell>
          <cell r="F336">
            <v>391031.36</v>
          </cell>
          <cell r="H336">
            <v>490.9</v>
          </cell>
          <cell r="J336">
            <v>796.56</v>
          </cell>
          <cell r="K336">
            <v>0.96149815238999714</v>
          </cell>
          <cell r="L336">
            <v>343.16047389205789</v>
          </cell>
          <cell r="M336">
            <v>3.28</v>
          </cell>
          <cell r="N336">
            <v>202</v>
          </cell>
        </row>
        <row r="337">
          <cell r="A337">
            <v>7038</v>
          </cell>
          <cell r="B337" t="str">
            <v>Wilton</v>
          </cell>
          <cell r="C337">
            <v>775.9</v>
          </cell>
          <cell r="D337">
            <v>45156</v>
          </cell>
          <cell r="E337">
            <v>35753</v>
          </cell>
          <cell r="F337">
            <v>153443.09</v>
          </cell>
          <cell r="H337">
            <v>216.5</v>
          </cell>
          <cell r="J337">
            <v>708.74</v>
          </cell>
          <cell r="K337">
            <v>0.85549387431566559</v>
          </cell>
          <cell r="L337">
            <v>197.76142544142286</v>
          </cell>
          <cell r="M337">
            <v>3.39</v>
          </cell>
          <cell r="N337">
            <v>97</v>
          </cell>
        </row>
        <row r="338">
          <cell r="A338">
            <v>7047</v>
          </cell>
          <cell r="B338" t="str">
            <v>Winfield-Mt Union</v>
          </cell>
          <cell r="C338">
            <v>369.2</v>
          </cell>
          <cell r="D338">
            <v>48306</v>
          </cell>
          <cell r="E338">
            <v>13719</v>
          </cell>
          <cell r="F338">
            <v>109323.61</v>
          </cell>
          <cell r="H338">
            <v>156.9</v>
          </cell>
          <cell r="J338">
            <v>696.77</v>
          </cell>
          <cell r="K338">
            <v>0.84104532946768396</v>
          </cell>
          <cell r="L338">
            <v>296.10945287107262</v>
          </cell>
          <cell r="M338">
            <v>2.2599999999999998</v>
          </cell>
          <cell r="N338">
            <v>93</v>
          </cell>
        </row>
        <row r="339">
          <cell r="A339">
            <v>7056</v>
          </cell>
          <cell r="B339" t="str">
            <v>Winterset</v>
          </cell>
          <cell r="C339">
            <v>1725.5</v>
          </cell>
          <cell r="D339">
            <v>214792</v>
          </cell>
          <cell r="E339">
            <v>45024</v>
          </cell>
          <cell r="F339">
            <v>697110.9</v>
          </cell>
          <cell r="H339">
            <v>1031</v>
          </cell>
          <cell r="J339">
            <v>676.15</v>
          </cell>
          <cell r="K339">
            <v>0.81615568913640724</v>
          </cell>
          <cell r="L339">
            <v>404.00515792523908</v>
          </cell>
          <cell r="M339">
            <v>3.25</v>
          </cell>
          <cell r="N339">
            <v>289</v>
          </cell>
        </row>
        <row r="340">
          <cell r="A340">
            <v>7092</v>
          </cell>
          <cell r="B340" t="str">
            <v>Woodbine</v>
          </cell>
          <cell r="C340">
            <v>453</v>
          </cell>
          <cell r="D340">
            <v>44773</v>
          </cell>
          <cell r="E340">
            <v>20033</v>
          </cell>
          <cell r="F340">
            <v>134140.32</v>
          </cell>
          <cell r="H340">
            <v>135</v>
          </cell>
          <cell r="J340">
            <v>993.63</v>
          </cell>
          <cell r="K340">
            <v>1.1993740699498756</v>
          </cell>
          <cell r="L340">
            <v>296.11549668874176</v>
          </cell>
          <cell r="M340">
            <v>3</v>
          </cell>
          <cell r="N340">
            <v>151</v>
          </cell>
        </row>
        <row r="341">
          <cell r="A341">
            <v>7098</v>
          </cell>
          <cell r="B341" t="str">
            <v>Woodbury Central</v>
          </cell>
          <cell r="C341">
            <v>553.6</v>
          </cell>
          <cell r="D341">
            <v>86271</v>
          </cell>
          <cell r="E341">
            <v>18093</v>
          </cell>
          <cell r="F341">
            <v>247566.95</v>
          </cell>
          <cell r="H341">
            <v>277</v>
          </cell>
          <cell r="J341">
            <v>893.74</v>
          </cell>
          <cell r="K341">
            <v>1.0788005407213972</v>
          </cell>
          <cell r="L341">
            <v>447.19463511560696</v>
          </cell>
          <cell r="M341">
            <v>2.87</v>
          </cell>
          <cell r="N341">
            <v>167</v>
          </cell>
        </row>
        <row r="342">
          <cell r="A342">
            <v>7110</v>
          </cell>
          <cell r="B342" t="str">
            <v>Woodward-Granger</v>
          </cell>
          <cell r="C342">
            <v>928.7</v>
          </cell>
          <cell r="D342">
            <v>87221</v>
          </cell>
          <cell r="E342">
            <v>27083</v>
          </cell>
          <cell r="F342">
            <v>291869.09999999998</v>
          </cell>
          <cell r="H342">
            <v>607</v>
          </cell>
          <cell r="J342">
            <v>480.84</v>
          </cell>
          <cell r="K342">
            <v>0.58040420256503744</v>
          </cell>
          <cell r="L342">
            <v>314.27705394637661</v>
          </cell>
          <cell r="M342">
            <v>3.34</v>
          </cell>
          <cell r="N342">
            <v>97</v>
          </cell>
        </row>
        <row r="343">
          <cell r="B343" t="str">
            <v>Totals &amp; Averages</v>
          </cell>
          <cell r="C343">
            <v>480569.00000000017</v>
          </cell>
          <cell r="D343">
            <v>41628278</v>
          </cell>
          <cell r="E343">
            <v>15240173</v>
          </cell>
          <cell r="F343">
            <v>150959706.65999994</v>
          </cell>
          <cell r="H343">
            <v>242230.2999999999</v>
          </cell>
          <cell r="J343">
            <v>623.2073636535149</v>
          </cell>
          <cell r="K343">
            <v>0.75225058841605863</v>
          </cell>
          <cell r="L343">
            <v>314.12701747303691</v>
          </cell>
          <cell r="M343">
            <v>3.626374039781322</v>
          </cell>
          <cell r="N343">
            <v>55721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16 ATR Data"/>
    </sheetNames>
    <sheetDataSet>
      <sheetData sheetId="0" refreshError="1">
        <row r="1">
          <cell r="A1" t="str">
            <v>Press TAB to move to input areas.</v>
          </cell>
          <cell r="C1" t="str">
            <v>No Data</v>
          </cell>
          <cell r="D1" t="str">
            <v>No Data</v>
          </cell>
          <cell r="E1" t="str">
            <v>No Data</v>
          </cell>
          <cell r="F1" t="str">
            <v>No Data</v>
          </cell>
          <cell r="G1" t="str">
            <v>No Data</v>
          </cell>
          <cell r="H1" t="str">
            <v>No Data</v>
          </cell>
          <cell r="I1" t="str">
            <v>No Data</v>
          </cell>
          <cell r="J1" t="str">
            <v>No Data</v>
          </cell>
          <cell r="K1" t="str">
            <v>No Data</v>
          </cell>
        </row>
        <row r="2">
          <cell r="A2" t="str">
            <v>2015-2016 Annual Transportation Data for Iowa Public Schools</v>
          </cell>
          <cell r="I2" t="str">
            <v>No Data</v>
          </cell>
          <cell r="J2" t="str">
            <v>No Data</v>
          </cell>
          <cell r="K2" t="str">
            <v>No Data</v>
          </cell>
        </row>
        <row r="3">
          <cell r="A3" t="str">
            <v>Revised 12/21/16</v>
          </cell>
          <cell r="C3" t="str">
            <v>Enrollment (cert less share time)</v>
          </cell>
          <cell r="D3" t="str">
            <v>Route Miles</v>
          </cell>
          <cell r="E3" t="str">
            <v>Non-Route Miles</v>
          </cell>
          <cell r="F3" t="str">
            <v>Net Operating Costs</v>
          </cell>
          <cell r="G3" t="str">
            <v>Ave # Students Transported</v>
          </cell>
          <cell r="H3" t="str">
            <v>Ave Cost Per Pupil Transported</v>
          </cell>
          <cell r="I3" t="str">
            <v>Ave Cost Per Pupil Enrolled</v>
          </cell>
          <cell r="J3" t="str">
            <v>Ave Cost  Per Mile (Route)</v>
          </cell>
          <cell r="K3" t="str">
            <v>Approx. Dist. Sq. Miles</v>
          </cell>
        </row>
        <row r="5">
          <cell r="A5" t="str">
            <v>Dist. #</v>
          </cell>
          <cell r="B5" t="str">
            <v>District Name</v>
          </cell>
        </row>
        <row r="6">
          <cell r="A6">
            <v>9</v>
          </cell>
          <cell r="B6" t="str">
            <v>AGWSR</v>
          </cell>
          <cell r="C6">
            <v>625.20000000000005</v>
          </cell>
          <cell r="D6">
            <v>106932</v>
          </cell>
          <cell r="E6">
            <v>32517</v>
          </cell>
          <cell r="F6">
            <v>345446.08</v>
          </cell>
          <cell r="G6">
            <v>227</v>
          </cell>
          <cell r="H6">
            <v>1521.79</v>
          </cell>
          <cell r="I6">
            <v>552.53691618682024</v>
          </cell>
          <cell r="J6">
            <v>3.23</v>
          </cell>
          <cell r="K6">
            <v>266</v>
          </cell>
        </row>
        <row r="7">
          <cell r="A7">
            <v>18</v>
          </cell>
          <cell r="B7" t="str">
            <v>Adair-Casey</v>
          </cell>
          <cell r="C7">
            <v>308.89999999999998</v>
          </cell>
          <cell r="D7">
            <v>48112</v>
          </cell>
          <cell r="E7">
            <v>8211</v>
          </cell>
          <cell r="F7">
            <v>177307.23</v>
          </cell>
          <cell r="G7">
            <v>214.8</v>
          </cell>
          <cell r="H7">
            <v>825.45</v>
          </cell>
          <cell r="I7">
            <v>573.99556490773716</v>
          </cell>
          <cell r="J7">
            <v>3.68</v>
          </cell>
          <cell r="K7">
            <v>159</v>
          </cell>
        </row>
        <row r="8">
          <cell r="A8">
            <v>27</v>
          </cell>
          <cell r="B8" t="str">
            <v>Adel DeSoto Minburn</v>
          </cell>
          <cell r="C8">
            <v>1569.1</v>
          </cell>
          <cell r="D8">
            <v>151848</v>
          </cell>
          <cell r="E8">
            <v>61700</v>
          </cell>
          <cell r="F8">
            <v>494464.04</v>
          </cell>
          <cell r="G8">
            <v>865</v>
          </cell>
          <cell r="H8">
            <v>571.63</v>
          </cell>
          <cell r="I8">
            <v>315.12589382448539</v>
          </cell>
          <cell r="J8">
            <v>3.26</v>
          </cell>
          <cell r="K8">
            <v>144</v>
          </cell>
        </row>
        <row r="9">
          <cell r="A9">
            <v>63</v>
          </cell>
          <cell r="B9" t="str">
            <v>Akron Westfield</v>
          </cell>
          <cell r="C9">
            <v>516</v>
          </cell>
          <cell r="D9">
            <v>103650</v>
          </cell>
          <cell r="E9">
            <v>13699</v>
          </cell>
          <cell r="F9">
            <v>255140.56</v>
          </cell>
          <cell r="G9">
            <v>163.9</v>
          </cell>
          <cell r="H9">
            <v>1556.68</v>
          </cell>
          <cell r="I9">
            <v>494.45844961240311</v>
          </cell>
          <cell r="J9">
            <v>2.46</v>
          </cell>
          <cell r="K9">
            <v>217</v>
          </cell>
        </row>
        <row r="10">
          <cell r="A10">
            <v>72</v>
          </cell>
          <cell r="B10" t="str">
            <v>Albert City-Truesdale</v>
          </cell>
          <cell r="C10">
            <v>202</v>
          </cell>
          <cell r="D10">
            <v>48231</v>
          </cell>
          <cell r="E10">
            <v>9425</v>
          </cell>
          <cell r="F10">
            <v>153522.07999999999</v>
          </cell>
          <cell r="G10">
            <v>92</v>
          </cell>
          <cell r="H10">
            <v>1668.72</v>
          </cell>
          <cell r="I10">
            <v>760.01029702970288</v>
          </cell>
          <cell r="J10">
            <v>3.18</v>
          </cell>
          <cell r="K10">
            <v>116</v>
          </cell>
        </row>
        <row r="11">
          <cell r="A11">
            <v>81</v>
          </cell>
          <cell r="B11" t="str">
            <v>Albia</v>
          </cell>
          <cell r="C11">
            <v>1206.9000000000001</v>
          </cell>
          <cell r="D11">
            <v>132249</v>
          </cell>
          <cell r="E11">
            <v>43553</v>
          </cell>
          <cell r="F11">
            <v>438224.41</v>
          </cell>
          <cell r="G11">
            <v>591</v>
          </cell>
          <cell r="H11">
            <v>741.5</v>
          </cell>
          <cell r="I11">
            <v>363.09918800231992</v>
          </cell>
          <cell r="J11">
            <v>3.31</v>
          </cell>
          <cell r="K11">
            <v>304</v>
          </cell>
        </row>
        <row r="12">
          <cell r="A12">
            <v>99</v>
          </cell>
          <cell r="B12" t="str">
            <v>Alburnett</v>
          </cell>
          <cell r="C12">
            <v>516.4</v>
          </cell>
          <cell r="D12">
            <v>67531</v>
          </cell>
          <cell r="E12">
            <v>17683</v>
          </cell>
          <cell r="F12">
            <v>262973.13</v>
          </cell>
          <cell r="G12">
            <v>403</v>
          </cell>
          <cell r="H12">
            <v>652.54</v>
          </cell>
          <cell r="I12">
            <v>509.24308675445394</v>
          </cell>
          <cell r="J12">
            <v>3.89</v>
          </cell>
          <cell r="K12">
            <v>65</v>
          </cell>
        </row>
        <row r="13">
          <cell r="A13">
            <v>108</v>
          </cell>
          <cell r="B13" t="str">
            <v>Alden</v>
          </cell>
          <cell r="C13">
            <v>257.5</v>
          </cell>
          <cell r="D13">
            <v>48702</v>
          </cell>
          <cell r="E13">
            <v>1914</v>
          </cell>
          <cell r="F13">
            <v>140224.92000000001</v>
          </cell>
          <cell r="G13">
            <v>115</v>
          </cell>
          <cell r="H13">
            <v>1219.3499999999999</v>
          </cell>
          <cell r="I13">
            <v>544.56279611650496</v>
          </cell>
          <cell r="J13">
            <v>2.88</v>
          </cell>
          <cell r="K13">
            <v>105</v>
          </cell>
        </row>
        <row r="14">
          <cell r="A14">
            <v>126</v>
          </cell>
          <cell r="B14" t="str">
            <v>Algona</v>
          </cell>
          <cell r="C14">
            <v>1313.7</v>
          </cell>
          <cell r="D14">
            <v>248625</v>
          </cell>
          <cell r="E14">
            <v>55100</v>
          </cell>
          <cell r="F14">
            <v>437806.46</v>
          </cell>
          <cell r="G14">
            <v>682.2</v>
          </cell>
          <cell r="H14">
            <v>641.76</v>
          </cell>
          <cell r="I14">
            <v>333.26212986222123</v>
          </cell>
          <cell r="J14">
            <v>1.76</v>
          </cell>
          <cell r="K14">
            <v>391</v>
          </cell>
        </row>
        <row r="15">
          <cell r="A15">
            <v>135</v>
          </cell>
          <cell r="B15" t="str">
            <v>Allamakee</v>
          </cell>
          <cell r="C15">
            <v>1133.0999999999999</v>
          </cell>
          <cell r="D15">
            <v>217173</v>
          </cell>
          <cell r="E15">
            <v>57484</v>
          </cell>
          <cell r="F15">
            <v>703346.39</v>
          </cell>
          <cell r="G15">
            <v>792.6</v>
          </cell>
          <cell r="H15">
            <v>887.39</v>
          </cell>
          <cell r="I15">
            <v>620.7275527314448</v>
          </cell>
          <cell r="J15">
            <v>3.24</v>
          </cell>
          <cell r="K15">
            <v>417</v>
          </cell>
        </row>
        <row r="16">
          <cell r="A16">
            <v>153</v>
          </cell>
          <cell r="B16" t="str">
            <v>North Butler</v>
          </cell>
          <cell r="C16">
            <v>602</v>
          </cell>
          <cell r="D16">
            <v>96105</v>
          </cell>
          <cell r="E16">
            <v>46488</v>
          </cell>
          <cell r="F16">
            <v>240859.2</v>
          </cell>
          <cell r="G16">
            <v>640.70000000000005</v>
          </cell>
          <cell r="H16">
            <v>375.93</v>
          </cell>
          <cell r="I16">
            <v>400.09833887043192</v>
          </cell>
          <cell r="J16">
            <v>2.5</v>
          </cell>
          <cell r="K16">
            <v>211</v>
          </cell>
        </row>
        <row r="17">
          <cell r="A17">
            <v>171</v>
          </cell>
          <cell r="B17" t="str">
            <v>Alta</v>
          </cell>
          <cell r="C17">
            <v>533.9</v>
          </cell>
          <cell r="D17">
            <v>60240</v>
          </cell>
          <cell r="E17">
            <v>12491</v>
          </cell>
          <cell r="F17">
            <v>220196.17</v>
          </cell>
          <cell r="G17">
            <v>196</v>
          </cell>
          <cell r="H17">
            <v>1123.45</v>
          </cell>
          <cell r="I17">
            <v>412.42961228694514</v>
          </cell>
          <cell r="J17">
            <v>3.66</v>
          </cell>
          <cell r="K17">
            <v>124</v>
          </cell>
        </row>
        <row r="18">
          <cell r="A18">
            <v>225</v>
          </cell>
          <cell r="B18" t="str">
            <v>Ames</v>
          </cell>
          <cell r="C18">
            <v>4181.2</v>
          </cell>
          <cell r="D18">
            <v>265781</v>
          </cell>
          <cell r="E18">
            <v>116907</v>
          </cell>
          <cell r="F18">
            <v>1699426.21</v>
          </cell>
          <cell r="G18">
            <v>2287</v>
          </cell>
          <cell r="H18">
            <v>743.08</v>
          </cell>
          <cell r="I18">
            <v>406.44461159475748</v>
          </cell>
          <cell r="J18">
            <v>6.4</v>
          </cell>
          <cell r="K18">
            <v>36</v>
          </cell>
        </row>
        <row r="19">
          <cell r="A19">
            <v>234</v>
          </cell>
          <cell r="B19" t="str">
            <v>Anamosa</v>
          </cell>
          <cell r="C19">
            <v>1233.1000000000001</v>
          </cell>
          <cell r="D19">
            <v>91285</v>
          </cell>
          <cell r="E19">
            <v>50750</v>
          </cell>
          <cell r="F19">
            <v>394085.77</v>
          </cell>
          <cell r="G19">
            <v>641.29999999999995</v>
          </cell>
          <cell r="H19">
            <v>614.51</v>
          </cell>
          <cell r="I19">
            <v>319.58946557456812</v>
          </cell>
          <cell r="J19">
            <v>4.3099999999999996</v>
          </cell>
          <cell r="K19">
            <v>134</v>
          </cell>
        </row>
        <row r="20">
          <cell r="A20">
            <v>243</v>
          </cell>
          <cell r="B20" t="str">
            <v>Andrew</v>
          </cell>
          <cell r="C20">
            <v>251.3</v>
          </cell>
          <cell r="D20">
            <v>47960</v>
          </cell>
          <cell r="E20">
            <v>11581</v>
          </cell>
          <cell r="F20">
            <v>148877.44</v>
          </cell>
          <cell r="G20">
            <v>117.7</v>
          </cell>
          <cell r="H20">
            <v>1264.8900000000001</v>
          </cell>
          <cell r="I20">
            <v>592.42912853163546</v>
          </cell>
          <cell r="J20">
            <v>3.11</v>
          </cell>
          <cell r="K20">
            <v>98</v>
          </cell>
        </row>
        <row r="21">
          <cell r="A21">
            <v>261</v>
          </cell>
          <cell r="B21" t="str">
            <v>Ankeny</v>
          </cell>
          <cell r="C21">
            <v>10793.1</v>
          </cell>
          <cell r="D21">
            <v>726462</v>
          </cell>
          <cell r="E21">
            <v>322797</v>
          </cell>
          <cell r="F21">
            <v>2544836.1800000002</v>
          </cell>
          <cell r="G21">
            <v>5293</v>
          </cell>
          <cell r="H21">
            <v>480.79</v>
          </cell>
          <cell r="I21">
            <v>235.7836191640956</v>
          </cell>
          <cell r="J21">
            <v>3.51</v>
          </cell>
          <cell r="K21">
            <v>52</v>
          </cell>
        </row>
        <row r="22">
          <cell r="A22">
            <v>279</v>
          </cell>
          <cell r="B22" t="str">
            <v>Aplington-Parkersburg</v>
          </cell>
          <cell r="C22">
            <v>842.2</v>
          </cell>
          <cell r="D22">
            <v>98641</v>
          </cell>
          <cell r="E22">
            <v>31962</v>
          </cell>
          <cell r="F22">
            <v>265361.15999999997</v>
          </cell>
          <cell r="G22">
            <v>506.2</v>
          </cell>
          <cell r="H22">
            <v>524.22</v>
          </cell>
          <cell r="I22">
            <v>315.08093089527421</v>
          </cell>
          <cell r="J22">
            <v>2.69</v>
          </cell>
          <cell r="K22">
            <v>165</v>
          </cell>
        </row>
        <row r="23">
          <cell r="A23">
            <v>333</v>
          </cell>
          <cell r="B23" t="str">
            <v>North Union</v>
          </cell>
          <cell r="C23">
            <v>420</v>
          </cell>
          <cell r="D23">
            <v>99959</v>
          </cell>
          <cell r="E23">
            <v>8325</v>
          </cell>
          <cell r="F23">
            <v>282459.21999999997</v>
          </cell>
          <cell r="G23">
            <v>272</v>
          </cell>
          <cell r="H23">
            <v>1038.45</v>
          </cell>
          <cell r="I23">
            <v>672.52195238095237</v>
          </cell>
          <cell r="J23">
            <v>2.83</v>
          </cell>
          <cell r="K23">
            <v>367</v>
          </cell>
        </row>
        <row r="24">
          <cell r="A24">
            <v>355</v>
          </cell>
          <cell r="B24" t="str">
            <v>Ar-We-Va</v>
          </cell>
          <cell r="C24">
            <v>284.2</v>
          </cell>
          <cell r="D24">
            <v>56448</v>
          </cell>
          <cell r="E24">
            <v>7273</v>
          </cell>
          <cell r="F24">
            <v>120546.44</v>
          </cell>
          <cell r="G24">
            <v>141</v>
          </cell>
          <cell r="H24">
            <v>854.94</v>
          </cell>
          <cell r="I24">
            <v>424.16059113300497</v>
          </cell>
          <cell r="J24">
            <v>2.14</v>
          </cell>
          <cell r="K24">
            <v>164</v>
          </cell>
        </row>
        <row r="25">
          <cell r="A25">
            <v>387</v>
          </cell>
          <cell r="B25" t="str">
            <v>Atlantic</v>
          </cell>
          <cell r="C25">
            <v>1402.5</v>
          </cell>
          <cell r="D25">
            <v>88465</v>
          </cell>
          <cell r="E25">
            <v>53879</v>
          </cell>
          <cell r="F25">
            <v>288086</v>
          </cell>
          <cell r="G25">
            <v>313</v>
          </cell>
          <cell r="H25">
            <v>920.4</v>
          </cell>
          <cell r="I25">
            <v>205.40891265597148</v>
          </cell>
          <cell r="J25">
            <v>3.26</v>
          </cell>
          <cell r="K25">
            <v>206</v>
          </cell>
        </row>
        <row r="26">
          <cell r="A26">
            <v>414</v>
          </cell>
          <cell r="B26" t="str">
            <v>Audubon</v>
          </cell>
          <cell r="C26">
            <v>524.20000000000005</v>
          </cell>
          <cell r="D26">
            <v>116624</v>
          </cell>
          <cell r="E26">
            <v>22376</v>
          </cell>
          <cell r="F26">
            <v>187094.6</v>
          </cell>
          <cell r="G26">
            <v>228</v>
          </cell>
          <cell r="H26">
            <v>820.59</v>
          </cell>
          <cell r="I26">
            <v>356.91453643647463</v>
          </cell>
          <cell r="J26">
            <v>1.6</v>
          </cell>
          <cell r="K26">
            <v>237</v>
          </cell>
        </row>
        <row r="27">
          <cell r="A27">
            <v>423</v>
          </cell>
          <cell r="B27" t="str">
            <v>Aurelia</v>
          </cell>
          <cell r="C27">
            <v>244.7</v>
          </cell>
          <cell r="D27">
            <v>43692</v>
          </cell>
          <cell r="E27">
            <v>11131</v>
          </cell>
          <cell r="F27">
            <v>143618.16</v>
          </cell>
          <cell r="G27">
            <v>75</v>
          </cell>
          <cell r="H27">
            <v>1914.91</v>
          </cell>
          <cell r="I27">
            <v>586.91524315488357</v>
          </cell>
          <cell r="J27">
            <v>3.29</v>
          </cell>
          <cell r="K27">
            <v>132</v>
          </cell>
        </row>
        <row r="28">
          <cell r="A28">
            <v>441</v>
          </cell>
          <cell r="B28" t="str">
            <v>A-H-S-T</v>
          </cell>
          <cell r="C28">
            <v>625</v>
          </cell>
          <cell r="D28">
            <v>111748</v>
          </cell>
          <cell r="E28">
            <v>19919</v>
          </cell>
          <cell r="F28">
            <v>247982.63</v>
          </cell>
          <cell r="G28">
            <v>549</v>
          </cell>
          <cell r="H28">
            <v>451.7</v>
          </cell>
          <cell r="I28">
            <v>396.77220800000003</v>
          </cell>
          <cell r="J28">
            <v>2.2200000000000002</v>
          </cell>
          <cell r="K28">
            <v>192</v>
          </cell>
        </row>
        <row r="29">
          <cell r="A29">
            <v>472</v>
          </cell>
          <cell r="B29" t="str">
            <v>Ballard</v>
          </cell>
          <cell r="C29">
            <v>1602.7</v>
          </cell>
          <cell r="D29">
            <v>107640</v>
          </cell>
          <cell r="E29">
            <v>33044</v>
          </cell>
          <cell r="F29">
            <v>539823.69999999995</v>
          </cell>
          <cell r="G29">
            <v>1219.9000000000001</v>
          </cell>
          <cell r="H29">
            <v>442.51</v>
          </cell>
          <cell r="I29">
            <v>336.82142634304608</v>
          </cell>
          <cell r="J29">
            <v>5.01</v>
          </cell>
          <cell r="K29">
            <v>85</v>
          </cell>
        </row>
        <row r="30">
          <cell r="A30">
            <v>504</v>
          </cell>
          <cell r="B30" t="str">
            <v>Battle Creek-Ida Grove</v>
          </cell>
          <cell r="C30">
            <v>638.5</v>
          </cell>
          <cell r="D30">
            <v>97074</v>
          </cell>
          <cell r="E30">
            <v>29714</v>
          </cell>
          <cell r="F30">
            <v>265454.06</v>
          </cell>
          <cell r="G30">
            <v>388.3</v>
          </cell>
          <cell r="H30">
            <v>683.63</v>
          </cell>
          <cell r="I30">
            <v>415.74637431480033</v>
          </cell>
          <cell r="J30">
            <v>2.73</v>
          </cell>
          <cell r="K30">
            <v>208</v>
          </cell>
        </row>
        <row r="31">
          <cell r="A31">
            <v>513</v>
          </cell>
          <cell r="B31" t="str">
            <v>Baxter</v>
          </cell>
          <cell r="C31">
            <v>345.9</v>
          </cell>
          <cell r="D31">
            <v>38700</v>
          </cell>
          <cell r="E31">
            <v>24539</v>
          </cell>
          <cell r="F31">
            <v>77508</v>
          </cell>
          <cell r="G31">
            <v>168.8</v>
          </cell>
          <cell r="H31">
            <v>459.17</v>
          </cell>
          <cell r="I31">
            <v>224.0763226366002</v>
          </cell>
          <cell r="J31">
            <v>2</v>
          </cell>
          <cell r="K31">
            <v>69</v>
          </cell>
        </row>
        <row r="32">
          <cell r="A32">
            <v>540</v>
          </cell>
          <cell r="B32" t="str">
            <v>BCLUW</v>
          </cell>
          <cell r="C32">
            <v>571.5</v>
          </cell>
          <cell r="D32">
            <v>108715</v>
          </cell>
          <cell r="E32">
            <v>37990</v>
          </cell>
          <cell r="F32">
            <v>326573.28999999998</v>
          </cell>
          <cell r="G32">
            <v>421.9</v>
          </cell>
          <cell r="H32">
            <v>774.05</v>
          </cell>
          <cell r="I32">
            <v>571.4318285214348</v>
          </cell>
          <cell r="J32">
            <v>3.01</v>
          </cell>
          <cell r="K32">
            <v>187</v>
          </cell>
        </row>
        <row r="33">
          <cell r="A33">
            <v>549</v>
          </cell>
          <cell r="B33" t="str">
            <v>Bedford</v>
          </cell>
          <cell r="C33">
            <v>479.9</v>
          </cell>
          <cell r="D33">
            <v>65328</v>
          </cell>
          <cell r="E33">
            <v>16777</v>
          </cell>
          <cell r="F33">
            <v>184617.33</v>
          </cell>
          <cell r="G33">
            <v>167.3</v>
          </cell>
          <cell r="H33">
            <v>1103.51</v>
          </cell>
          <cell r="I33">
            <v>384.69958324650969</v>
          </cell>
          <cell r="J33">
            <v>2.82</v>
          </cell>
          <cell r="K33">
            <v>305</v>
          </cell>
        </row>
        <row r="34">
          <cell r="A34">
            <v>576</v>
          </cell>
          <cell r="B34" t="str">
            <v>Belle Plaine</v>
          </cell>
          <cell r="C34">
            <v>546.29999999999995</v>
          </cell>
          <cell r="D34">
            <v>58890</v>
          </cell>
          <cell r="E34">
            <v>19936</v>
          </cell>
          <cell r="F34">
            <v>197889.02</v>
          </cell>
          <cell r="G34">
            <v>162</v>
          </cell>
          <cell r="H34">
            <v>1221.54</v>
          </cell>
          <cell r="I34">
            <v>362.23507230459455</v>
          </cell>
          <cell r="J34">
            <v>3.36</v>
          </cell>
          <cell r="K34">
            <v>105</v>
          </cell>
        </row>
        <row r="35">
          <cell r="A35">
            <v>585</v>
          </cell>
          <cell r="B35" t="str">
            <v>Bellevue</v>
          </cell>
          <cell r="C35">
            <v>557</v>
          </cell>
          <cell r="D35">
            <v>86836</v>
          </cell>
          <cell r="E35">
            <v>19535</v>
          </cell>
          <cell r="F35">
            <v>299246.14</v>
          </cell>
          <cell r="G35">
            <v>397.9</v>
          </cell>
          <cell r="H35">
            <v>752.06</v>
          </cell>
          <cell r="I35">
            <v>537.24621184919215</v>
          </cell>
          <cell r="J35">
            <v>3.44</v>
          </cell>
          <cell r="K35">
            <v>127</v>
          </cell>
        </row>
        <row r="36">
          <cell r="A36" t="str">
            <v>Revised 12/21/16</v>
          </cell>
          <cell r="C36" t="str">
            <v>Enrollment</v>
          </cell>
          <cell r="E36" t="str">
            <v>Non-</v>
          </cell>
          <cell r="F36" t="str">
            <v>Net</v>
          </cell>
          <cell r="G36" t="str">
            <v>Ave #</v>
          </cell>
          <cell r="H36" t="str">
            <v>Ave Cost</v>
          </cell>
          <cell r="I36" t="str">
            <v>Ave Cost</v>
          </cell>
          <cell r="J36" t="str">
            <v>Ave Cost</v>
          </cell>
          <cell r="K36" t="str">
            <v>Approx.</v>
          </cell>
        </row>
        <row r="37">
          <cell r="C37" t="str">
            <v>(cert less</v>
          </cell>
          <cell r="D37" t="str">
            <v xml:space="preserve">Route </v>
          </cell>
          <cell r="E37" t="str">
            <v>Route</v>
          </cell>
          <cell r="F37" t="str">
            <v>Operating</v>
          </cell>
          <cell r="G37" t="str">
            <v xml:space="preserve">Students </v>
          </cell>
          <cell r="H37" t="str">
            <v>Per Pupil</v>
          </cell>
          <cell r="I37" t="str">
            <v>Per Pupil</v>
          </cell>
          <cell r="J37" t="str">
            <v>Per Mile</v>
          </cell>
          <cell r="K37" t="str">
            <v>Dist. Sq.</v>
          </cell>
        </row>
        <row r="38">
          <cell r="A38" t="str">
            <v>Dist. #</v>
          </cell>
          <cell r="B38" t="str">
            <v>District Name</v>
          </cell>
          <cell r="C38" t="str">
            <v>share time)</v>
          </cell>
          <cell r="D38" t="str">
            <v>Miles</v>
          </cell>
          <cell r="E38" t="str">
            <v>Miles</v>
          </cell>
          <cell r="F38" t="str">
            <v>Cost</v>
          </cell>
          <cell r="G38" t="str">
            <v>Transported</v>
          </cell>
          <cell r="H38" t="str">
            <v>Transported</v>
          </cell>
          <cell r="I38" t="str">
            <v>Enrolled</v>
          </cell>
          <cell r="J38" t="str">
            <v>(Route)</v>
          </cell>
          <cell r="K38" t="str">
            <v>Miles</v>
          </cell>
        </row>
        <row r="39">
          <cell r="A39">
            <v>594</v>
          </cell>
          <cell r="B39" t="str">
            <v>Belmond-Klemme</v>
          </cell>
          <cell r="C39">
            <v>801.3</v>
          </cell>
          <cell r="D39">
            <v>51889</v>
          </cell>
          <cell r="E39">
            <v>37242</v>
          </cell>
          <cell r="F39">
            <v>192245.47</v>
          </cell>
          <cell r="G39">
            <v>244</v>
          </cell>
          <cell r="H39">
            <v>787.89</v>
          </cell>
          <cell r="I39">
            <v>239.91697241981782</v>
          </cell>
          <cell r="J39">
            <v>3.71</v>
          </cell>
          <cell r="K39">
            <v>204</v>
          </cell>
        </row>
        <row r="40">
          <cell r="A40">
            <v>603</v>
          </cell>
          <cell r="B40" t="str">
            <v>Bennett</v>
          </cell>
          <cell r="C40">
            <v>187.3</v>
          </cell>
          <cell r="D40">
            <v>45987</v>
          </cell>
          <cell r="E40">
            <v>747</v>
          </cell>
          <cell r="F40">
            <v>119223.98</v>
          </cell>
          <cell r="G40">
            <v>87.9</v>
          </cell>
          <cell r="H40">
            <v>1356.36</v>
          </cell>
          <cell r="I40">
            <v>636.54020288307527</v>
          </cell>
          <cell r="J40">
            <v>2.59</v>
          </cell>
          <cell r="K40">
            <v>76</v>
          </cell>
        </row>
        <row r="41">
          <cell r="A41">
            <v>609</v>
          </cell>
          <cell r="B41" t="str">
            <v>Benton</v>
          </cell>
          <cell r="C41">
            <v>1483</v>
          </cell>
          <cell r="D41">
            <v>379413</v>
          </cell>
          <cell r="E41">
            <v>112991</v>
          </cell>
          <cell r="F41">
            <v>832881.44</v>
          </cell>
          <cell r="G41">
            <v>1341.3</v>
          </cell>
          <cell r="H41">
            <v>620.95000000000005</v>
          </cell>
          <cell r="I41">
            <v>561.6193122049898</v>
          </cell>
          <cell r="J41">
            <v>2.19</v>
          </cell>
          <cell r="K41">
            <v>331</v>
          </cell>
        </row>
        <row r="42">
          <cell r="A42">
            <v>621</v>
          </cell>
          <cell r="B42" t="str">
            <v>Bettendorf</v>
          </cell>
          <cell r="C42">
            <v>4056.9</v>
          </cell>
          <cell r="D42">
            <v>57388</v>
          </cell>
          <cell r="E42">
            <v>80281</v>
          </cell>
          <cell r="F42">
            <v>388532.65</v>
          </cell>
          <cell r="G42">
            <v>1157</v>
          </cell>
          <cell r="H42">
            <v>335.81</v>
          </cell>
          <cell r="I42">
            <v>95.77082254923711</v>
          </cell>
          <cell r="J42">
            <v>6.76</v>
          </cell>
          <cell r="K42">
            <v>9</v>
          </cell>
        </row>
        <row r="43">
          <cell r="A43">
            <v>657</v>
          </cell>
          <cell r="B43" t="str">
            <v>Eddyville-Blakesburg</v>
          </cell>
          <cell r="C43">
            <v>879.3</v>
          </cell>
          <cell r="D43">
            <v>177465</v>
          </cell>
          <cell r="E43">
            <v>45956</v>
          </cell>
          <cell r="F43">
            <v>599375.93999999994</v>
          </cell>
          <cell r="G43">
            <v>572</v>
          </cell>
          <cell r="H43">
            <v>1047.8599999999999</v>
          </cell>
          <cell r="I43">
            <v>681.65124530876835</v>
          </cell>
          <cell r="J43">
            <v>3.38</v>
          </cell>
          <cell r="K43">
            <v>285</v>
          </cell>
        </row>
        <row r="44">
          <cell r="A44">
            <v>720</v>
          </cell>
          <cell r="B44" t="str">
            <v>Bondurant-Farrar</v>
          </cell>
          <cell r="C44">
            <v>1813.6</v>
          </cell>
          <cell r="D44">
            <v>85513</v>
          </cell>
          <cell r="E44">
            <v>33167</v>
          </cell>
          <cell r="F44">
            <v>503842.44</v>
          </cell>
          <cell r="G44">
            <v>878.1</v>
          </cell>
          <cell r="H44">
            <v>573.79</v>
          </cell>
          <cell r="I44">
            <v>277.81343184825761</v>
          </cell>
          <cell r="J44">
            <v>5.89</v>
          </cell>
          <cell r="K44">
            <v>99</v>
          </cell>
        </row>
        <row r="45">
          <cell r="A45">
            <v>729</v>
          </cell>
          <cell r="B45" t="str">
            <v>Boone</v>
          </cell>
          <cell r="C45">
            <v>2063.3000000000002</v>
          </cell>
          <cell r="D45">
            <v>58213</v>
          </cell>
          <cell r="E45">
            <v>58103</v>
          </cell>
          <cell r="F45">
            <v>284273.46000000002</v>
          </cell>
          <cell r="G45">
            <v>905.8</v>
          </cell>
          <cell r="H45">
            <v>313.83999999999997</v>
          </cell>
          <cell r="I45">
            <v>137.77611593079047</v>
          </cell>
          <cell r="J45">
            <v>4.8899999999999997</v>
          </cell>
          <cell r="K45">
            <v>66</v>
          </cell>
        </row>
        <row r="46">
          <cell r="A46">
            <v>747</v>
          </cell>
          <cell r="B46" t="str">
            <v>Boyden-Hull</v>
          </cell>
          <cell r="C46">
            <v>610.1</v>
          </cell>
          <cell r="D46">
            <v>64468</v>
          </cell>
          <cell r="E46">
            <v>30025</v>
          </cell>
          <cell r="F46">
            <v>175060.64</v>
          </cell>
          <cell r="G46">
            <v>340.9</v>
          </cell>
          <cell r="H46">
            <v>513.52</v>
          </cell>
          <cell r="I46">
            <v>286.93761678413375</v>
          </cell>
          <cell r="J46">
            <v>2.71</v>
          </cell>
          <cell r="K46">
            <v>110</v>
          </cell>
        </row>
        <row r="47">
          <cell r="A47">
            <v>819</v>
          </cell>
          <cell r="B47" t="str">
            <v>West Hancock</v>
          </cell>
          <cell r="C47">
            <v>600.9</v>
          </cell>
          <cell r="D47">
            <v>97049</v>
          </cell>
          <cell r="E47">
            <v>16710</v>
          </cell>
          <cell r="F47">
            <v>186134.52</v>
          </cell>
          <cell r="G47">
            <v>207.3</v>
          </cell>
          <cell r="H47">
            <v>897.9</v>
          </cell>
          <cell r="I47">
            <v>309.75956065901147</v>
          </cell>
          <cell r="J47">
            <v>1.92</v>
          </cell>
          <cell r="K47">
            <v>237</v>
          </cell>
        </row>
        <row r="48">
          <cell r="A48">
            <v>846</v>
          </cell>
          <cell r="B48" t="str">
            <v>Brooklyn-Guernsey-Malcom</v>
          </cell>
          <cell r="C48">
            <v>533.9</v>
          </cell>
          <cell r="D48">
            <v>56152</v>
          </cell>
          <cell r="E48">
            <v>8806</v>
          </cell>
          <cell r="F48">
            <v>182740.65</v>
          </cell>
          <cell r="G48">
            <v>274.89999999999998</v>
          </cell>
          <cell r="H48">
            <v>664.75</v>
          </cell>
          <cell r="I48">
            <v>342.27505150777301</v>
          </cell>
          <cell r="J48">
            <v>3.26</v>
          </cell>
          <cell r="K48">
            <v>142</v>
          </cell>
        </row>
        <row r="49">
          <cell r="A49">
            <v>873</v>
          </cell>
          <cell r="B49" t="str">
            <v>North Iowa</v>
          </cell>
          <cell r="C49">
            <v>480.9</v>
          </cell>
          <cell r="D49">
            <v>89990</v>
          </cell>
          <cell r="E49">
            <v>17185</v>
          </cell>
          <cell r="F49">
            <v>159980.35</v>
          </cell>
          <cell r="G49">
            <v>364.2</v>
          </cell>
          <cell r="H49">
            <v>439.27</v>
          </cell>
          <cell r="I49">
            <v>332.66864212934087</v>
          </cell>
          <cell r="J49">
            <v>1.78</v>
          </cell>
          <cell r="K49">
            <v>312</v>
          </cell>
        </row>
        <row r="50">
          <cell r="A50">
            <v>882</v>
          </cell>
          <cell r="B50" t="str">
            <v>Burlington</v>
          </cell>
          <cell r="C50">
            <v>4455.6000000000004</v>
          </cell>
          <cell r="D50">
            <v>350717</v>
          </cell>
          <cell r="E50">
            <v>208646</v>
          </cell>
          <cell r="F50">
            <v>860572.72</v>
          </cell>
          <cell r="G50">
            <v>1581.8</v>
          </cell>
          <cell r="H50">
            <v>544.04999999999995</v>
          </cell>
          <cell r="I50">
            <v>193.14407038333781</v>
          </cell>
          <cell r="J50">
            <v>2.4500000000000002</v>
          </cell>
          <cell r="K50">
            <v>70</v>
          </cell>
        </row>
        <row r="51">
          <cell r="A51">
            <v>914</v>
          </cell>
          <cell r="B51" t="str">
            <v xml:space="preserve">CAM </v>
          </cell>
          <cell r="C51">
            <v>469</v>
          </cell>
          <cell r="D51">
            <v>95499</v>
          </cell>
          <cell r="E51">
            <v>18606</v>
          </cell>
          <cell r="F51">
            <v>255934.59</v>
          </cell>
          <cell r="G51">
            <v>308.5</v>
          </cell>
          <cell r="H51">
            <v>829.61</v>
          </cell>
          <cell r="I51">
            <v>545.70275053304908</v>
          </cell>
          <cell r="J51">
            <v>2.68</v>
          </cell>
          <cell r="K51">
            <v>280</v>
          </cell>
        </row>
        <row r="52">
          <cell r="A52">
            <v>916</v>
          </cell>
          <cell r="B52" t="str">
            <v>CAL</v>
          </cell>
          <cell r="C52">
            <v>261</v>
          </cell>
          <cell r="D52">
            <v>34621</v>
          </cell>
          <cell r="E52">
            <v>15813</v>
          </cell>
          <cell r="F52">
            <v>111022.44</v>
          </cell>
          <cell r="G52">
            <v>300</v>
          </cell>
          <cell r="H52">
            <v>370.07</v>
          </cell>
          <cell r="I52">
            <v>425.37333333333333</v>
          </cell>
          <cell r="J52">
            <v>3.21</v>
          </cell>
          <cell r="K52">
            <v>117</v>
          </cell>
        </row>
        <row r="53">
          <cell r="A53">
            <v>918</v>
          </cell>
          <cell r="B53" t="str">
            <v>Calamus-Wheatland</v>
          </cell>
          <cell r="C53">
            <v>479.1</v>
          </cell>
          <cell r="D53">
            <v>85432</v>
          </cell>
          <cell r="E53">
            <v>12004</v>
          </cell>
          <cell r="F53">
            <v>203249.48</v>
          </cell>
          <cell r="G53">
            <v>363.1</v>
          </cell>
          <cell r="H53">
            <v>559.76</v>
          </cell>
          <cell r="I53">
            <v>424.23185138801921</v>
          </cell>
          <cell r="J53">
            <v>2.38</v>
          </cell>
          <cell r="K53">
            <v>113</v>
          </cell>
        </row>
        <row r="54">
          <cell r="A54">
            <v>936</v>
          </cell>
          <cell r="B54" t="str">
            <v>Camanche</v>
          </cell>
          <cell r="C54">
            <v>877.2</v>
          </cell>
          <cell r="D54">
            <v>35989</v>
          </cell>
          <cell r="E54">
            <v>30765</v>
          </cell>
          <cell r="F54">
            <v>164332.81</v>
          </cell>
          <cell r="G54">
            <v>288.7</v>
          </cell>
          <cell r="H54">
            <v>569.22</v>
          </cell>
          <cell r="I54">
            <v>187.33790469676242</v>
          </cell>
          <cell r="J54">
            <v>4.57</v>
          </cell>
          <cell r="K54">
            <v>35</v>
          </cell>
        </row>
        <row r="55">
          <cell r="A55">
            <v>977</v>
          </cell>
          <cell r="B55" t="str">
            <v>Cardinal</v>
          </cell>
          <cell r="C55">
            <v>562.5</v>
          </cell>
          <cell r="D55">
            <v>181013</v>
          </cell>
          <cell r="E55">
            <v>25851</v>
          </cell>
          <cell r="F55">
            <v>359518.16</v>
          </cell>
          <cell r="G55">
            <v>646</v>
          </cell>
          <cell r="H55">
            <v>556.53</v>
          </cell>
          <cell r="I55">
            <v>639.14339555555546</v>
          </cell>
          <cell r="J55">
            <v>1.99</v>
          </cell>
          <cell r="K55">
            <v>130</v>
          </cell>
        </row>
        <row r="56">
          <cell r="A56">
            <v>981</v>
          </cell>
          <cell r="B56" t="str">
            <v>Carlisle</v>
          </cell>
          <cell r="C56">
            <v>1905.5</v>
          </cell>
          <cell r="D56">
            <v>120257</v>
          </cell>
          <cell r="E56">
            <v>37742</v>
          </cell>
          <cell r="F56">
            <v>645763.11</v>
          </cell>
          <cell r="G56">
            <v>1249</v>
          </cell>
          <cell r="H56">
            <v>517.02</v>
          </cell>
          <cell r="I56">
            <v>338.89431120440827</v>
          </cell>
          <cell r="J56">
            <v>5.37</v>
          </cell>
          <cell r="K56">
            <v>68</v>
          </cell>
        </row>
        <row r="57">
          <cell r="A57">
            <v>999</v>
          </cell>
          <cell r="B57" t="str">
            <v>Carroll</v>
          </cell>
          <cell r="C57">
            <v>1686.7</v>
          </cell>
          <cell r="D57">
            <v>318881</v>
          </cell>
          <cell r="E57">
            <v>93651</v>
          </cell>
          <cell r="F57">
            <v>827984.66</v>
          </cell>
          <cell r="G57">
            <v>1409.1</v>
          </cell>
          <cell r="H57">
            <v>587.6</v>
          </cell>
          <cell r="I57">
            <v>490.89029465820835</v>
          </cell>
          <cell r="J57">
            <v>2.6</v>
          </cell>
          <cell r="K57">
            <v>269</v>
          </cell>
        </row>
        <row r="58">
          <cell r="A58">
            <v>1044</v>
          </cell>
          <cell r="B58" t="str">
            <v>Cedar Falls</v>
          </cell>
          <cell r="C58">
            <v>5051.1000000000004</v>
          </cell>
          <cell r="D58">
            <v>253287</v>
          </cell>
          <cell r="E58">
            <v>97726</v>
          </cell>
          <cell r="F58">
            <v>1206991.8600000001</v>
          </cell>
          <cell r="G58">
            <v>2374</v>
          </cell>
          <cell r="H58">
            <v>508.42</v>
          </cell>
          <cell r="I58">
            <v>238.95623923501813</v>
          </cell>
          <cell r="J58">
            <v>4.76</v>
          </cell>
          <cell r="K58">
            <v>61</v>
          </cell>
        </row>
        <row r="59">
          <cell r="A59">
            <v>1053</v>
          </cell>
          <cell r="B59" t="str">
            <v>Cedar Rapids</v>
          </cell>
          <cell r="C59">
            <v>16920</v>
          </cell>
          <cell r="D59">
            <v>843784</v>
          </cell>
          <cell r="E59">
            <v>415596</v>
          </cell>
          <cell r="F59">
            <v>4543476.12</v>
          </cell>
          <cell r="G59">
            <v>6450</v>
          </cell>
          <cell r="H59">
            <v>704.41</v>
          </cell>
          <cell r="I59">
            <v>268.52695744680852</v>
          </cell>
          <cell r="J59">
            <v>5.39</v>
          </cell>
          <cell r="K59">
            <v>121</v>
          </cell>
        </row>
        <row r="60">
          <cell r="A60">
            <v>1062</v>
          </cell>
          <cell r="B60" t="str">
            <v>Center Point-Urbana</v>
          </cell>
          <cell r="C60">
            <v>1360</v>
          </cell>
          <cell r="D60">
            <v>94679</v>
          </cell>
          <cell r="E60">
            <v>53612</v>
          </cell>
          <cell r="F60">
            <v>344886.06</v>
          </cell>
          <cell r="G60">
            <v>713</v>
          </cell>
          <cell r="H60">
            <v>483.71</v>
          </cell>
          <cell r="I60">
            <v>253.59269117647059</v>
          </cell>
          <cell r="J60">
            <v>3.64</v>
          </cell>
          <cell r="K60">
            <v>91</v>
          </cell>
        </row>
        <row r="61">
          <cell r="A61">
            <v>1071</v>
          </cell>
          <cell r="B61" t="str">
            <v>Centerville</v>
          </cell>
          <cell r="C61">
            <v>1335.2</v>
          </cell>
          <cell r="D61">
            <v>86052</v>
          </cell>
          <cell r="E61">
            <v>33633</v>
          </cell>
          <cell r="F61">
            <v>316059.11</v>
          </cell>
          <cell r="G61">
            <v>808</v>
          </cell>
          <cell r="H61">
            <v>391.16</v>
          </cell>
          <cell r="I61">
            <v>236.71293439185138</v>
          </cell>
          <cell r="J61">
            <v>3.67</v>
          </cell>
          <cell r="K61">
            <v>165</v>
          </cell>
        </row>
        <row r="62">
          <cell r="A62">
            <v>1079</v>
          </cell>
          <cell r="B62" t="str">
            <v>Central Lee</v>
          </cell>
          <cell r="C62">
            <v>786.1</v>
          </cell>
          <cell r="D62">
            <v>171759</v>
          </cell>
          <cell r="E62">
            <v>31619</v>
          </cell>
          <cell r="F62">
            <v>474914.31</v>
          </cell>
          <cell r="G62">
            <v>956.9</v>
          </cell>
          <cell r="H62">
            <v>496.31</v>
          </cell>
          <cell r="I62">
            <v>604.13981681719883</v>
          </cell>
          <cell r="J62">
            <v>2.76</v>
          </cell>
          <cell r="K62">
            <v>190</v>
          </cell>
        </row>
        <row r="63">
          <cell r="A63">
            <v>1080</v>
          </cell>
          <cell r="B63" t="str">
            <v>Central</v>
          </cell>
          <cell r="C63">
            <v>448.3</v>
          </cell>
          <cell r="D63">
            <v>100697</v>
          </cell>
          <cell r="E63">
            <v>9097</v>
          </cell>
          <cell r="F63">
            <v>333285.15999999997</v>
          </cell>
          <cell r="G63">
            <v>290.39999999999998</v>
          </cell>
          <cell r="H63">
            <v>1147.68</v>
          </cell>
          <cell r="I63">
            <v>743.4422484943118</v>
          </cell>
          <cell r="J63">
            <v>3.31</v>
          </cell>
          <cell r="K63">
            <v>180</v>
          </cell>
        </row>
        <row r="64">
          <cell r="A64">
            <v>1082</v>
          </cell>
          <cell r="B64" t="str">
            <v>Central Clinton</v>
          </cell>
          <cell r="C64">
            <v>1450.9</v>
          </cell>
          <cell r="D64">
            <v>137201</v>
          </cell>
          <cell r="E64">
            <v>47457</v>
          </cell>
          <cell r="F64">
            <v>517143.28</v>
          </cell>
          <cell r="G64">
            <v>1204</v>
          </cell>
          <cell r="H64">
            <v>429.52</v>
          </cell>
          <cell r="I64">
            <v>356.42930594803227</v>
          </cell>
          <cell r="J64">
            <v>3.77</v>
          </cell>
          <cell r="K64">
            <v>179</v>
          </cell>
        </row>
        <row r="65">
          <cell r="A65">
            <v>1089</v>
          </cell>
          <cell r="B65" t="str">
            <v>Central City</v>
          </cell>
          <cell r="C65">
            <v>477.9</v>
          </cell>
          <cell r="D65">
            <v>42507</v>
          </cell>
          <cell r="E65">
            <v>14750</v>
          </cell>
          <cell r="F65">
            <v>130259.14</v>
          </cell>
          <cell r="G65">
            <v>184</v>
          </cell>
          <cell r="H65">
            <v>707.93</v>
          </cell>
          <cell r="I65">
            <v>272.56568319732162</v>
          </cell>
          <cell r="J65">
            <v>3.07</v>
          </cell>
          <cell r="K65">
            <v>77</v>
          </cell>
        </row>
        <row r="66">
          <cell r="A66">
            <v>1093</v>
          </cell>
          <cell r="B66" t="str">
            <v>Central Decatur</v>
          </cell>
          <cell r="C66">
            <v>684</v>
          </cell>
          <cell r="D66">
            <v>202114</v>
          </cell>
          <cell r="E66">
            <v>34119</v>
          </cell>
          <cell r="F66">
            <v>504266.64</v>
          </cell>
          <cell r="G66">
            <v>559</v>
          </cell>
          <cell r="H66">
            <v>902.09</v>
          </cell>
          <cell r="I66">
            <v>737.23192982456146</v>
          </cell>
          <cell r="J66">
            <v>2.5</v>
          </cell>
          <cell r="K66">
            <v>319</v>
          </cell>
        </row>
        <row r="67">
          <cell r="A67">
            <v>1095</v>
          </cell>
          <cell r="B67" t="str">
            <v>Central Lyon</v>
          </cell>
          <cell r="C67">
            <v>768</v>
          </cell>
          <cell r="D67">
            <v>52859</v>
          </cell>
          <cell r="E67">
            <v>26624</v>
          </cell>
          <cell r="F67">
            <v>132887.07</v>
          </cell>
          <cell r="G67">
            <v>218</v>
          </cell>
          <cell r="H67">
            <v>609.57000000000005</v>
          </cell>
          <cell r="I67">
            <v>173.03003906250001</v>
          </cell>
          <cell r="J67">
            <v>2.52</v>
          </cell>
          <cell r="K67">
            <v>164</v>
          </cell>
        </row>
        <row r="68">
          <cell r="A68">
            <v>1107</v>
          </cell>
          <cell r="B68" t="str">
            <v>Chariton</v>
          </cell>
          <cell r="C68">
            <v>1298.8</v>
          </cell>
          <cell r="D68">
            <v>212380</v>
          </cell>
          <cell r="E68">
            <v>29699</v>
          </cell>
          <cell r="F68">
            <v>553944.13</v>
          </cell>
          <cell r="G68">
            <v>902</v>
          </cell>
          <cell r="H68">
            <v>614.13</v>
          </cell>
          <cell r="I68">
            <v>426.50456575300279</v>
          </cell>
          <cell r="J68">
            <v>2.61</v>
          </cell>
          <cell r="K68">
            <v>287</v>
          </cell>
        </row>
        <row r="69">
          <cell r="A69">
            <v>1116</v>
          </cell>
          <cell r="B69" t="str">
            <v>Charles City</v>
          </cell>
          <cell r="C69">
            <v>1530.2</v>
          </cell>
          <cell r="D69">
            <v>89442</v>
          </cell>
          <cell r="E69">
            <v>48280</v>
          </cell>
          <cell r="F69">
            <v>334454.53999999998</v>
          </cell>
          <cell r="G69">
            <v>675.6</v>
          </cell>
          <cell r="H69">
            <v>495.05</v>
          </cell>
          <cell r="I69">
            <v>218.56916742909422</v>
          </cell>
          <cell r="J69">
            <v>3.74</v>
          </cell>
          <cell r="K69">
            <v>224</v>
          </cell>
        </row>
        <row r="70">
          <cell r="A70" t="str">
            <v>Revised 12/21/16</v>
          </cell>
          <cell r="C70" t="str">
            <v>Enrollment</v>
          </cell>
          <cell r="E70" t="str">
            <v>Non-</v>
          </cell>
          <cell r="F70" t="str">
            <v>Net</v>
          </cell>
          <cell r="G70" t="str">
            <v>Ave #</v>
          </cell>
          <cell r="H70" t="str">
            <v>Ave Cost</v>
          </cell>
          <cell r="I70" t="str">
            <v>Ave Cost</v>
          </cell>
          <cell r="J70" t="str">
            <v>Ave Cost</v>
          </cell>
          <cell r="K70" t="str">
            <v>Approx.</v>
          </cell>
        </row>
        <row r="71">
          <cell r="C71" t="str">
            <v>(cert less</v>
          </cell>
          <cell r="D71" t="str">
            <v xml:space="preserve">Route </v>
          </cell>
          <cell r="E71" t="str">
            <v>Route</v>
          </cell>
          <cell r="F71" t="str">
            <v>Operating</v>
          </cell>
          <cell r="G71" t="str">
            <v xml:space="preserve">Students </v>
          </cell>
          <cell r="H71" t="str">
            <v>Per Pupil</v>
          </cell>
          <cell r="I71" t="str">
            <v>Per Pupil</v>
          </cell>
          <cell r="J71" t="str">
            <v>Per Mile</v>
          </cell>
          <cell r="K71" t="str">
            <v>Dist. Sq.</v>
          </cell>
        </row>
        <row r="72">
          <cell r="A72" t="str">
            <v>Dist. #</v>
          </cell>
          <cell r="B72" t="str">
            <v>District Name</v>
          </cell>
          <cell r="C72" t="str">
            <v>share time)</v>
          </cell>
          <cell r="D72" t="str">
            <v>Miles</v>
          </cell>
          <cell r="E72" t="str">
            <v>Miles</v>
          </cell>
          <cell r="F72" t="str">
            <v>Cost</v>
          </cell>
          <cell r="G72" t="str">
            <v>Transported</v>
          </cell>
          <cell r="H72" t="str">
            <v>Transported</v>
          </cell>
          <cell r="I72" t="str">
            <v>Enrolled</v>
          </cell>
          <cell r="J72" t="str">
            <v>(Route)</v>
          </cell>
          <cell r="K72" t="str">
            <v>Miles</v>
          </cell>
        </row>
        <row r="73">
          <cell r="A73">
            <v>1134</v>
          </cell>
          <cell r="B73" t="str">
            <v>Charter Oak-Ute</v>
          </cell>
          <cell r="C73">
            <v>274.3</v>
          </cell>
          <cell r="D73">
            <v>59981</v>
          </cell>
          <cell r="E73">
            <v>13724</v>
          </cell>
          <cell r="F73">
            <v>157454.1</v>
          </cell>
          <cell r="G73">
            <v>161</v>
          </cell>
          <cell r="H73">
            <v>977.98</v>
          </cell>
          <cell r="I73">
            <v>574.02150929639083</v>
          </cell>
          <cell r="J73">
            <v>2.63</v>
          </cell>
          <cell r="K73">
            <v>152</v>
          </cell>
        </row>
        <row r="74">
          <cell r="A74">
            <v>1152</v>
          </cell>
          <cell r="B74" t="str">
            <v>Cherokee</v>
          </cell>
          <cell r="C74">
            <v>941.6</v>
          </cell>
          <cell r="D74">
            <v>43808</v>
          </cell>
          <cell r="E74">
            <v>26232</v>
          </cell>
          <cell r="F74">
            <v>188654.57</v>
          </cell>
          <cell r="G74">
            <v>453</v>
          </cell>
          <cell r="H74">
            <v>416.46</v>
          </cell>
          <cell r="I74">
            <v>200.3553207306712</v>
          </cell>
          <cell r="J74">
            <v>4.3</v>
          </cell>
          <cell r="K74">
            <v>116</v>
          </cell>
        </row>
        <row r="75">
          <cell r="A75">
            <v>1197</v>
          </cell>
          <cell r="B75" t="str">
            <v>Clarinda</v>
          </cell>
          <cell r="C75">
            <v>982.7</v>
          </cell>
          <cell r="D75">
            <v>76334</v>
          </cell>
          <cell r="E75">
            <v>34525</v>
          </cell>
          <cell r="F75">
            <v>183153.17</v>
          </cell>
          <cell r="G75">
            <v>380.9</v>
          </cell>
          <cell r="H75">
            <v>480.84</v>
          </cell>
          <cell r="I75">
            <v>186.37750076320341</v>
          </cell>
          <cell r="J75">
            <v>2.4</v>
          </cell>
          <cell r="K75">
            <v>165</v>
          </cell>
        </row>
        <row r="76">
          <cell r="A76">
            <v>1206</v>
          </cell>
          <cell r="B76" t="str">
            <v>Clarion-Goldfield-Dows</v>
          </cell>
          <cell r="C76">
            <v>951.1</v>
          </cell>
          <cell r="D76">
            <v>194280</v>
          </cell>
          <cell r="E76">
            <v>18704</v>
          </cell>
          <cell r="F76">
            <v>568845.02</v>
          </cell>
          <cell r="G76">
            <v>557</v>
          </cell>
          <cell r="H76">
            <v>1021.27</v>
          </cell>
          <cell r="I76">
            <v>598.09170434234045</v>
          </cell>
          <cell r="J76">
            <v>2.93</v>
          </cell>
          <cell r="K76">
            <v>379</v>
          </cell>
        </row>
        <row r="77">
          <cell r="A77">
            <v>1211</v>
          </cell>
          <cell r="B77" t="str">
            <v>Clarke</v>
          </cell>
          <cell r="C77">
            <v>1436.4</v>
          </cell>
          <cell r="D77">
            <v>198326</v>
          </cell>
          <cell r="E77">
            <v>24075</v>
          </cell>
          <cell r="F77">
            <v>603936.06999999995</v>
          </cell>
          <cell r="G77">
            <v>969.7</v>
          </cell>
          <cell r="H77">
            <v>622.80999999999995</v>
          </cell>
          <cell r="I77">
            <v>420.45117655249226</v>
          </cell>
          <cell r="J77">
            <v>3.04</v>
          </cell>
          <cell r="K77">
            <v>269</v>
          </cell>
        </row>
        <row r="78">
          <cell r="A78">
            <v>1215</v>
          </cell>
          <cell r="B78" t="str">
            <v>Clarksville</v>
          </cell>
          <cell r="C78">
            <v>342</v>
          </cell>
          <cell r="D78">
            <v>18360</v>
          </cell>
          <cell r="E78">
            <v>11363</v>
          </cell>
          <cell r="F78">
            <v>70833.960000000006</v>
          </cell>
          <cell r="G78">
            <v>60.8</v>
          </cell>
          <cell r="H78">
            <v>1165.03</v>
          </cell>
          <cell r="I78">
            <v>207.11684210526317</v>
          </cell>
          <cell r="J78">
            <v>3.86</v>
          </cell>
          <cell r="K78">
            <v>63</v>
          </cell>
        </row>
        <row r="79">
          <cell r="A79">
            <v>1218</v>
          </cell>
          <cell r="B79" t="str">
            <v>Clay Central-Everly</v>
          </cell>
          <cell r="C79">
            <v>365</v>
          </cell>
          <cell r="D79">
            <v>62281</v>
          </cell>
          <cell r="E79">
            <v>10841</v>
          </cell>
          <cell r="F79">
            <v>156315.69</v>
          </cell>
          <cell r="G79">
            <v>219.9</v>
          </cell>
          <cell r="H79">
            <v>710.85</v>
          </cell>
          <cell r="I79">
            <v>428.26216438356164</v>
          </cell>
          <cell r="J79">
            <v>2.5099999999999998</v>
          </cell>
          <cell r="K79">
            <v>214</v>
          </cell>
        </row>
        <row r="80">
          <cell r="A80">
            <v>1221</v>
          </cell>
          <cell r="B80" t="str">
            <v>Clear Creek Amana</v>
          </cell>
          <cell r="C80">
            <v>1895.1</v>
          </cell>
          <cell r="D80">
            <v>184073</v>
          </cell>
          <cell r="E80">
            <v>96021</v>
          </cell>
          <cell r="F80">
            <v>669247.98</v>
          </cell>
          <cell r="G80">
            <v>1297.7</v>
          </cell>
          <cell r="H80">
            <v>515.72</v>
          </cell>
          <cell r="I80">
            <v>353.14652524932723</v>
          </cell>
          <cell r="J80">
            <v>3.64</v>
          </cell>
          <cell r="K80">
            <v>162</v>
          </cell>
        </row>
        <row r="81">
          <cell r="A81">
            <v>1233</v>
          </cell>
          <cell r="B81" t="str">
            <v>Clear Lake</v>
          </cell>
          <cell r="C81">
            <v>1222.2</v>
          </cell>
          <cell r="D81">
            <v>100637</v>
          </cell>
          <cell r="E81">
            <v>39406</v>
          </cell>
          <cell r="F81">
            <v>354322.11</v>
          </cell>
          <cell r="G81">
            <v>635</v>
          </cell>
          <cell r="H81">
            <v>557.99</v>
          </cell>
          <cell r="I81">
            <v>289.90517918507607</v>
          </cell>
          <cell r="J81">
            <v>3.52</v>
          </cell>
          <cell r="K81">
            <v>86</v>
          </cell>
        </row>
        <row r="82">
          <cell r="A82">
            <v>1278</v>
          </cell>
          <cell r="B82" t="str">
            <v>Clinton</v>
          </cell>
          <cell r="C82">
            <v>3846.4</v>
          </cell>
          <cell r="D82">
            <v>179277</v>
          </cell>
          <cell r="E82">
            <v>147094</v>
          </cell>
          <cell r="F82">
            <v>733906.76</v>
          </cell>
          <cell r="G82">
            <v>875.8</v>
          </cell>
          <cell r="H82">
            <v>837.98</v>
          </cell>
          <cell r="I82">
            <v>190.80354617304494</v>
          </cell>
          <cell r="J82">
            <v>4.09</v>
          </cell>
          <cell r="K82">
            <v>18</v>
          </cell>
        </row>
        <row r="83">
          <cell r="A83">
            <v>1332</v>
          </cell>
          <cell r="B83" t="str">
            <v>Colfax-Mingo</v>
          </cell>
          <cell r="C83">
            <v>732.5</v>
          </cell>
          <cell r="D83">
            <v>50854</v>
          </cell>
          <cell r="E83">
            <v>28225</v>
          </cell>
          <cell r="F83">
            <v>208879.69</v>
          </cell>
          <cell r="G83">
            <v>332</v>
          </cell>
          <cell r="H83">
            <v>629.16</v>
          </cell>
          <cell r="I83">
            <v>285.15998634812286</v>
          </cell>
          <cell r="J83">
            <v>4.0999999999999996</v>
          </cell>
          <cell r="K83">
            <v>100</v>
          </cell>
        </row>
        <row r="84">
          <cell r="A84">
            <v>1337</v>
          </cell>
          <cell r="B84" t="str">
            <v>College</v>
          </cell>
          <cell r="C84">
            <v>4947.3999999999996</v>
          </cell>
          <cell r="D84">
            <v>513624</v>
          </cell>
          <cell r="E84">
            <v>171634</v>
          </cell>
          <cell r="F84">
            <v>1985931.16</v>
          </cell>
          <cell r="G84">
            <v>5071.6000000000004</v>
          </cell>
          <cell r="H84">
            <v>391.58</v>
          </cell>
          <cell r="I84">
            <v>401.40905526134941</v>
          </cell>
          <cell r="J84">
            <v>3.86</v>
          </cell>
          <cell r="K84">
            <v>137</v>
          </cell>
        </row>
        <row r="85">
          <cell r="A85">
            <v>1350</v>
          </cell>
          <cell r="B85" t="str">
            <v>Collins-Maxwell</v>
          </cell>
          <cell r="C85">
            <v>483.9</v>
          </cell>
          <cell r="D85">
            <v>50392</v>
          </cell>
          <cell r="E85">
            <v>21932</v>
          </cell>
          <cell r="F85">
            <v>107045.71</v>
          </cell>
          <cell r="G85">
            <v>297</v>
          </cell>
          <cell r="H85">
            <v>360.42</v>
          </cell>
          <cell r="I85">
            <v>221.21452779499899</v>
          </cell>
          <cell r="J85">
            <v>2.13</v>
          </cell>
          <cell r="K85">
            <v>113</v>
          </cell>
        </row>
        <row r="86">
          <cell r="A86">
            <v>1359</v>
          </cell>
          <cell r="B86" t="str">
            <v>Colo-Nesco</v>
          </cell>
          <cell r="C86">
            <v>487.6</v>
          </cell>
          <cell r="D86">
            <v>124778</v>
          </cell>
          <cell r="E86">
            <v>20164</v>
          </cell>
          <cell r="F86">
            <v>231948.97</v>
          </cell>
          <cell r="G86">
            <v>265</v>
          </cell>
          <cell r="H86">
            <v>875.28</v>
          </cell>
          <cell r="I86">
            <v>475.69518047579982</v>
          </cell>
          <cell r="J86">
            <v>1.86</v>
          </cell>
          <cell r="K86">
            <v>174</v>
          </cell>
        </row>
        <row r="87">
          <cell r="A87">
            <v>1368</v>
          </cell>
          <cell r="B87" t="str">
            <v>Columbus</v>
          </cell>
          <cell r="C87">
            <v>817.9</v>
          </cell>
          <cell r="D87">
            <v>61980</v>
          </cell>
          <cell r="E87">
            <v>8751</v>
          </cell>
          <cell r="F87">
            <v>283443.32</v>
          </cell>
          <cell r="G87">
            <v>493.2</v>
          </cell>
          <cell r="H87">
            <v>574.70000000000005</v>
          </cell>
          <cell r="I87">
            <v>346.55009169825166</v>
          </cell>
          <cell r="J87">
            <v>4.57</v>
          </cell>
          <cell r="K87">
            <v>142</v>
          </cell>
        </row>
        <row r="88">
          <cell r="A88">
            <v>1413</v>
          </cell>
          <cell r="B88" t="str">
            <v>Coon Rapids-Bayard</v>
          </cell>
          <cell r="C88">
            <v>400.6</v>
          </cell>
          <cell r="D88">
            <v>45690</v>
          </cell>
          <cell r="E88">
            <v>12301</v>
          </cell>
          <cell r="F88">
            <v>178102.95</v>
          </cell>
          <cell r="G88">
            <v>139</v>
          </cell>
          <cell r="H88">
            <v>1281.32</v>
          </cell>
          <cell r="I88">
            <v>444.59048926610086</v>
          </cell>
          <cell r="J88">
            <v>3.9</v>
          </cell>
          <cell r="K88">
            <v>183</v>
          </cell>
        </row>
        <row r="89">
          <cell r="A89">
            <v>1431</v>
          </cell>
          <cell r="B89" t="str">
            <v>Corning</v>
          </cell>
          <cell r="C89">
            <v>421.5</v>
          </cell>
          <cell r="D89">
            <v>203544</v>
          </cell>
          <cell r="E89">
            <v>24966</v>
          </cell>
          <cell r="F89">
            <v>353298.89</v>
          </cell>
          <cell r="G89">
            <v>179.7</v>
          </cell>
          <cell r="H89">
            <v>1966.05</v>
          </cell>
          <cell r="I89">
            <v>838.19428232502969</v>
          </cell>
          <cell r="J89">
            <v>1.74</v>
          </cell>
          <cell r="K89">
            <v>260</v>
          </cell>
        </row>
        <row r="90">
          <cell r="A90">
            <v>1476</v>
          </cell>
          <cell r="B90" t="str">
            <v>Council Bluffs</v>
          </cell>
          <cell r="C90">
            <v>9125.6</v>
          </cell>
          <cell r="D90">
            <v>577341</v>
          </cell>
          <cell r="E90">
            <v>464293</v>
          </cell>
          <cell r="F90">
            <v>2116900.0499999998</v>
          </cell>
          <cell r="G90">
            <v>2313</v>
          </cell>
          <cell r="H90">
            <v>915.22</v>
          </cell>
          <cell r="I90">
            <v>231.97379350398876</v>
          </cell>
          <cell r="J90">
            <v>3.67</v>
          </cell>
          <cell r="K90">
            <v>74</v>
          </cell>
        </row>
        <row r="91">
          <cell r="A91">
            <v>1503</v>
          </cell>
          <cell r="B91" t="str">
            <v>Creston</v>
          </cell>
          <cell r="C91">
            <v>1388.3999999999999</v>
          </cell>
          <cell r="D91">
            <v>84187</v>
          </cell>
          <cell r="E91">
            <v>52601</v>
          </cell>
          <cell r="F91">
            <v>331201.12</v>
          </cell>
          <cell r="G91">
            <v>1060.8</v>
          </cell>
          <cell r="H91">
            <v>312.22000000000003</v>
          </cell>
          <cell r="I91">
            <v>238.5487755690003</v>
          </cell>
          <cell r="J91">
            <v>3.93</v>
          </cell>
          <cell r="K91">
            <v>196</v>
          </cell>
        </row>
        <row r="92">
          <cell r="A92">
            <v>1576</v>
          </cell>
          <cell r="B92" t="str">
            <v>Dallas Center-Grimes</v>
          </cell>
          <cell r="C92">
            <v>2483</v>
          </cell>
          <cell r="D92">
            <v>161271</v>
          </cell>
          <cell r="E92">
            <v>82489</v>
          </cell>
          <cell r="F92">
            <v>710487.21</v>
          </cell>
          <cell r="G92">
            <v>1570</v>
          </cell>
          <cell r="H92">
            <v>452.54</v>
          </cell>
          <cell r="I92">
            <v>286.14064035440998</v>
          </cell>
          <cell r="J92">
            <v>4.4000000000000004</v>
          </cell>
          <cell r="K92">
            <v>83</v>
          </cell>
        </row>
        <row r="93">
          <cell r="A93">
            <v>1602</v>
          </cell>
          <cell r="B93" t="str">
            <v>Danville</v>
          </cell>
          <cell r="C93">
            <v>511.5</v>
          </cell>
          <cell r="D93">
            <v>57821</v>
          </cell>
          <cell r="E93">
            <v>22838</v>
          </cell>
          <cell r="F93">
            <v>222607.62</v>
          </cell>
          <cell r="G93">
            <v>362.3</v>
          </cell>
          <cell r="H93">
            <v>614.42999999999995</v>
          </cell>
          <cell r="I93">
            <v>435.20551319648092</v>
          </cell>
          <cell r="J93">
            <v>3.85</v>
          </cell>
          <cell r="K93">
            <v>71</v>
          </cell>
        </row>
        <row r="94">
          <cell r="A94">
            <v>1611</v>
          </cell>
          <cell r="B94" t="str">
            <v>Davenport</v>
          </cell>
          <cell r="C94">
            <v>15799.4</v>
          </cell>
          <cell r="D94">
            <v>1280706</v>
          </cell>
          <cell r="E94">
            <v>265715</v>
          </cell>
          <cell r="F94">
            <v>4779416.28</v>
          </cell>
          <cell r="G94">
            <v>7038.1</v>
          </cell>
          <cell r="H94">
            <v>679.08</v>
          </cell>
          <cell r="I94">
            <v>302.50618884261428</v>
          </cell>
          <cell r="J94">
            <v>3.73</v>
          </cell>
          <cell r="K94">
            <v>109</v>
          </cell>
        </row>
        <row r="95">
          <cell r="A95">
            <v>1619</v>
          </cell>
          <cell r="B95" t="str">
            <v>Davis County</v>
          </cell>
          <cell r="C95">
            <v>1175.9000000000001</v>
          </cell>
          <cell r="D95">
            <v>246055</v>
          </cell>
          <cell r="E95">
            <v>40668</v>
          </cell>
          <cell r="F95">
            <v>767666.92</v>
          </cell>
          <cell r="G95">
            <v>863.5</v>
          </cell>
          <cell r="H95">
            <v>889.02</v>
          </cell>
          <cell r="I95">
            <v>652.83350625053151</v>
          </cell>
          <cell r="J95">
            <v>3.12</v>
          </cell>
          <cell r="K95">
            <v>468</v>
          </cell>
        </row>
        <row r="96">
          <cell r="A96">
            <v>1638</v>
          </cell>
          <cell r="B96" t="str">
            <v>Decorah Community</v>
          </cell>
          <cell r="C96">
            <v>1386.2</v>
          </cell>
          <cell r="D96">
            <v>170400</v>
          </cell>
          <cell r="E96">
            <v>65937</v>
          </cell>
          <cell r="F96">
            <v>680387.21</v>
          </cell>
          <cell r="G96">
            <v>1343.9</v>
          </cell>
          <cell r="H96">
            <v>506.28</v>
          </cell>
          <cell r="I96">
            <v>490.82903621411049</v>
          </cell>
          <cell r="J96">
            <v>3.99</v>
          </cell>
          <cell r="K96">
            <v>165</v>
          </cell>
        </row>
        <row r="97">
          <cell r="A97">
            <v>1675</v>
          </cell>
          <cell r="B97" t="str">
            <v>Delwood</v>
          </cell>
          <cell r="C97">
            <v>189.2</v>
          </cell>
          <cell r="D97">
            <v>35387</v>
          </cell>
          <cell r="E97">
            <v>355</v>
          </cell>
          <cell r="F97">
            <v>160619.85999999999</v>
          </cell>
          <cell r="G97">
            <v>103</v>
          </cell>
          <cell r="H97">
            <v>1559.42</v>
          </cell>
          <cell r="I97">
            <v>848.94217758985201</v>
          </cell>
          <cell r="J97">
            <v>4.54</v>
          </cell>
          <cell r="K97">
            <v>65</v>
          </cell>
        </row>
        <row r="98">
          <cell r="A98">
            <v>1701</v>
          </cell>
          <cell r="B98" t="str">
            <v>Denison</v>
          </cell>
          <cell r="C98">
            <v>2003.5</v>
          </cell>
          <cell r="D98">
            <v>132063</v>
          </cell>
          <cell r="E98">
            <v>40115</v>
          </cell>
          <cell r="F98">
            <v>767348.66</v>
          </cell>
          <cell r="G98">
            <v>1807.8</v>
          </cell>
          <cell r="H98">
            <v>424.47</v>
          </cell>
          <cell r="I98">
            <v>383.00407287247322</v>
          </cell>
          <cell r="J98">
            <v>5.81</v>
          </cell>
          <cell r="K98">
            <v>172</v>
          </cell>
        </row>
        <row r="99">
          <cell r="A99">
            <v>1719</v>
          </cell>
          <cell r="B99" t="str">
            <v>Denver</v>
          </cell>
          <cell r="C99">
            <v>718</v>
          </cell>
          <cell r="D99">
            <v>36246</v>
          </cell>
          <cell r="E99">
            <v>21474</v>
          </cell>
          <cell r="F99">
            <v>104140.34</v>
          </cell>
          <cell r="G99">
            <v>281</v>
          </cell>
          <cell r="H99">
            <v>370.61</v>
          </cell>
          <cell r="I99">
            <v>145.04225626740947</v>
          </cell>
          <cell r="J99">
            <v>2.87</v>
          </cell>
          <cell r="K99">
            <v>57</v>
          </cell>
        </row>
        <row r="100">
          <cell r="A100">
            <v>1737</v>
          </cell>
          <cell r="B100" t="str">
            <v>Des Moines Independent</v>
          </cell>
          <cell r="C100">
            <v>32576.5</v>
          </cell>
          <cell r="D100">
            <v>776107</v>
          </cell>
          <cell r="E100">
            <v>888299</v>
          </cell>
          <cell r="F100">
            <v>5661174.7800000003</v>
          </cell>
          <cell r="G100">
            <v>9404.7000000000007</v>
          </cell>
          <cell r="H100">
            <v>601.95000000000005</v>
          </cell>
          <cell r="I100">
            <v>173.78093963439903</v>
          </cell>
          <cell r="J100">
            <v>7.3</v>
          </cell>
          <cell r="K100">
            <v>84</v>
          </cell>
        </row>
        <row r="101">
          <cell r="A101">
            <v>1782</v>
          </cell>
          <cell r="B101" t="str">
            <v>Diagonal</v>
          </cell>
          <cell r="C101">
            <v>97</v>
          </cell>
          <cell r="D101">
            <v>32173</v>
          </cell>
          <cell r="E101">
            <v>5890</v>
          </cell>
          <cell r="F101">
            <v>51534.5</v>
          </cell>
          <cell r="G101">
            <v>64</v>
          </cell>
          <cell r="H101">
            <v>805.23</v>
          </cell>
          <cell r="I101">
            <v>531.28350515463922</v>
          </cell>
          <cell r="J101">
            <v>1.6</v>
          </cell>
          <cell r="K101">
            <v>100</v>
          </cell>
        </row>
        <row r="102">
          <cell r="A102">
            <v>1791</v>
          </cell>
          <cell r="B102" t="str">
            <v>Dike-New Hartford</v>
          </cell>
          <cell r="C102">
            <v>899.7</v>
          </cell>
          <cell r="D102">
            <v>87471</v>
          </cell>
          <cell r="E102">
            <v>28298</v>
          </cell>
          <cell r="F102">
            <v>272992.99</v>
          </cell>
          <cell r="G102">
            <v>613.4</v>
          </cell>
          <cell r="H102">
            <v>445.05</v>
          </cell>
          <cell r="I102">
            <v>303.42668667333555</v>
          </cell>
          <cell r="J102">
            <v>3.12</v>
          </cell>
          <cell r="K102">
            <v>151</v>
          </cell>
        </row>
        <row r="103">
          <cell r="A103">
            <v>1863</v>
          </cell>
          <cell r="B103" t="str">
            <v>Dubuque</v>
          </cell>
          <cell r="C103">
            <v>10587.4</v>
          </cell>
          <cell r="D103">
            <v>635820</v>
          </cell>
          <cell r="E103">
            <v>350762</v>
          </cell>
          <cell r="F103">
            <v>2955081.31</v>
          </cell>
          <cell r="G103">
            <v>2826.3</v>
          </cell>
          <cell r="H103">
            <v>1045.57</v>
          </cell>
          <cell r="I103">
            <v>279.11303152804277</v>
          </cell>
          <cell r="J103">
            <v>4.6399999999999997</v>
          </cell>
          <cell r="K103">
            <v>240</v>
          </cell>
        </row>
        <row r="104">
          <cell r="A104" t="str">
            <v>Revised 12/21/16</v>
          </cell>
          <cell r="C104" t="str">
            <v>Enrollment</v>
          </cell>
          <cell r="E104" t="str">
            <v>Non-</v>
          </cell>
          <cell r="F104" t="str">
            <v>Net</v>
          </cell>
          <cell r="G104" t="str">
            <v>Ave #</v>
          </cell>
          <cell r="H104" t="str">
            <v>Ave Cost</v>
          </cell>
          <cell r="I104" t="str">
            <v>Ave Cost</v>
          </cell>
          <cell r="J104" t="str">
            <v>Ave Cost</v>
          </cell>
          <cell r="K104" t="str">
            <v>Approx.</v>
          </cell>
        </row>
        <row r="105">
          <cell r="C105" t="str">
            <v>(cert less</v>
          </cell>
          <cell r="D105" t="str">
            <v xml:space="preserve">Route </v>
          </cell>
          <cell r="E105" t="str">
            <v>Route</v>
          </cell>
          <cell r="F105" t="str">
            <v>Operating</v>
          </cell>
          <cell r="G105" t="str">
            <v xml:space="preserve">Students </v>
          </cell>
          <cell r="H105" t="str">
            <v>Per Pupil</v>
          </cell>
          <cell r="I105" t="str">
            <v>Per Pupil</v>
          </cell>
          <cell r="J105" t="str">
            <v>Per Mile</v>
          </cell>
          <cell r="K105" t="str">
            <v>Dist. Sq.</v>
          </cell>
        </row>
        <row r="106">
          <cell r="A106" t="str">
            <v>Dist. #</v>
          </cell>
          <cell r="B106" t="str">
            <v>District Name</v>
          </cell>
          <cell r="C106" t="str">
            <v>share time)</v>
          </cell>
          <cell r="D106" t="str">
            <v>Miles</v>
          </cell>
          <cell r="E106" t="str">
            <v>Miles</v>
          </cell>
          <cell r="F106" t="str">
            <v>Cost</v>
          </cell>
          <cell r="G106" t="str">
            <v>Transported</v>
          </cell>
          <cell r="H106" t="str">
            <v>Transported</v>
          </cell>
          <cell r="I106" t="str">
            <v>Enrolled</v>
          </cell>
          <cell r="J106" t="str">
            <v>(Route)</v>
          </cell>
          <cell r="K106" t="str">
            <v>Miles</v>
          </cell>
        </row>
        <row r="107">
          <cell r="A107">
            <v>1908</v>
          </cell>
          <cell r="B107" t="str">
            <v>Dunkerton</v>
          </cell>
          <cell r="C107">
            <v>445.2</v>
          </cell>
          <cell r="D107">
            <v>52724</v>
          </cell>
          <cell r="E107">
            <v>9285</v>
          </cell>
          <cell r="F107">
            <v>145701.6</v>
          </cell>
          <cell r="G107">
            <v>215</v>
          </cell>
          <cell r="H107">
            <v>677.68</v>
          </cell>
          <cell r="I107">
            <v>327.2722371967655</v>
          </cell>
          <cell r="J107">
            <v>2.76</v>
          </cell>
          <cell r="K107">
            <v>82</v>
          </cell>
        </row>
        <row r="108">
          <cell r="A108">
            <v>1917</v>
          </cell>
          <cell r="B108" t="str">
            <v>Boyer Valley</v>
          </cell>
          <cell r="C108">
            <v>423.8</v>
          </cell>
          <cell r="D108">
            <v>74421</v>
          </cell>
          <cell r="E108">
            <v>11805</v>
          </cell>
          <cell r="F108">
            <v>220777.24</v>
          </cell>
          <cell r="G108">
            <v>173</v>
          </cell>
          <cell r="H108">
            <v>1276.17</v>
          </cell>
          <cell r="I108">
            <v>520.94676734308632</v>
          </cell>
          <cell r="J108">
            <v>2.97</v>
          </cell>
          <cell r="K108">
            <v>180</v>
          </cell>
        </row>
        <row r="109">
          <cell r="A109">
            <v>1926</v>
          </cell>
          <cell r="B109" t="str">
            <v>Durant</v>
          </cell>
          <cell r="C109">
            <v>571.6</v>
          </cell>
          <cell r="D109">
            <v>48975</v>
          </cell>
          <cell r="E109">
            <v>30656</v>
          </cell>
          <cell r="F109">
            <v>186567.08</v>
          </cell>
          <cell r="G109">
            <v>175.6</v>
          </cell>
          <cell r="H109">
            <v>1062.45</v>
          </cell>
          <cell r="I109">
            <v>326.39447165850243</v>
          </cell>
          <cell r="J109">
            <v>3.81</v>
          </cell>
          <cell r="K109">
            <v>90</v>
          </cell>
        </row>
        <row r="110">
          <cell r="A110">
            <v>1944</v>
          </cell>
          <cell r="B110" t="str">
            <v>Eagle Grove</v>
          </cell>
          <cell r="C110">
            <v>838.6</v>
          </cell>
          <cell r="D110">
            <v>60706</v>
          </cell>
          <cell r="E110">
            <v>39961</v>
          </cell>
          <cell r="F110">
            <v>239438.6</v>
          </cell>
          <cell r="G110">
            <v>426.7</v>
          </cell>
          <cell r="H110">
            <v>561.14</v>
          </cell>
          <cell r="I110">
            <v>285.52182208442645</v>
          </cell>
          <cell r="J110">
            <v>3.95</v>
          </cell>
          <cell r="K110">
            <v>162</v>
          </cell>
        </row>
        <row r="111">
          <cell r="A111">
            <v>1953</v>
          </cell>
          <cell r="B111" t="str">
            <v>Earlham</v>
          </cell>
          <cell r="C111">
            <v>607.9</v>
          </cell>
          <cell r="D111">
            <v>48052</v>
          </cell>
          <cell r="E111">
            <v>12931</v>
          </cell>
          <cell r="F111">
            <v>120780.85</v>
          </cell>
          <cell r="G111">
            <v>204.9</v>
          </cell>
          <cell r="H111">
            <v>589.46</v>
          </cell>
          <cell r="I111">
            <v>198.68539233426552</v>
          </cell>
          <cell r="J111">
            <v>2.5099999999999998</v>
          </cell>
          <cell r="K111">
            <v>108</v>
          </cell>
        </row>
        <row r="112">
          <cell r="A112">
            <v>1963</v>
          </cell>
          <cell r="B112" t="str">
            <v>East Buchanan</v>
          </cell>
          <cell r="C112">
            <v>537.6</v>
          </cell>
          <cell r="D112">
            <v>71186</v>
          </cell>
          <cell r="E112">
            <v>16332</v>
          </cell>
          <cell r="F112">
            <v>213546.69</v>
          </cell>
          <cell r="G112">
            <v>328.4</v>
          </cell>
          <cell r="H112">
            <v>650.26</v>
          </cell>
          <cell r="I112">
            <v>397.22226562499998</v>
          </cell>
          <cell r="J112">
            <v>3</v>
          </cell>
          <cell r="K112">
            <v>137</v>
          </cell>
        </row>
        <row r="113">
          <cell r="A113">
            <v>1965</v>
          </cell>
          <cell r="B113" t="str">
            <v>Easton Valley</v>
          </cell>
          <cell r="C113">
            <v>621</v>
          </cell>
          <cell r="D113">
            <v>212295</v>
          </cell>
          <cell r="E113">
            <v>18395</v>
          </cell>
          <cell r="F113">
            <v>361159.54</v>
          </cell>
          <cell r="G113">
            <v>286.89999999999998</v>
          </cell>
          <cell r="H113">
            <v>1258.83</v>
          </cell>
          <cell r="I113">
            <v>581.57735909822861</v>
          </cell>
          <cell r="J113">
            <v>1.7</v>
          </cell>
          <cell r="K113">
            <v>183</v>
          </cell>
        </row>
        <row r="114">
          <cell r="A114">
            <v>3582</v>
          </cell>
          <cell r="B114" t="str">
            <v>East Marshall</v>
          </cell>
          <cell r="C114">
            <v>569.6</v>
          </cell>
          <cell r="D114">
            <v>123840</v>
          </cell>
          <cell r="E114">
            <v>20929</v>
          </cell>
          <cell r="F114">
            <v>478544.47</v>
          </cell>
          <cell r="G114">
            <v>662</v>
          </cell>
          <cell r="H114">
            <v>722.88</v>
          </cell>
          <cell r="I114">
            <v>840.14127457865163</v>
          </cell>
          <cell r="J114">
            <v>3.87</v>
          </cell>
          <cell r="K114">
            <v>167</v>
          </cell>
        </row>
        <row r="115">
          <cell r="A115">
            <v>1970</v>
          </cell>
          <cell r="B115" t="str">
            <v>East Union</v>
          </cell>
          <cell r="C115">
            <v>516.29999999999995</v>
          </cell>
          <cell r="D115">
            <v>80812</v>
          </cell>
          <cell r="E115">
            <v>14172</v>
          </cell>
          <cell r="F115">
            <v>286428.89</v>
          </cell>
          <cell r="G115">
            <v>468.9</v>
          </cell>
          <cell r="H115">
            <v>610.85</v>
          </cell>
          <cell r="I115">
            <v>554.77220608173548</v>
          </cell>
          <cell r="J115">
            <v>3.55</v>
          </cell>
          <cell r="K115">
            <v>269</v>
          </cell>
        </row>
        <row r="116">
          <cell r="A116">
            <v>1972</v>
          </cell>
          <cell r="B116" t="str">
            <v>Eastern Allamakee</v>
          </cell>
          <cell r="C116">
            <v>346.4</v>
          </cell>
          <cell r="D116">
            <v>93872</v>
          </cell>
          <cell r="E116">
            <v>18909</v>
          </cell>
          <cell r="F116">
            <v>238992.55</v>
          </cell>
          <cell r="G116">
            <v>198.6</v>
          </cell>
          <cell r="H116">
            <v>1203.3900000000001</v>
          </cell>
          <cell r="I116">
            <v>689.93230369515015</v>
          </cell>
          <cell r="J116">
            <v>2.5499999999999998</v>
          </cell>
          <cell r="K116">
            <v>150</v>
          </cell>
        </row>
        <row r="117">
          <cell r="A117">
            <v>1975</v>
          </cell>
          <cell r="B117" t="str">
            <v>River Valley</v>
          </cell>
          <cell r="C117">
            <v>429.6</v>
          </cell>
          <cell r="D117">
            <v>110396</v>
          </cell>
          <cell r="E117">
            <v>19906</v>
          </cell>
          <cell r="F117">
            <v>205867.3</v>
          </cell>
          <cell r="G117">
            <v>272.89999999999998</v>
          </cell>
          <cell r="H117">
            <v>754.37</v>
          </cell>
          <cell r="I117">
            <v>479.20693668528861</v>
          </cell>
          <cell r="J117">
            <v>1.86</v>
          </cell>
          <cell r="K117">
            <v>217</v>
          </cell>
        </row>
        <row r="118">
          <cell r="A118">
            <v>1989</v>
          </cell>
          <cell r="B118" t="str">
            <v>Edgewood-Colesburg</v>
          </cell>
          <cell r="C118">
            <v>400</v>
          </cell>
          <cell r="D118">
            <v>97020</v>
          </cell>
          <cell r="E118">
            <v>23205</v>
          </cell>
          <cell r="F118">
            <v>281779.74</v>
          </cell>
          <cell r="G118">
            <v>341</v>
          </cell>
          <cell r="H118">
            <v>826.33</v>
          </cell>
          <cell r="I118">
            <v>704.44934999999998</v>
          </cell>
          <cell r="J118">
            <v>2.9</v>
          </cell>
          <cell r="K118">
            <v>155</v>
          </cell>
        </row>
        <row r="119">
          <cell r="A119">
            <v>2007</v>
          </cell>
          <cell r="B119" t="str">
            <v>Eldora-New Providence</v>
          </cell>
          <cell r="C119">
            <v>627.1</v>
          </cell>
          <cell r="D119">
            <v>62982</v>
          </cell>
          <cell r="E119">
            <v>22444</v>
          </cell>
          <cell r="F119">
            <v>240687.7</v>
          </cell>
          <cell r="G119">
            <v>227.9</v>
          </cell>
          <cell r="H119">
            <v>1056.1099999999999</v>
          </cell>
          <cell r="I119">
            <v>383.81071599425928</v>
          </cell>
          <cell r="J119">
            <v>3.82</v>
          </cell>
          <cell r="K119">
            <v>137</v>
          </cell>
        </row>
        <row r="120">
          <cell r="A120">
            <v>2088</v>
          </cell>
          <cell r="B120" t="str">
            <v>Emmetsburg</v>
          </cell>
          <cell r="C120">
            <v>669.30000000000007</v>
          </cell>
          <cell r="D120">
            <v>75633</v>
          </cell>
          <cell r="E120">
            <v>24601</v>
          </cell>
          <cell r="F120">
            <v>225829.93</v>
          </cell>
          <cell r="G120">
            <v>276</v>
          </cell>
          <cell r="H120">
            <v>818.22</v>
          </cell>
          <cell r="I120">
            <v>337.41211713730758</v>
          </cell>
          <cell r="J120">
            <v>2.99</v>
          </cell>
          <cell r="K120">
            <v>279</v>
          </cell>
        </row>
        <row r="121">
          <cell r="A121">
            <v>2097</v>
          </cell>
          <cell r="B121" t="str">
            <v>English Valleys</v>
          </cell>
          <cell r="C121">
            <v>454.2</v>
          </cell>
          <cell r="D121">
            <v>77447</v>
          </cell>
          <cell r="E121">
            <v>24356</v>
          </cell>
          <cell r="F121">
            <v>199374.06</v>
          </cell>
          <cell r="G121">
            <v>275.7</v>
          </cell>
          <cell r="H121">
            <v>723.16</v>
          </cell>
          <cell r="I121">
            <v>438.95653896961693</v>
          </cell>
          <cell r="J121">
            <v>2.57</v>
          </cell>
          <cell r="K121">
            <v>130</v>
          </cell>
        </row>
        <row r="122">
          <cell r="A122">
            <v>2113</v>
          </cell>
          <cell r="B122" t="str">
            <v>Essex</v>
          </cell>
          <cell r="C122">
            <v>203.2</v>
          </cell>
          <cell r="D122">
            <v>16583</v>
          </cell>
          <cell r="E122">
            <v>7726</v>
          </cell>
          <cell r="F122">
            <v>69244.17</v>
          </cell>
          <cell r="G122">
            <v>50</v>
          </cell>
          <cell r="H122">
            <v>1384.88</v>
          </cell>
          <cell r="I122">
            <v>340.7685531496063</v>
          </cell>
          <cell r="J122">
            <v>4.17</v>
          </cell>
          <cell r="K122">
            <v>90</v>
          </cell>
        </row>
        <row r="123">
          <cell r="A123">
            <v>2124</v>
          </cell>
          <cell r="B123" t="str">
            <v>Estherville Lincoln</v>
          </cell>
          <cell r="C123">
            <v>1376.8</v>
          </cell>
          <cell r="D123">
            <v>79435</v>
          </cell>
          <cell r="E123">
            <v>65360</v>
          </cell>
          <cell r="F123">
            <v>161237.53</v>
          </cell>
          <cell r="G123">
            <v>507</v>
          </cell>
          <cell r="H123">
            <v>318.02</v>
          </cell>
          <cell r="I123">
            <v>117.11035008715864</v>
          </cell>
          <cell r="J123">
            <v>2.0299999999999998</v>
          </cell>
          <cell r="K123">
            <v>220</v>
          </cell>
        </row>
        <row r="124">
          <cell r="A124">
            <v>2151</v>
          </cell>
          <cell r="B124" t="str">
            <v>Exira-Elk Horn-Kimballton</v>
          </cell>
          <cell r="C124">
            <v>409.9</v>
          </cell>
          <cell r="D124">
            <v>166326</v>
          </cell>
          <cell r="E124">
            <v>19635</v>
          </cell>
          <cell r="F124">
            <v>238094.96</v>
          </cell>
          <cell r="G124">
            <v>267</v>
          </cell>
          <cell r="H124">
            <v>891.74</v>
          </cell>
          <cell r="I124">
            <v>580.86108807026108</v>
          </cell>
          <cell r="J124">
            <v>1.43</v>
          </cell>
          <cell r="K124">
            <v>249</v>
          </cell>
        </row>
        <row r="125">
          <cell r="A125">
            <v>2169</v>
          </cell>
          <cell r="B125" t="str">
            <v>Fairfield</v>
          </cell>
          <cell r="C125">
            <v>1670.1000000000001</v>
          </cell>
          <cell r="D125">
            <v>195676</v>
          </cell>
          <cell r="E125">
            <v>141156</v>
          </cell>
          <cell r="F125">
            <v>537153.43000000005</v>
          </cell>
          <cell r="G125">
            <v>1028.5</v>
          </cell>
          <cell r="H125">
            <v>522.27</v>
          </cell>
          <cell r="I125">
            <v>321.62950122747139</v>
          </cell>
          <cell r="J125">
            <v>2.74</v>
          </cell>
          <cell r="K125">
            <v>353</v>
          </cell>
        </row>
        <row r="126">
          <cell r="A126">
            <v>2205</v>
          </cell>
          <cell r="B126" t="str">
            <v>Farragut</v>
          </cell>
          <cell r="C126">
            <v>186</v>
          </cell>
          <cell r="D126">
            <v>46973</v>
          </cell>
          <cell r="E126">
            <v>4320</v>
          </cell>
          <cell r="F126">
            <v>138268.06</v>
          </cell>
          <cell r="G126">
            <v>75.099999999999994</v>
          </cell>
          <cell r="H126">
            <v>1841.12</v>
          </cell>
          <cell r="I126">
            <v>743.37666666666667</v>
          </cell>
          <cell r="J126">
            <v>2.94</v>
          </cell>
          <cell r="K126">
            <v>136</v>
          </cell>
        </row>
        <row r="127">
          <cell r="A127">
            <v>2295</v>
          </cell>
          <cell r="B127" t="str">
            <v>Forest City</v>
          </cell>
          <cell r="C127">
            <v>1091.5999999999999</v>
          </cell>
          <cell r="D127">
            <v>146997</v>
          </cell>
          <cell r="E127">
            <v>54092</v>
          </cell>
          <cell r="F127">
            <v>404949.79</v>
          </cell>
          <cell r="G127">
            <v>828</v>
          </cell>
          <cell r="H127">
            <v>489.07</v>
          </cell>
          <cell r="I127">
            <v>370.96902711615979</v>
          </cell>
          <cell r="J127">
            <v>2.75</v>
          </cell>
          <cell r="K127">
            <v>269</v>
          </cell>
        </row>
        <row r="128">
          <cell r="A128">
            <v>2313</v>
          </cell>
          <cell r="B128" t="str">
            <v>Fort Dodge</v>
          </cell>
          <cell r="C128">
            <v>3764.4</v>
          </cell>
          <cell r="D128">
            <v>191541</v>
          </cell>
          <cell r="E128">
            <v>124651</v>
          </cell>
          <cell r="F128">
            <v>790124.59</v>
          </cell>
          <cell r="G128">
            <v>1184.0999999999999</v>
          </cell>
          <cell r="H128">
            <v>667.28</v>
          </cell>
          <cell r="I128">
            <v>209.89389809797044</v>
          </cell>
          <cell r="J128">
            <v>4.13</v>
          </cell>
          <cell r="K128">
            <v>160</v>
          </cell>
        </row>
        <row r="129">
          <cell r="A129">
            <v>2322</v>
          </cell>
          <cell r="B129" t="str">
            <v>Fort Madison</v>
          </cell>
          <cell r="C129">
            <v>2211.9</v>
          </cell>
          <cell r="D129">
            <v>220680</v>
          </cell>
          <cell r="E129">
            <v>76600</v>
          </cell>
          <cell r="F129">
            <v>634748.16000000003</v>
          </cell>
          <cell r="G129">
            <v>1461</v>
          </cell>
          <cell r="H129">
            <v>434.46</v>
          </cell>
          <cell r="I129">
            <v>286.96964600569646</v>
          </cell>
          <cell r="J129">
            <v>2.88</v>
          </cell>
          <cell r="K129">
            <v>240</v>
          </cell>
        </row>
        <row r="130">
          <cell r="A130">
            <v>2369</v>
          </cell>
          <cell r="B130" t="str">
            <v>Fremont-Mills</v>
          </cell>
          <cell r="C130">
            <v>464</v>
          </cell>
          <cell r="D130">
            <v>51112</v>
          </cell>
          <cell r="E130">
            <v>10748</v>
          </cell>
          <cell r="F130">
            <v>177369.75</v>
          </cell>
          <cell r="G130">
            <v>260</v>
          </cell>
          <cell r="H130">
            <v>682.19</v>
          </cell>
          <cell r="I130">
            <v>382.2623922413793</v>
          </cell>
          <cell r="J130">
            <v>3.47</v>
          </cell>
          <cell r="K130">
            <v>148</v>
          </cell>
        </row>
        <row r="131">
          <cell r="A131">
            <v>2376</v>
          </cell>
          <cell r="B131" t="str">
            <v>Galva-Holstein</v>
          </cell>
          <cell r="C131">
            <v>446</v>
          </cell>
          <cell r="D131">
            <v>109398</v>
          </cell>
          <cell r="E131">
            <v>9963</v>
          </cell>
          <cell r="F131">
            <v>269495.27</v>
          </cell>
          <cell r="G131">
            <v>330.7</v>
          </cell>
          <cell r="H131">
            <v>814.92</v>
          </cell>
          <cell r="I131">
            <v>604.24948430493282</v>
          </cell>
          <cell r="J131">
            <v>2.46</v>
          </cell>
          <cell r="K131">
            <v>171</v>
          </cell>
        </row>
        <row r="132">
          <cell r="A132">
            <v>2403</v>
          </cell>
          <cell r="B132" t="str">
            <v>Garner-Hayfield</v>
          </cell>
          <cell r="C132">
            <v>900.6</v>
          </cell>
          <cell r="D132">
            <v>157506</v>
          </cell>
          <cell r="E132">
            <v>10977</v>
          </cell>
          <cell r="F132">
            <v>432738.38</v>
          </cell>
          <cell r="G132">
            <v>467.3</v>
          </cell>
          <cell r="H132">
            <v>926.04</v>
          </cell>
          <cell r="I132">
            <v>480.5000888296691</v>
          </cell>
          <cell r="J132">
            <v>2.75</v>
          </cell>
          <cell r="K132">
            <v>198</v>
          </cell>
        </row>
        <row r="133">
          <cell r="A133">
            <v>2457</v>
          </cell>
          <cell r="B133" t="str">
            <v>George-Little Rock</v>
          </cell>
          <cell r="C133">
            <v>463</v>
          </cell>
          <cell r="D133">
            <v>65244</v>
          </cell>
          <cell r="E133">
            <v>20607</v>
          </cell>
          <cell r="F133">
            <v>196837.95</v>
          </cell>
          <cell r="G133">
            <v>158</v>
          </cell>
          <cell r="H133">
            <v>1245.81</v>
          </cell>
          <cell r="I133">
            <v>425.13596112311018</v>
          </cell>
          <cell r="J133">
            <v>3.02</v>
          </cell>
          <cell r="K133">
            <v>176</v>
          </cell>
        </row>
        <row r="134">
          <cell r="A134">
            <v>2466</v>
          </cell>
          <cell r="B134" t="str">
            <v>Gilbert</v>
          </cell>
          <cell r="C134">
            <v>1391</v>
          </cell>
          <cell r="D134">
            <v>71438</v>
          </cell>
          <cell r="E134">
            <v>32674</v>
          </cell>
          <cell r="F134">
            <v>402830.75</v>
          </cell>
          <cell r="G134">
            <v>1104</v>
          </cell>
          <cell r="H134">
            <v>364.88</v>
          </cell>
          <cell r="I134">
            <v>289.59795111430623</v>
          </cell>
          <cell r="J134">
            <v>5.64</v>
          </cell>
          <cell r="K134">
            <v>48</v>
          </cell>
        </row>
        <row r="135">
          <cell r="A135">
            <v>2493</v>
          </cell>
          <cell r="B135" t="str">
            <v>Gilmore City-Bradgate</v>
          </cell>
          <cell r="C135">
            <v>109</v>
          </cell>
          <cell r="D135">
            <v>38142</v>
          </cell>
          <cell r="E135">
            <v>4036</v>
          </cell>
          <cell r="F135">
            <v>77651.259999999995</v>
          </cell>
          <cell r="G135">
            <v>40</v>
          </cell>
          <cell r="H135">
            <v>1941.28</v>
          </cell>
          <cell r="I135">
            <v>712.39688073394495</v>
          </cell>
          <cell r="J135">
            <v>2.04</v>
          </cell>
          <cell r="K135">
            <v>94</v>
          </cell>
        </row>
        <row r="136">
          <cell r="A136">
            <v>2502</v>
          </cell>
          <cell r="B136" t="str">
            <v>Gladbrook-Reinbeck</v>
          </cell>
          <cell r="C136">
            <v>587.1</v>
          </cell>
          <cell r="D136">
            <v>71122</v>
          </cell>
          <cell r="E136">
            <v>24547</v>
          </cell>
          <cell r="F136">
            <v>281265.31</v>
          </cell>
          <cell r="G136">
            <v>224.1</v>
          </cell>
          <cell r="H136">
            <v>1255.0899999999999</v>
          </cell>
          <cell r="I136">
            <v>479.07564299097254</v>
          </cell>
          <cell r="J136">
            <v>3.95</v>
          </cell>
          <cell r="K136">
            <v>189</v>
          </cell>
        </row>
        <row r="137">
          <cell r="A137">
            <v>2511</v>
          </cell>
          <cell r="B137" t="str">
            <v>Glenwood</v>
          </cell>
          <cell r="C137">
            <v>1999</v>
          </cell>
          <cell r="D137">
            <v>177923</v>
          </cell>
          <cell r="E137">
            <v>60612</v>
          </cell>
          <cell r="F137">
            <v>584743.68000000005</v>
          </cell>
          <cell r="G137">
            <v>1033.9000000000001</v>
          </cell>
          <cell r="H137">
            <v>565.57000000000005</v>
          </cell>
          <cell r="I137">
            <v>292.51809904952478</v>
          </cell>
          <cell r="J137">
            <v>3.28</v>
          </cell>
          <cell r="K137">
            <v>167</v>
          </cell>
        </row>
        <row r="138">
          <cell r="A138" t="str">
            <v>Revised 12/21/16</v>
          </cell>
          <cell r="C138" t="str">
            <v>Enrollment</v>
          </cell>
          <cell r="E138" t="str">
            <v>Non-</v>
          </cell>
          <cell r="F138" t="str">
            <v>Net</v>
          </cell>
          <cell r="G138" t="str">
            <v>Ave #</v>
          </cell>
          <cell r="H138" t="str">
            <v>Ave Cost</v>
          </cell>
          <cell r="I138" t="str">
            <v>Ave Cost</v>
          </cell>
          <cell r="J138" t="str">
            <v>Ave Cost</v>
          </cell>
          <cell r="K138" t="str">
            <v>Approx.</v>
          </cell>
        </row>
        <row r="139">
          <cell r="C139" t="str">
            <v>(cert less</v>
          </cell>
          <cell r="D139" t="str">
            <v xml:space="preserve">Route </v>
          </cell>
          <cell r="E139" t="str">
            <v>Route</v>
          </cell>
          <cell r="F139" t="str">
            <v>Operating</v>
          </cell>
          <cell r="G139" t="str">
            <v xml:space="preserve">Students </v>
          </cell>
          <cell r="H139" t="str">
            <v>Per Pupil</v>
          </cell>
          <cell r="I139" t="str">
            <v>Per Pupil</v>
          </cell>
          <cell r="J139" t="str">
            <v>Per Mile</v>
          </cell>
          <cell r="K139" t="str">
            <v>Dist. Sq.</v>
          </cell>
        </row>
        <row r="140">
          <cell r="A140" t="str">
            <v>Dist. #</v>
          </cell>
          <cell r="B140" t="str">
            <v>District Name</v>
          </cell>
          <cell r="C140" t="str">
            <v>share time)</v>
          </cell>
          <cell r="D140" t="str">
            <v>Miles</v>
          </cell>
          <cell r="E140" t="str">
            <v>Miles</v>
          </cell>
          <cell r="F140" t="str">
            <v>Cost</v>
          </cell>
          <cell r="G140" t="str">
            <v>Transported</v>
          </cell>
          <cell r="H140" t="str">
            <v>Transported</v>
          </cell>
          <cell r="I140" t="str">
            <v>Enrolled</v>
          </cell>
          <cell r="J140" t="str">
            <v>(Route)</v>
          </cell>
          <cell r="K140" t="str">
            <v>Miles</v>
          </cell>
        </row>
        <row r="141">
          <cell r="A141">
            <v>2520</v>
          </cell>
          <cell r="B141" t="str">
            <v>Glidden-Ralston</v>
          </cell>
          <cell r="C141">
            <v>270</v>
          </cell>
          <cell r="D141">
            <v>26478</v>
          </cell>
          <cell r="E141">
            <v>15965</v>
          </cell>
          <cell r="F141">
            <v>45887.199999999997</v>
          </cell>
          <cell r="G141">
            <v>152</v>
          </cell>
          <cell r="H141">
            <v>301.89</v>
          </cell>
          <cell r="I141">
            <v>169.95259259259259</v>
          </cell>
          <cell r="J141">
            <v>1.74</v>
          </cell>
          <cell r="K141">
            <v>115</v>
          </cell>
        </row>
        <row r="142">
          <cell r="A142">
            <v>2556</v>
          </cell>
          <cell r="B142" t="str">
            <v>Graettinger-Terril</v>
          </cell>
          <cell r="C142">
            <v>355</v>
          </cell>
          <cell r="D142">
            <v>44915</v>
          </cell>
          <cell r="E142">
            <v>61206</v>
          </cell>
          <cell r="F142">
            <v>86653.14</v>
          </cell>
          <cell r="G142">
            <v>158</v>
          </cell>
          <cell r="H142">
            <v>548.44000000000005</v>
          </cell>
          <cell r="I142">
            <v>244.09335211267606</v>
          </cell>
          <cell r="J142">
            <v>1.93</v>
          </cell>
          <cell r="K142">
            <v>99</v>
          </cell>
        </row>
        <row r="143">
          <cell r="A143">
            <v>2673</v>
          </cell>
          <cell r="B143" t="str">
            <v>Nodaway Valley</v>
          </cell>
          <cell r="C143">
            <v>660.3</v>
          </cell>
          <cell r="D143">
            <v>121330</v>
          </cell>
          <cell r="E143">
            <v>23865</v>
          </cell>
          <cell r="F143">
            <v>393463.05</v>
          </cell>
          <cell r="G143">
            <v>457</v>
          </cell>
          <cell r="H143">
            <v>860.97</v>
          </cell>
          <cell r="I143">
            <v>595.8852794184462</v>
          </cell>
          <cell r="J143">
            <v>3.24</v>
          </cell>
          <cell r="K143">
            <v>283</v>
          </cell>
        </row>
        <row r="144">
          <cell r="A144">
            <v>2682</v>
          </cell>
          <cell r="B144" t="str">
            <v>GMG</v>
          </cell>
          <cell r="C144">
            <v>299.2</v>
          </cell>
          <cell r="D144">
            <v>63660</v>
          </cell>
          <cell r="E144">
            <v>67700</v>
          </cell>
          <cell r="F144">
            <v>116400.21</v>
          </cell>
          <cell r="G144">
            <v>375</v>
          </cell>
          <cell r="H144">
            <v>310.39999999999998</v>
          </cell>
          <cell r="I144">
            <v>389.03813502673802</v>
          </cell>
          <cell r="J144">
            <v>1.83</v>
          </cell>
          <cell r="K144">
            <v>93</v>
          </cell>
        </row>
        <row r="145">
          <cell r="A145">
            <v>2709</v>
          </cell>
          <cell r="B145" t="str">
            <v>Grinnell-Newburg</v>
          </cell>
          <cell r="C145">
            <v>1602</v>
          </cell>
          <cell r="D145">
            <v>121099</v>
          </cell>
          <cell r="E145">
            <v>56615</v>
          </cell>
          <cell r="F145">
            <v>475133.46</v>
          </cell>
          <cell r="G145">
            <v>762.9</v>
          </cell>
          <cell r="H145">
            <v>622.79999999999995</v>
          </cell>
          <cell r="I145">
            <v>296.58767790262175</v>
          </cell>
          <cell r="J145">
            <v>3.93</v>
          </cell>
          <cell r="K145">
            <v>219</v>
          </cell>
        </row>
        <row r="146">
          <cell r="A146">
            <v>2718</v>
          </cell>
          <cell r="B146" t="str">
            <v>Griswold</v>
          </cell>
          <cell r="C146">
            <v>528.9</v>
          </cell>
          <cell r="D146">
            <v>105037</v>
          </cell>
          <cell r="E146">
            <v>16818</v>
          </cell>
          <cell r="F146">
            <v>286861.88</v>
          </cell>
          <cell r="G146">
            <v>365.7</v>
          </cell>
          <cell r="H146">
            <v>784.42</v>
          </cell>
          <cell r="I146">
            <v>542.3745131404803</v>
          </cell>
          <cell r="J146">
            <v>2.73</v>
          </cell>
          <cell r="K146">
            <v>245</v>
          </cell>
        </row>
        <row r="147">
          <cell r="A147">
            <v>2727</v>
          </cell>
          <cell r="B147" t="str">
            <v>Grundy Center</v>
          </cell>
          <cell r="C147">
            <v>634.5</v>
          </cell>
          <cell r="D147">
            <v>37625</v>
          </cell>
          <cell r="E147">
            <v>15639</v>
          </cell>
          <cell r="F147">
            <v>184534.16</v>
          </cell>
          <cell r="G147">
            <v>209</v>
          </cell>
          <cell r="H147">
            <v>882.94</v>
          </cell>
          <cell r="I147">
            <v>290.83397951142632</v>
          </cell>
          <cell r="J147">
            <v>4.9000000000000004</v>
          </cell>
          <cell r="K147">
            <v>114</v>
          </cell>
        </row>
        <row r="148">
          <cell r="A148">
            <v>2754</v>
          </cell>
          <cell r="B148" t="str">
            <v>Guthrie Center</v>
          </cell>
          <cell r="C148">
            <v>454</v>
          </cell>
          <cell r="D148">
            <v>66039</v>
          </cell>
          <cell r="E148">
            <v>12725</v>
          </cell>
          <cell r="F148">
            <v>168781.83</v>
          </cell>
          <cell r="G148">
            <v>210.9</v>
          </cell>
          <cell r="H148">
            <v>800.29</v>
          </cell>
          <cell r="I148">
            <v>371.76614537444931</v>
          </cell>
          <cell r="J148">
            <v>2.56</v>
          </cell>
          <cell r="K148">
            <v>190</v>
          </cell>
        </row>
        <row r="149">
          <cell r="A149">
            <v>2763</v>
          </cell>
          <cell r="B149" t="str">
            <v>Clayton Ridge</v>
          </cell>
          <cell r="C149">
            <v>584.1</v>
          </cell>
          <cell r="D149">
            <v>153522</v>
          </cell>
          <cell r="E149">
            <v>34173</v>
          </cell>
          <cell r="F149">
            <v>412984.6</v>
          </cell>
          <cell r="G149">
            <v>257.8</v>
          </cell>
          <cell r="H149">
            <v>1601.96</v>
          </cell>
          <cell r="I149">
            <v>707.04434172230776</v>
          </cell>
          <cell r="J149">
            <v>2.69</v>
          </cell>
          <cell r="K149">
            <v>100</v>
          </cell>
        </row>
        <row r="150">
          <cell r="A150">
            <v>2766</v>
          </cell>
          <cell r="B150" t="str">
            <v>H-L-V</v>
          </cell>
          <cell r="C150">
            <v>349.7</v>
          </cell>
          <cell r="D150">
            <v>61995</v>
          </cell>
          <cell r="E150">
            <v>14909</v>
          </cell>
          <cell r="F150">
            <v>178882.72</v>
          </cell>
          <cell r="G150">
            <v>210</v>
          </cell>
          <cell r="H150">
            <v>851.82</v>
          </cell>
          <cell r="I150">
            <v>511.53194166428369</v>
          </cell>
          <cell r="J150">
            <v>2.89</v>
          </cell>
          <cell r="K150">
            <v>126</v>
          </cell>
        </row>
        <row r="151">
          <cell r="A151">
            <v>2772</v>
          </cell>
          <cell r="B151" t="str">
            <v>Hamburg</v>
          </cell>
          <cell r="C151">
            <v>246.2</v>
          </cell>
          <cell r="D151">
            <v>35663</v>
          </cell>
          <cell r="E151">
            <v>12903</v>
          </cell>
          <cell r="F151">
            <v>67908.83</v>
          </cell>
          <cell r="G151">
            <v>143.30000000000001</v>
          </cell>
          <cell r="H151">
            <v>473.89</v>
          </cell>
          <cell r="I151">
            <v>275.82790414297324</v>
          </cell>
          <cell r="J151">
            <v>1.9</v>
          </cell>
          <cell r="K151">
            <v>98</v>
          </cell>
        </row>
        <row r="152">
          <cell r="A152">
            <v>2781</v>
          </cell>
          <cell r="B152" t="str">
            <v>Hampton-Dumont</v>
          </cell>
          <cell r="C152">
            <v>1210.2</v>
          </cell>
          <cell r="D152">
            <v>92057</v>
          </cell>
          <cell r="E152">
            <v>49828</v>
          </cell>
          <cell r="F152">
            <v>277009.37</v>
          </cell>
          <cell r="G152">
            <v>182</v>
          </cell>
          <cell r="H152">
            <v>1522.03</v>
          </cell>
          <cell r="I152">
            <v>228.89552966451825</v>
          </cell>
          <cell r="J152">
            <v>3.01</v>
          </cell>
          <cell r="K152">
            <v>239</v>
          </cell>
        </row>
        <row r="153">
          <cell r="A153">
            <v>2826</v>
          </cell>
          <cell r="B153" t="str">
            <v>Harlan</v>
          </cell>
          <cell r="C153">
            <v>1410.4</v>
          </cell>
          <cell r="D153">
            <v>159420</v>
          </cell>
          <cell r="E153">
            <v>72886</v>
          </cell>
          <cell r="F153">
            <v>426044.61</v>
          </cell>
          <cell r="G153">
            <v>550.70000000000005</v>
          </cell>
          <cell r="H153">
            <v>773.64</v>
          </cell>
          <cell r="I153">
            <v>302.07360323312531</v>
          </cell>
          <cell r="J153">
            <v>2.67</v>
          </cell>
          <cell r="K153">
            <v>279</v>
          </cell>
        </row>
        <row r="154">
          <cell r="A154">
            <v>2834</v>
          </cell>
          <cell r="B154" t="str">
            <v>Harmony</v>
          </cell>
          <cell r="C154">
            <v>364</v>
          </cell>
          <cell r="D154">
            <v>145758</v>
          </cell>
          <cell r="E154">
            <v>9054</v>
          </cell>
          <cell r="F154">
            <v>260905.57</v>
          </cell>
          <cell r="G154">
            <v>262</v>
          </cell>
          <cell r="H154">
            <v>995.82</v>
          </cell>
          <cell r="I154">
            <v>716.77354395604402</v>
          </cell>
          <cell r="J154">
            <v>1.79</v>
          </cell>
          <cell r="K154">
            <v>169</v>
          </cell>
        </row>
        <row r="155">
          <cell r="A155">
            <v>2846</v>
          </cell>
          <cell r="B155" t="str">
            <v>Harris-Lake Park</v>
          </cell>
          <cell r="C155">
            <v>329.4</v>
          </cell>
          <cell r="D155">
            <v>60450</v>
          </cell>
          <cell r="E155">
            <v>10276</v>
          </cell>
          <cell r="F155">
            <v>150032.16</v>
          </cell>
          <cell r="G155">
            <v>192</v>
          </cell>
          <cell r="H155">
            <v>781.42</v>
          </cell>
          <cell r="I155">
            <v>455.47103825136617</v>
          </cell>
          <cell r="J155">
            <v>2.48</v>
          </cell>
          <cell r="K155">
            <v>140</v>
          </cell>
        </row>
        <row r="156">
          <cell r="A156">
            <v>2862</v>
          </cell>
          <cell r="B156" t="str">
            <v>Hartley-Melvin-Sanborn</v>
          </cell>
          <cell r="C156">
            <v>634.5</v>
          </cell>
          <cell r="D156">
            <v>79790</v>
          </cell>
          <cell r="E156">
            <v>16891</v>
          </cell>
          <cell r="F156">
            <v>200710.76</v>
          </cell>
          <cell r="G156">
            <v>387.3</v>
          </cell>
          <cell r="H156">
            <v>518.23</v>
          </cell>
          <cell r="I156">
            <v>316.32901497241926</v>
          </cell>
          <cell r="J156">
            <v>2.5099999999999998</v>
          </cell>
          <cell r="K156">
            <v>249</v>
          </cell>
        </row>
        <row r="157">
          <cell r="A157">
            <v>2977</v>
          </cell>
          <cell r="B157" t="str">
            <v>Highland</v>
          </cell>
          <cell r="C157">
            <v>616.9</v>
          </cell>
          <cell r="D157">
            <v>99418</v>
          </cell>
          <cell r="E157">
            <v>24157</v>
          </cell>
          <cell r="F157">
            <v>315924.7</v>
          </cell>
          <cell r="G157">
            <v>405</v>
          </cell>
          <cell r="H157">
            <v>780.06</v>
          </cell>
          <cell r="I157">
            <v>512.11655049440753</v>
          </cell>
          <cell r="J157">
            <v>3.18</v>
          </cell>
          <cell r="K157">
            <v>130</v>
          </cell>
        </row>
        <row r="158">
          <cell r="A158">
            <v>2988</v>
          </cell>
          <cell r="B158" t="str">
            <v>Hinton</v>
          </cell>
          <cell r="C158">
            <v>524</v>
          </cell>
          <cell r="D158">
            <v>73925</v>
          </cell>
          <cell r="E158">
            <v>17830</v>
          </cell>
          <cell r="F158">
            <v>274521.40000000002</v>
          </cell>
          <cell r="G158">
            <v>478</v>
          </cell>
          <cell r="H158">
            <v>574.30999999999995</v>
          </cell>
          <cell r="I158">
            <v>523.89580152671761</v>
          </cell>
          <cell r="J158">
            <v>3.71</v>
          </cell>
          <cell r="K158">
            <v>128</v>
          </cell>
        </row>
        <row r="159">
          <cell r="A159">
            <v>3029</v>
          </cell>
          <cell r="B159" t="str">
            <v>Howard-Winneshiek</v>
          </cell>
          <cell r="C159">
            <v>1196.5</v>
          </cell>
          <cell r="D159">
            <v>184377</v>
          </cell>
          <cell r="E159">
            <v>50840</v>
          </cell>
          <cell r="F159">
            <v>683614.76</v>
          </cell>
          <cell r="G159">
            <v>723.9</v>
          </cell>
          <cell r="H159">
            <v>944.35</v>
          </cell>
          <cell r="I159">
            <v>571.34539072294194</v>
          </cell>
          <cell r="J159">
            <v>3.71</v>
          </cell>
          <cell r="K159">
            <v>434</v>
          </cell>
        </row>
        <row r="160">
          <cell r="A160">
            <v>3033</v>
          </cell>
          <cell r="B160" t="str">
            <v>Hubbard-Radcliffe</v>
          </cell>
          <cell r="C160">
            <v>447.2</v>
          </cell>
          <cell r="D160">
            <v>74522</v>
          </cell>
          <cell r="E160">
            <v>32520</v>
          </cell>
          <cell r="F160">
            <v>212362.09</v>
          </cell>
          <cell r="G160">
            <v>200</v>
          </cell>
          <cell r="H160">
            <v>1061.81</v>
          </cell>
          <cell r="I160">
            <v>474.87050536672632</v>
          </cell>
          <cell r="J160">
            <v>2.85</v>
          </cell>
          <cell r="K160">
            <v>198</v>
          </cell>
        </row>
        <row r="161">
          <cell r="A161">
            <v>3042</v>
          </cell>
          <cell r="B161" t="str">
            <v>Hudson</v>
          </cell>
          <cell r="C161">
            <v>679.2</v>
          </cell>
          <cell r="D161">
            <v>36831</v>
          </cell>
          <cell r="E161">
            <v>15206</v>
          </cell>
          <cell r="F161">
            <v>167794.24</v>
          </cell>
          <cell r="G161">
            <v>248.8</v>
          </cell>
          <cell r="H161">
            <v>674.41</v>
          </cell>
          <cell r="I161">
            <v>247.04687868080092</v>
          </cell>
          <cell r="J161">
            <v>4.5599999999999996</v>
          </cell>
          <cell r="K161">
            <v>63</v>
          </cell>
        </row>
        <row r="162">
          <cell r="A162">
            <v>3060</v>
          </cell>
          <cell r="B162" t="str">
            <v>Humboldt</v>
          </cell>
          <cell r="C162">
            <v>1206.5</v>
          </cell>
          <cell r="D162">
            <v>115193</v>
          </cell>
          <cell r="E162">
            <v>66903</v>
          </cell>
          <cell r="F162">
            <v>284195.03000000003</v>
          </cell>
          <cell r="G162">
            <v>660.3</v>
          </cell>
          <cell r="H162">
            <v>430.4</v>
          </cell>
          <cell r="I162">
            <v>235.5532780770825</v>
          </cell>
          <cell r="J162">
            <v>2.46</v>
          </cell>
          <cell r="K162">
            <v>200</v>
          </cell>
        </row>
        <row r="163">
          <cell r="A163">
            <v>3105</v>
          </cell>
          <cell r="B163" t="str">
            <v>Independence</v>
          </cell>
          <cell r="C163">
            <v>1426.8</v>
          </cell>
          <cell r="D163">
            <v>100017</v>
          </cell>
          <cell r="E163">
            <v>72509</v>
          </cell>
          <cell r="F163">
            <v>363636.53</v>
          </cell>
          <cell r="G163">
            <v>631</v>
          </cell>
          <cell r="H163">
            <v>576.29</v>
          </cell>
          <cell r="I163">
            <v>254.86159938323524</v>
          </cell>
          <cell r="J163">
            <v>3.64</v>
          </cell>
          <cell r="K163">
            <v>195</v>
          </cell>
        </row>
        <row r="164">
          <cell r="A164">
            <v>3114</v>
          </cell>
          <cell r="B164" t="str">
            <v>Indianola</v>
          </cell>
          <cell r="C164">
            <v>3471.5</v>
          </cell>
          <cell r="D164">
            <v>214858</v>
          </cell>
          <cell r="E164">
            <v>98203</v>
          </cell>
          <cell r="F164">
            <v>869257.49</v>
          </cell>
          <cell r="G164">
            <v>1711.7</v>
          </cell>
          <cell r="H164">
            <v>507.83</v>
          </cell>
          <cell r="I164">
            <v>250.39823995391041</v>
          </cell>
          <cell r="J164">
            <v>4.04</v>
          </cell>
          <cell r="K164">
            <v>159</v>
          </cell>
        </row>
        <row r="165">
          <cell r="A165">
            <v>3119</v>
          </cell>
          <cell r="B165" t="str">
            <v>Interstate 35</v>
          </cell>
          <cell r="C165">
            <v>868.6</v>
          </cell>
          <cell r="D165">
            <v>139914</v>
          </cell>
          <cell r="E165">
            <v>26584</v>
          </cell>
          <cell r="F165">
            <v>484857.1</v>
          </cell>
          <cell r="G165">
            <v>739</v>
          </cell>
          <cell r="H165">
            <v>656.1</v>
          </cell>
          <cell r="I165">
            <v>558.20527285286664</v>
          </cell>
          <cell r="J165">
            <v>3.47</v>
          </cell>
          <cell r="K165">
            <v>192</v>
          </cell>
        </row>
        <row r="166">
          <cell r="A166">
            <v>3141</v>
          </cell>
          <cell r="B166" t="str">
            <v>Iowa City</v>
          </cell>
          <cell r="C166">
            <v>13669.2</v>
          </cell>
          <cell r="D166">
            <v>608557</v>
          </cell>
          <cell r="E166">
            <v>413307</v>
          </cell>
          <cell r="F166">
            <v>2418289.8199999998</v>
          </cell>
          <cell r="G166">
            <v>5667.3</v>
          </cell>
          <cell r="H166">
            <v>426.71</v>
          </cell>
          <cell r="I166">
            <v>176.91524156497817</v>
          </cell>
          <cell r="J166">
            <v>3.98</v>
          </cell>
          <cell r="K166">
            <v>133</v>
          </cell>
        </row>
        <row r="167">
          <cell r="A167">
            <v>3150</v>
          </cell>
          <cell r="B167" t="str">
            <v>Iowa Falls</v>
          </cell>
          <cell r="C167">
            <v>1086.8</v>
          </cell>
          <cell r="D167">
            <v>70320</v>
          </cell>
          <cell r="E167">
            <v>34742</v>
          </cell>
          <cell r="F167">
            <v>275242.34999999998</v>
          </cell>
          <cell r="G167">
            <v>428</v>
          </cell>
          <cell r="H167">
            <v>643.09</v>
          </cell>
          <cell r="I167">
            <v>253.25943135811556</v>
          </cell>
          <cell r="J167">
            <v>3.92</v>
          </cell>
          <cell r="K167">
            <v>135</v>
          </cell>
        </row>
        <row r="168">
          <cell r="A168">
            <v>3154</v>
          </cell>
          <cell r="B168" t="str">
            <v>Iowa Valley</v>
          </cell>
          <cell r="C168">
            <v>527.29999999999995</v>
          </cell>
          <cell r="D168">
            <v>48710</v>
          </cell>
          <cell r="E168">
            <v>12380</v>
          </cell>
          <cell r="F168">
            <v>155410.51</v>
          </cell>
          <cell r="G168">
            <v>147</v>
          </cell>
          <cell r="H168">
            <v>1057.21</v>
          </cell>
          <cell r="I168">
            <v>294.72882609520201</v>
          </cell>
          <cell r="J168">
            <v>3.19</v>
          </cell>
          <cell r="K168">
            <v>105</v>
          </cell>
        </row>
        <row r="169">
          <cell r="A169">
            <v>3168</v>
          </cell>
          <cell r="B169" t="str">
            <v>IKM-Manning</v>
          </cell>
          <cell r="C169">
            <v>685.5</v>
          </cell>
          <cell r="D169">
            <v>116412</v>
          </cell>
          <cell r="E169">
            <v>13053</v>
          </cell>
          <cell r="F169">
            <v>368431.25</v>
          </cell>
          <cell r="G169">
            <v>710</v>
          </cell>
          <cell r="H169">
            <v>518.91999999999996</v>
          </cell>
          <cell r="I169">
            <v>537.46353026987606</v>
          </cell>
          <cell r="J169">
            <v>3.16</v>
          </cell>
          <cell r="K169">
            <v>322</v>
          </cell>
        </row>
        <row r="170">
          <cell r="A170">
            <v>3186</v>
          </cell>
          <cell r="B170" t="str">
            <v>Janesville Consolidated</v>
          </cell>
          <cell r="C170">
            <v>376.1</v>
          </cell>
          <cell r="D170">
            <v>42300</v>
          </cell>
          <cell r="E170">
            <v>13104</v>
          </cell>
          <cell r="F170">
            <v>134938.01999999999</v>
          </cell>
          <cell r="G170">
            <v>223</v>
          </cell>
          <cell r="H170">
            <v>605.1</v>
          </cell>
          <cell r="I170">
            <v>358.78229194363195</v>
          </cell>
          <cell r="J170">
            <v>3.19</v>
          </cell>
          <cell r="K170">
            <v>44</v>
          </cell>
        </row>
        <row r="171">
          <cell r="A171">
            <v>3195</v>
          </cell>
          <cell r="B171" t="str">
            <v>Greene County</v>
          </cell>
          <cell r="C171">
            <v>1298.8</v>
          </cell>
          <cell r="D171">
            <v>198265</v>
          </cell>
          <cell r="E171">
            <v>25340</v>
          </cell>
          <cell r="F171">
            <v>761629.76</v>
          </cell>
          <cell r="G171">
            <v>686.9</v>
          </cell>
          <cell r="H171">
            <v>1108.79</v>
          </cell>
          <cell r="I171">
            <v>586.41034801355102</v>
          </cell>
          <cell r="J171">
            <v>3.84</v>
          </cell>
          <cell r="K171">
            <v>388</v>
          </cell>
        </row>
        <row r="172">
          <cell r="A172" t="str">
            <v>Revised 12/21/16</v>
          </cell>
          <cell r="C172" t="str">
            <v>Enrollment</v>
          </cell>
          <cell r="E172" t="str">
            <v>Non-</v>
          </cell>
          <cell r="F172" t="str">
            <v>Net</v>
          </cell>
          <cell r="G172" t="str">
            <v>Ave #</v>
          </cell>
          <cell r="H172" t="str">
            <v>Ave Cost</v>
          </cell>
          <cell r="I172" t="str">
            <v>Ave Cost</v>
          </cell>
          <cell r="J172" t="str">
            <v>Ave Cost</v>
          </cell>
          <cell r="K172" t="str">
            <v>Approx.</v>
          </cell>
        </row>
        <row r="173">
          <cell r="C173" t="str">
            <v>(cert less</v>
          </cell>
          <cell r="D173" t="str">
            <v xml:space="preserve">Route </v>
          </cell>
          <cell r="E173" t="str">
            <v>Route</v>
          </cell>
          <cell r="F173" t="str">
            <v>Operating</v>
          </cell>
          <cell r="G173" t="str">
            <v xml:space="preserve">Students </v>
          </cell>
          <cell r="H173" t="str">
            <v>Per Pupil</v>
          </cell>
          <cell r="I173" t="str">
            <v>Per Pupil</v>
          </cell>
          <cell r="J173" t="str">
            <v>Per Mile</v>
          </cell>
          <cell r="K173" t="str">
            <v>Dist. Sq.</v>
          </cell>
        </row>
        <row r="174">
          <cell r="A174" t="str">
            <v>Dist. #</v>
          </cell>
          <cell r="B174" t="str">
            <v>District Name</v>
          </cell>
          <cell r="C174" t="str">
            <v>share time)</v>
          </cell>
          <cell r="D174" t="str">
            <v>Miles</v>
          </cell>
          <cell r="E174" t="str">
            <v>Miles</v>
          </cell>
          <cell r="F174" t="str">
            <v>Cost</v>
          </cell>
          <cell r="G174" t="str">
            <v>Transported</v>
          </cell>
          <cell r="H174" t="str">
            <v>Transported</v>
          </cell>
          <cell r="I174" t="str">
            <v>Enrolled</v>
          </cell>
          <cell r="J174" t="str">
            <v>(Route)</v>
          </cell>
          <cell r="K174" t="str">
            <v>Miles</v>
          </cell>
        </row>
        <row r="175">
          <cell r="A175">
            <v>3204</v>
          </cell>
          <cell r="B175" t="str">
            <v>Jesup</v>
          </cell>
          <cell r="C175">
            <v>884.4</v>
          </cell>
          <cell r="D175">
            <v>85732</v>
          </cell>
          <cell r="E175">
            <v>31072</v>
          </cell>
          <cell r="F175">
            <v>261903.06</v>
          </cell>
          <cell r="G175">
            <v>438</v>
          </cell>
          <cell r="H175">
            <v>597.95000000000005</v>
          </cell>
          <cell r="I175">
            <v>296.1364314789688</v>
          </cell>
          <cell r="J175">
            <v>3.05</v>
          </cell>
          <cell r="K175">
            <v>137</v>
          </cell>
        </row>
        <row r="176">
          <cell r="A176">
            <v>3231</v>
          </cell>
          <cell r="B176" t="str">
            <v>Johnston</v>
          </cell>
          <cell r="C176">
            <v>6756.1</v>
          </cell>
          <cell r="D176">
            <v>545415</v>
          </cell>
          <cell r="E176">
            <v>213585</v>
          </cell>
          <cell r="F176">
            <v>2706353.72</v>
          </cell>
          <cell r="G176">
            <v>4806.3</v>
          </cell>
          <cell r="H176">
            <v>563.08000000000004</v>
          </cell>
          <cell r="I176">
            <v>400.57928686668345</v>
          </cell>
          <cell r="J176">
            <v>4.96</v>
          </cell>
          <cell r="K176">
            <v>40</v>
          </cell>
        </row>
        <row r="177">
          <cell r="A177">
            <v>3312</v>
          </cell>
          <cell r="B177" t="str">
            <v>Keokuk</v>
          </cell>
          <cell r="C177">
            <v>1911.4</v>
          </cell>
          <cell r="D177">
            <v>49278</v>
          </cell>
          <cell r="E177">
            <v>60921</v>
          </cell>
          <cell r="F177">
            <v>224234.21</v>
          </cell>
          <cell r="G177">
            <v>671.9</v>
          </cell>
          <cell r="H177">
            <v>333.73</v>
          </cell>
          <cell r="I177">
            <v>117.31412053991838</v>
          </cell>
          <cell r="J177">
            <v>4.5599999999999996</v>
          </cell>
          <cell r="K177">
            <v>47</v>
          </cell>
        </row>
        <row r="178">
          <cell r="A178">
            <v>3330</v>
          </cell>
          <cell r="B178" t="str">
            <v>Keota</v>
          </cell>
          <cell r="C178">
            <v>321.89999999999998</v>
          </cell>
          <cell r="D178">
            <v>50084</v>
          </cell>
          <cell r="E178">
            <v>10331</v>
          </cell>
          <cell r="F178">
            <v>146663.69</v>
          </cell>
          <cell r="G178">
            <v>159.9</v>
          </cell>
          <cell r="H178">
            <v>917.22</v>
          </cell>
          <cell r="I178">
            <v>455.61879465672575</v>
          </cell>
          <cell r="J178">
            <v>2.93</v>
          </cell>
          <cell r="K178">
            <v>147</v>
          </cell>
        </row>
        <row r="179">
          <cell r="A179">
            <v>3348</v>
          </cell>
          <cell r="B179" t="str">
            <v>Kingsley-Pierson</v>
          </cell>
          <cell r="C179">
            <v>484.2</v>
          </cell>
          <cell r="D179">
            <v>54298</v>
          </cell>
          <cell r="E179">
            <v>28563</v>
          </cell>
          <cell r="F179">
            <v>116102.66</v>
          </cell>
          <cell r="G179">
            <v>251</v>
          </cell>
          <cell r="H179">
            <v>462.56</v>
          </cell>
          <cell r="I179">
            <v>239.78244527054937</v>
          </cell>
          <cell r="J179">
            <v>2.14</v>
          </cell>
          <cell r="K179">
            <v>133</v>
          </cell>
        </row>
        <row r="180">
          <cell r="A180">
            <v>3375</v>
          </cell>
          <cell r="B180" t="str">
            <v>Knoxville</v>
          </cell>
          <cell r="C180">
            <v>1776.7</v>
          </cell>
          <cell r="D180">
            <v>119087</v>
          </cell>
          <cell r="E180">
            <v>38407</v>
          </cell>
          <cell r="F180">
            <v>471785.72</v>
          </cell>
          <cell r="G180">
            <v>875</v>
          </cell>
          <cell r="H180">
            <v>539.17999999999995</v>
          </cell>
          <cell r="I180">
            <v>265.54045139866042</v>
          </cell>
          <cell r="J180">
            <v>3.96</v>
          </cell>
          <cell r="K180">
            <v>160</v>
          </cell>
        </row>
        <row r="181">
          <cell r="A181">
            <v>3420</v>
          </cell>
          <cell r="B181" t="str">
            <v>Lake Mills</v>
          </cell>
          <cell r="C181">
            <v>621.70000000000005</v>
          </cell>
          <cell r="D181">
            <v>89284</v>
          </cell>
          <cell r="E181">
            <v>14449</v>
          </cell>
          <cell r="F181">
            <v>362268.89</v>
          </cell>
          <cell r="G181">
            <v>489.3</v>
          </cell>
          <cell r="H181">
            <v>740.38</v>
          </cell>
          <cell r="I181">
            <v>582.70691651922152</v>
          </cell>
          <cell r="J181">
            <v>4.0599999999999996</v>
          </cell>
          <cell r="K181">
            <v>184</v>
          </cell>
        </row>
        <row r="182">
          <cell r="A182">
            <v>3465</v>
          </cell>
          <cell r="B182" t="str">
            <v>Lamoni</v>
          </cell>
          <cell r="C182">
            <v>284.7</v>
          </cell>
          <cell r="D182">
            <v>26937</v>
          </cell>
          <cell r="E182">
            <v>14217</v>
          </cell>
          <cell r="F182">
            <v>57032.98</v>
          </cell>
          <cell r="G182">
            <v>97.9</v>
          </cell>
          <cell r="H182">
            <v>582.55999999999995</v>
          </cell>
          <cell r="I182">
            <v>200.32658939234284</v>
          </cell>
          <cell r="J182">
            <v>2.11</v>
          </cell>
          <cell r="K182">
            <v>101</v>
          </cell>
        </row>
        <row r="183">
          <cell r="A183">
            <v>3537</v>
          </cell>
          <cell r="B183" t="str">
            <v>Laurens-Marathon</v>
          </cell>
          <cell r="C183">
            <v>316.2</v>
          </cell>
          <cell r="D183">
            <v>29331</v>
          </cell>
          <cell r="E183">
            <v>14248</v>
          </cell>
          <cell r="F183">
            <v>106644.69</v>
          </cell>
          <cell r="G183">
            <v>86</v>
          </cell>
          <cell r="H183">
            <v>1240.05</v>
          </cell>
          <cell r="I183">
            <v>337.26973434535108</v>
          </cell>
          <cell r="J183">
            <v>3.63</v>
          </cell>
          <cell r="K183">
            <v>138</v>
          </cell>
        </row>
        <row r="184">
          <cell r="A184">
            <v>3555</v>
          </cell>
          <cell r="B184" t="str">
            <v>Lawton-Bronson</v>
          </cell>
          <cell r="C184">
            <v>598.29999999999995</v>
          </cell>
          <cell r="D184">
            <v>92344</v>
          </cell>
          <cell r="E184">
            <v>19766</v>
          </cell>
          <cell r="F184">
            <v>279297.89</v>
          </cell>
          <cell r="G184">
            <v>295.60000000000002</v>
          </cell>
          <cell r="H184">
            <v>944.85</v>
          </cell>
          <cell r="I184">
            <v>466.81913755640988</v>
          </cell>
          <cell r="J184">
            <v>3.02</v>
          </cell>
          <cell r="K184">
            <v>118</v>
          </cell>
        </row>
        <row r="185">
          <cell r="A185">
            <v>3600</v>
          </cell>
          <cell r="B185" t="str">
            <v>Le Mars</v>
          </cell>
          <cell r="C185">
            <v>2119.6</v>
          </cell>
          <cell r="D185">
            <v>167791</v>
          </cell>
          <cell r="E185">
            <v>70003</v>
          </cell>
          <cell r="F185">
            <v>577751.23</v>
          </cell>
          <cell r="G185">
            <v>986.6</v>
          </cell>
          <cell r="H185">
            <v>585.6</v>
          </cell>
          <cell r="I185">
            <v>272.57559445178333</v>
          </cell>
          <cell r="J185">
            <v>3.44</v>
          </cell>
          <cell r="K185">
            <v>265</v>
          </cell>
        </row>
        <row r="186">
          <cell r="A186">
            <v>3609</v>
          </cell>
          <cell r="B186" t="str">
            <v>Lenox</v>
          </cell>
          <cell r="C186">
            <v>473</v>
          </cell>
          <cell r="D186">
            <v>53378</v>
          </cell>
          <cell r="E186">
            <v>13196</v>
          </cell>
          <cell r="F186">
            <v>122459.95</v>
          </cell>
          <cell r="G186">
            <v>372.9</v>
          </cell>
          <cell r="H186">
            <v>328.4</v>
          </cell>
          <cell r="I186">
            <v>258.90052854122621</v>
          </cell>
          <cell r="J186">
            <v>2.2999999999999998</v>
          </cell>
          <cell r="K186">
            <v>155</v>
          </cell>
        </row>
        <row r="187">
          <cell r="A187">
            <v>3645</v>
          </cell>
          <cell r="B187" t="str">
            <v>Lewis Central</v>
          </cell>
          <cell r="C187">
            <v>2587.3000000000002</v>
          </cell>
          <cell r="D187">
            <v>252981</v>
          </cell>
          <cell r="E187">
            <v>98050</v>
          </cell>
          <cell r="F187">
            <v>924440.24</v>
          </cell>
          <cell r="G187">
            <v>2186</v>
          </cell>
          <cell r="H187">
            <v>422.89</v>
          </cell>
          <cell r="I187">
            <v>357.29920766822556</v>
          </cell>
          <cell r="J187">
            <v>3.66</v>
          </cell>
          <cell r="K187">
            <v>64</v>
          </cell>
        </row>
        <row r="188">
          <cell r="A188">
            <v>3691</v>
          </cell>
          <cell r="B188" t="str">
            <v>North Cedar</v>
          </cell>
          <cell r="C188">
            <v>824.9</v>
          </cell>
          <cell r="D188">
            <v>186886</v>
          </cell>
          <cell r="E188">
            <v>111432</v>
          </cell>
          <cell r="F188">
            <v>320418.36</v>
          </cell>
          <cell r="G188">
            <v>715</v>
          </cell>
          <cell r="H188">
            <v>448.14</v>
          </cell>
          <cell r="I188">
            <v>388.43297369378104</v>
          </cell>
          <cell r="J188">
            <v>1.71</v>
          </cell>
          <cell r="K188">
            <v>209</v>
          </cell>
        </row>
        <row r="189">
          <cell r="A189">
            <v>3715</v>
          </cell>
          <cell r="B189" t="str">
            <v>Linn-Mar</v>
          </cell>
          <cell r="C189">
            <v>7197.9</v>
          </cell>
          <cell r="D189">
            <v>340279</v>
          </cell>
          <cell r="E189">
            <v>120355</v>
          </cell>
          <cell r="F189">
            <v>1863539.41</v>
          </cell>
          <cell r="G189">
            <v>3586.5</v>
          </cell>
          <cell r="H189">
            <v>519.6</v>
          </cell>
          <cell r="I189">
            <v>258.90043068117092</v>
          </cell>
          <cell r="J189">
            <v>5.47</v>
          </cell>
          <cell r="K189">
            <v>63</v>
          </cell>
        </row>
        <row r="190">
          <cell r="A190">
            <v>3744</v>
          </cell>
          <cell r="B190" t="str">
            <v>Lisbon</v>
          </cell>
          <cell r="C190">
            <v>672.3</v>
          </cell>
          <cell r="D190">
            <v>25478</v>
          </cell>
          <cell r="E190">
            <v>21210</v>
          </cell>
          <cell r="F190">
            <v>107213.99</v>
          </cell>
          <cell r="G190">
            <v>195</v>
          </cell>
          <cell r="H190">
            <v>549.82000000000005</v>
          </cell>
          <cell r="I190">
            <v>159.47343447865538</v>
          </cell>
          <cell r="J190">
            <v>4.21</v>
          </cell>
          <cell r="K190">
            <v>48</v>
          </cell>
        </row>
        <row r="191">
          <cell r="A191">
            <v>3798</v>
          </cell>
          <cell r="B191" t="str">
            <v>Logan-Magnolia</v>
          </cell>
          <cell r="C191">
            <v>555</v>
          </cell>
          <cell r="D191">
            <v>50229</v>
          </cell>
          <cell r="E191">
            <v>28292</v>
          </cell>
          <cell r="F191">
            <v>171729.44</v>
          </cell>
          <cell r="G191">
            <v>341</v>
          </cell>
          <cell r="H191">
            <v>503.61</v>
          </cell>
          <cell r="I191">
            <v>309.42241441441439</v>
          </cell>
          <cell r="J191">
            <v>3.42</v>
          </cell>
          <cell r="K191">
            <v>115</v>
          </cell>
        </row>
        <row r="192">
          <cell r="A192">
            <v>3816</v>
          </cell>
          <cell r="B192" t="str">
            <v>Lone Tree</v>
          </cell>
          <cell r="C192">
            <v>379.4</v>
          </cell>
          <cell r="D192">
            <v>30660</v>
          </cell>
          <cell r="E192">
            <v>20272</v>
          </cell>
          <cell r="F192">
            <v>66154.47</v>
          </cell>
          <cell r="G192">
            <v>99.5</v>
          </cell>
          <cell r="H192">
            <v>664.87</v>
          </cell>
          <cell r="I192">
            <v>174.36602530311018</v>
          </cell>
          <cell r="J192">
            <v>2.15</v>
          </cell>
          <cell r="K192">
            <v>96</v>
          </cell>
        </row>
        <row r="193">
          <cell r="A193">
            <v>3841</v>
          </cell>
          <cell r="B193" t="str">
            <v>Louisa-Muscatine</v>
          </cell>
          <cell r="C193">
            <v>736.6</v>
          </cell>
          <cell r="D193">
            <v>111749</v>
          </cell>
          <cell r="E193">
            <v>21069</v>
          </cell>
          <cell r="F193">
            <v>374095.55</v>
          </cell>
          <cell r="G193">
            <v>671</v>
          </cell>
          <cell r="H193">
            <v>557.52</v>
          </cell>
          <cell r="I193">
            <v>507.86797447732823</v>
          </cell>
          <cell r="J193">
            <v>3.35</v>
          </cell>
          <cell r="K193">
            <v>110</v>
          </cell>
        </row>
        <row r="194">
          <cell r="A194">
            <v>3897</v>
          </cell>
          <cell r="B194" t="str">
            <v>LuVerne</v>
          </cell>
          <cell r="C194">
            <v>162.1</v>
          </cell>
          <cell r="D194">
            <v>45482</v>
          </cell>
          <cell r="E194">
            <v>23331</v>
          </cell>
          <cell r="F194">
            <v>77382.149999999994</v>
          </cell>
          <cell r="G194">
            <v>89.5</v>
          </cell>
          <cell r="H194">
            <v>864.61</v>
          </cell>
          <cell r="I194">
            <v>477.37291795188156</v>
          </cell>
          <cell r="J194">
            <v>1.7</v>
          </cell>
          <cell r="K194">
            <v>104</v>
          </cell>
        </row>
        <row r="195">
          <cell r="A195">
            <v>3906</v>
          </cell>
          <cell r="B195" t="str">
            <v>Lynnville-Sully</v>
          </cell>
          <cell r="C195">
            <v>433.9</v>
          </cell>
          <cell r="D195">
            <v>57845</v>
          </cell>
          <cell r="E195">
            <v>17490</v>
          </cell>
          <cell r="F195">
            <v>238661.09</v>
          </cell>
          <cell r="G195">
            <v>302</v>
          </cell>
          <cell r="H195">
            <v>790.27</v>
          </cell>
          <cell r="I195">
            <v>550.03708227702236</v>
          </cell>
          <cell r="J195">
            <v>4.13</v>
          </cell>
          <cell r="K195">
            <v>143</v>
          </cell>
        </row>
        <row r="196">
          <cell r="A196">
            <v>3942</v>
          </cell>
          <cell r="B196" t="str">
            <v>Madrid</v>
          </cell>
          <cell r="C196">
            <v>707.1</v>
          </cell>
          <cell r="D196">
            <v>23182</v>
          </cell>
          <cell r="E196">
            <v>16930</v>
          </cell>
          <cell r="F196">
            <v>130377.38</v>
          </cell>
          <cell r="G196">
            <v>175</v>
          </cell>
          <cell r="H196">
            <v>745.01</v>
          </cell>
          <cell r="I196">
            <v>184.38322726629897</v>
          </cell>
          <cell r="J196">
            <v>5.63</v>
          </cell>
          <cell r="K196">
            <v>43</v>
          </cell>
        </row>
        <row r="197">
          <cell r="A197">
            <v>3978</v>
          </cell>
          <cell r="B197" t="str">
            <v>East Mills</v>
          </cell>
          <cell r="C197">
            <v>554.4</v>
          </cell>
          <cell r="D197">
            <v>96530</v>
          </cell>
          <cell r="E197">
            <v>15749</v>
          </cell>
          <cell r="F197">
            <v>337327.74</v>
          </cell>
          <cell r="G197">
            <v>312</v>
          </cell>
          <cell r="H197">
            <v>1081.18</v>
          </cell>
          <cell r="I197">
            <v>608.45551948051946</v>
          </cell>
          <cell r="J197">
            <v>3.49</v>
          </cell>
          <cell r="K197">
            <v>225</v>
          </cell>
        </row>
        <row r="198">
          <cell r="A198">
            <v>4023</v>
          </cell>
          <cell r="B198" t="str">
            <v>Manson Northwest Webster</v>
          </cell>
          <cell r="C198">
            <v>644</v>
          </cell>
          <cell r="D198">
            <v>160018</v>
          </cell>
          <cell r="E198">
            <v>12351</v>
          </cell>
          <cell r="F198">
            <v>530988.04</v>
          </cell>
          <cell r="G198">
            <v>280.3</v>
          </cell>
          <cell r="H198">
            <v>1894.36</v>
          </cell>
          <cell r="I198">
            <v>824.51559006211187</v>
          </cell>
          <cell r="J198">
            <v>3.32</v>
          </cell>
          <cell r="K198">
            <v>218</v>
          </cell>
        </row>
        <row r="199">
          <cell r="A199">
            <v>4033</v>
          </cell>
          <cell r="B199" t="str">
            <v>Maple Valley-Anthon Oto</v>
          </cell>
          <cell r="C199">
            <v>677.7</v>
          </cell>
          <cell r="D199">
            <v>130909</v>
          </cell>
          <cell r="E199">
            <v>41284</v>
          </cell>
          <cell r="F199">
            <v>338383.7</v>
          </cell>
          <cell r="G199">
            <v>241</v>
          </cell>
          <cell r="H199">
            <v>1404.08</v>
          </cell>
          <cell r="I199">
            <v>499.31193743544338</v>
          </cell>
          <cell r="J199">
            <v>2.58</v>
          </cell>
          <cell r="K199">
            <v>375</v>
          </cell>
        </row>
        <row r="200">
          <cell r="A200">
            <v>4041</v>
          </cell>
          <cell r="B200" t="str">
            <v>Maquoketa</v>
          </cell>
          <cell r="C200">
            <v>1346.1</v>
          </cell>
          <cell r="D200">
            <v>163244</v>
          </cell>
          <cell r="E200">
            <v>42923</v>
          </cell>
          <cell r="F200">
            <v>460222.34</v>
          </cell>
          <cell r="G200">
            <v>392.2</v>
          </cell>
          <cell r="H200">
            <v>1173.44</v>
          </cell>
          <cell r="I200">
            <v>341.89312829656046</v>
          </cell>
          <cell r="J200">
            <v>2.82</v>
          </cell>
          <cell r="K200">
            <v>172</v>
          </cell>
        </row>
        <row r="201">
          <cell r="A201">
            <v>4043</v>
          </cell>
          <cell r="B201" t="str">
            <v>Maquoketa Valley</v>
          </cell>
          <cell r="C201">
            <v>701</v>
          </cell>
          <cell r="D201">
            <v>127140</v>
          </cell>
          <cell r="E201">
            <v>11867</v>
          </cell>
          <cell r="F201">
            <v>269035.36</v>
          </cell>
          <cell r="G201">
            <v>562.9</v>
          </cell>
          <cell r="H201">
            <v>477.95</v>
          </cell>
          <cell r="I201">
            <v>383.7879600570613</v>
          </cell>
          <cell r="J201">
            <v>2.12</v>
          </cell>
          <cell r="K201">
            <v>178</v>
          </cell>
        </row>
        <row r="202">
          <cell r="A202">
            <v>4068</v>
          </cell>
          <cell r="B202" t="str">
            <v>Marcus-Meriden-Cleghorn</v>
          </cell>
          <cell r="C202">
            <v>438.3</v>
          </cell>
          <cell r="D202">
            <v>64629</v>
          </cell>
          <cell r="E202">
            <v>15010</v>
          </cell>
          <cell r="F202">
            <v>210755.18</v>
          </cell>
          <cell r="G202">
            <v>217.9</v>
          </cell>
          <cell r="H202">
            <v>967.21</v>
          </cell>
          <cell r="I202">
            <v>480.8468628793064</v>
          </cell>
          <cell r="J202">
            <v>3.26</v>
          </cell>
          <cell r="K202">
            <v>233</v>
          </cell>
        </row>
        <row r="203">
          <cell r="A203">
            <v>4086</v>
          </cell>
          <cell r="B203" t="str">
            <v>Marion Independent</v>
          </cell>
          <cell r="C203">
            <v>1974.9</v>
          </cell>
          <cell r="D203">
            <v>62566</v>
          </cell>
          <cell r="E203">
            <v>53477</v>
          </cell>
          <cell r="F203">
            <v>221135.13</v>
          </cell>
          <cell r="G203">
            <v>439</v>
          </cell>
          <cell r="H203">
            <v>503.72</v>
          </cell>
          <cell r="I203">
            <v>111.97282394045268</v>
          </cell>
          <cell r="J203">
            <v>3.53</v>
          </cell>
          <cell r="K203">
            <v>4</v>
          </cell>
        </row>
        <row r="204">
          <cell r="A204">
            <v>4104</v>
          </cell>
          <cell r="B204" t="str">
            <v>Marshalltown</v>
          </cell>
          <cell r="C204">
            <v>5318.7000000000007</v>
          </cell>
          <cell r="D204">
            <v>193496</v>
          </cell>
          <cell r="E204">
            <v>87704</v>
          </cell>
          <cell r="F204">
            <v>1084124.69</v>
          </cell>
          <cell r="G204">
            <v>1517</v>
          </cell>
          <cell r="H204">
            <v>714.65</v>
          </cell>
          <cell r="I204">
            <v>203.83264519525443</v>
          </cell>
          <cell r="J204">
            <v>5.6</v>
          </cell>
          <cell r="K204">
            <v>144</v>
          </cell>
        </row>
        <row r="205">
          <cell r="A205">
            <v>4122</v>
          </cell>
          <cell r="B205" t="str">
            <v>Martensdale-St Marys</v>
          </cell>
          <cell r="C205">
            <v>525.20000000000005</v>
          </cell>
          <cell r="D205">
            <v>63725</v>
          </cell>
          <cell r="E205">
            <v>19550</v>
          </cell>
          <cell r="F205">
            <v>219447.51</v>
          </cell>
          <cell r="G205">
            <v>373</v>
          </cell>
          <cell r="H205">
            <v>588.33000000000004</v>
          </cell>
          <cell r="I205">
            <v>417.83608149276466</v>
          </cell>
          <cell r="J205">
            <v>3.44</v>
          </cell>
          <cell r="K205">
            <v>75</v>
          </cell>
        </row>
        <row r="206">
          <cell r="A206" t="str">
            <v>Revised 12/21/16</v>
          </cell>
          <cell r="C206" t="str">
            <v>Enrollment</v>
          </cell>
          <cell r="E206" t="str">
            <v>Non-</v>
          </cell>
          <cell r="F206" t="str">
            <v>Net</v>
          </cell>
          <cell r="G206" t="str">
            <v>Ave #</v>
          </cell>
          <cell r="H206" t="str">
            <v>Ave Cost</v>
          </cell>
          <cell r="I206" t="str">
            <v>Ave Cost</v>
          </cell>
          <cell r="J206" t="str">
            <v>Ave Cost</v>
          </cell>
          <cell r="K206" t="str">
            <v>Approx.</v>
          </cell>
        </row>
        <row r="207">
          <cell r="C207" t="str">
            <v>(cert less</v>
          </cell>
          <cell r="D207" t="str">
            <v xml:space="preserve">Route </v>
          </cell>
          <cell r="E207" t="str">
            <v>Route</v>
          </cell>
          <cell r="F207" t="str">
            <v>Operating</v>
          </cell>
          <cell r="G207" t="str">
            <v xml:space="preserve">Students </v>
          </cell>
          <cell r="H207" t="str">
            <v>Per Pupil</v>
          </cell>
          <cell r="I207" t="str">
            <v>Per Pupil</v>
          </cell>
          <cell r="J207" t="str">
            <v>Per Mile</v>
          </cell>
          <cell r="K207" t="str">
            <v>Dist. Sq.</v>
          </cell>
        </row>
        <row r="208">
          <cell r="A208" t="str">
            <v>Dist. #</v>
          </cell>
          <cell r="B208" t="str">
            <v>District Name</v>
          </cell>
          <cell r="C208" t="str">
            <v>share time)</v>
          </cell>
          <cell r="D208" t="str">
            <v>Miles</v>
          </cell>
          <cell r="E208" t="str">
            <v>Miles</v>
          </cell>
          <cell r="F208" t="str">
            <v>Cost</v>
          </cell>
          <cell r="G208" t="str">
            <v>Transported</v>
          </cell>
          <cell r="H208" t="str">
            <v>Transported</v>
          </cell>
          <cell r="I208" t="str">
            <v>Enrolled</v>
          </cell>
          <cell r="J208" t="str">
            <v>(Route)</v>
          </cell>
          <cell r="K208" t="str">
            <v>Miles</v>
          </cell>
        </row>
        <row r="209">
          <cell r="A209">
            <v>4131</v>
          </cell>
          <cell r="B209" t="str">
            <v>Mason City</v>
          </cell>
          <cell r="C209">
            <v>3732</v>
          </cell>
          <cell r="D209">
            <v>191884</v>
          </cell>
          <cell r="E209">
            <v>159882</v>
          </cell>
          <cell r="F209">
            <v>912834.08</v>
          </cell>
          <cell r="G209">
            <v>2646.9</v>
          </cell>
          <cell r="H209">
            <v>344.87</v>
          </cell>
          <cell r="I209">
            <v>244.59648445873526</v>
          </cell>
          <cell r="J209">
            <v>4.76</v>
          </cell>
          <cell r="K209">
            <v>95</v>
          </cell>
        </row>
        <row r="210">
          <cell r="A210">
            <v>4149</v>
          </cell>
          <cell r="B210" t="str">
            <v>MOC-Floyd Valley</v>
          </cell>
          <cell r="C210">
            <v>1412.2</v>
          </cell>
          <cell r="D210">
            <v>129623</v>
          </cell>
          <cell r="E210">
            <v>39128</v>
          </cell>
          <cell r="F210">
            <v>317036.96999999997</v>
          </cell>
          <cell r="G210">
            <v>754.3</v>
          </cell>
          <cell r="H210">
            <v>420.31</v>
          </cell>
          <cell r="I210">
            <v>224.49863333805408</v>
          </cell>
          <cell r="J210">
            <v>2.44</v>
          </cell>
          <cell r="K210">
            <v>231</v>
          </cell>
        </row>
        <row r="211">
          <cell r="A211">
            <v>4203</v>
          </cell>
          <cell r="B211" t="str">
            <v>Mediapolis</v>
          </cell>
          <cell r="C211">
            <v>762.2</v>
          </cell>
          <cell r="D211">
            <v>145857</v>
          </cell>
          <cell r="E211">
            <v>18062</v>
          </cell>
          <cell r="F211">
            <v>453597.83</v>
          </cell>
          <cell r="G211">
            <v>586.29999999999995</v>
          </cell>
          <cell r="H211">
            <v>773.66</v>
          </cell>
          <cell r="I211">
            <v>595.11654421411697</v>
          </cell>
          <cell r="J211">
            <v>3.11</v>
          </cell>
          <cell r="K211">
            <v>220</v>
          </cell>
        </row>
        <row r="212">
          <cell r="A212">
            <v>4212</v>
          </cell>
          <cell r="B212" t="str">
            <v>Melcher-Dallas</v>
          </cell>
          <cell r="C212">
            <v>336.2</v>
          </cell>
          <cell r="D212">
            <v>38620</v>
          </cell>
          <cell r="E212">
            <v>11252</v>
          </cell>
          <cell r="F212">
            <v>131126.53</v>
          </cell>
          <cell r="G212">
            <v>199</v>
          </cell>
          <cell r="H212">
            <v>658.93</v>
          </cell>
          <cell r="I212">
            <v>390.02537180249851</v>
          </cell>
          <cell r="J212">
            <v>3.39</v>
          </cell>
          <cell r="K212">
            <v>80</v>
          </cell>
        </row>
        <row r="213">
          <cell r="A213">
            <v>4269</v>
          </cell>
          <cell r="B213" t="str">
            <v>Midland</v>
          </cell>
          <cell r="C213">
            <v>535.20000000000005</v>
          </cell>
          <cell r="D213">
            <v>115880</v>
          </cell>
          <cell r="E213">
            <v>13325</v>
          </cell>
          <cell r="F213">
            <v>405032.47</v>
          </cell>
          <cell r="G213">
            <v>392.9</v>
          </cell>
          <cell r="H213">
            <v>1030.8800000000001</v>
          </cell>
          <cell r="I213">
            <v>756.78712630792211</v>
          </cell>
          <cell r="J213">
            <v>3.49</v>
          </cell>
          <cell r="K213">
            <v>237</v>
          </cell>
        </row>
        <row r="214">
          <cell r="A214">
            <v>4271</v>
          </cell>
          <cell r="B214" t="str">
            <v>Mid-Prairie</v>
          </cell>
          <cell r="C214">
            <v>1210.9000000000001</v>
          </cell>
          <cell r="D214">
            <v>170951</v>
          </cell>
          <cell r="E214">
            <v>43350</v>
          </cell>
          <cell r="F214">
            <v>770119.42</v>
          </cell>
          <cell r="G214">
            <v>639</v>
          </cell>
          <cell r="H214">
            <v>1205.19</v>
          </cell>
          <cell r="I214">
            <v>635.98928070030559</v>
          </cell>
          <cell r="J214">
            <v>4.5</v>
          </cell>
          <cell r="K214">
            <v>215</v>
          </cell>
        </row>
        <row r="215">
          <cell r="A215">
            <v>4356</v>
          </cell>
          <cell r="B215" t="str">
            <v>Missouri Valley</v>
          </cell>
          <cell r="C215">
            <v>862.1</v>
          </cell>
          <cell r="D215">
            <v>56403</v>
          </cell>
          <cell r="E215">
            <v>23700</v>
          </cell>
          <cell r="F215">
            <v>219610.17</v>
          </cell>
          <cell r="G215">
            <v>314.2</v>
          </cell>
          <cell r="H215">
            <v>698.95</v>
          </cell>
          <cell r="I215">
            <v>254.73862660944206</v>
          </cell>
          <cell r="J215">
            <v>3.9</v>
          </cell>
          <cell r="K215">
            <v>149</v>
          </cell>
        </row>
        <row r="216">
          <cell r="A216">
            <v>4419</v>
          </cell>
          <cell r="B216" t="str">
            <v>MFL MarMac</v>
          </cell>
          <cell r="C216">
            <v>782.5</v>
          </cell>
          <cell r="D216">
            <v>132912</v>
          </cell>
          <cell r="E216">
            <v>25264</v>
          </cell>
          <cell r="F216">
            <v>358349.38</v>
          </cell>
          <cell r="G216">
            <v>362.4</v>
          </cell>
          <cell r="H216">
            <v>988.82</v>
          </cell>
          <cell r="I216">
            <v>457.95447923322683</v>
          </cell>
          <cell r="J216">
            <v>2.7</v>
          </cell>
          <cell r="K216">
            <v>166</v>
          </cell>
        </row>
        <row r="217">
          <cell r="A217">
            <v>4437</v>
          </cell>
          <cell r="B217" t="str">
            <v>Montezuma</v>
          </cell>
          <cell r="C217">
            <v>515.29999999999995</v>
          </cell>
          <cell r="D217">
            <v>91263</v>
          </cell>
          <cell r="E217">
            <v>19807</v>
          </cell>
          <cell r="F217">
            <v>225369.5</v>
          </cell>
          <cell r="G217">
            <v>180</v>
          </cell>
          <cell r="H217">
            <v>1252.05</v>
          </cell>
          <cell r="I217">
            <v>437.35590917911901</v>
          </cell>
          <cell r="J217">
            <v>2.4700000000000002</v>
          </cell>
          <cell r="K217">
            <v>140</v>
          </cell>
        </row>
        <row r="218">
          <cell r="A218">
            <v>4446</v>
          </cell>
          <cell r="B218" t="str">
            <v>Monticello</v>
          </cell>
          <cell r="C218">
            <v>1048.8</v>
          </cell>
          <cell r="D218">
            <v>126574</v>
          </cell>
          <cell r="E218">
            <v>40068</v>
          </cell>
          <cell r="F218">
            <v>282399.5</v>
          </cell>
          <cell r="G218">
            <v>619.9</v>
          </cell>
          <cell r="H218">
            <v>455.56</v>
          </cell>
          <cell r="I218">
            <v>269.25963005339435</v>
          </cell>
          <cell r="J218">
            <v>2.23</v>
          </cell>
          <cell r="K218">
            <v>190</v>
          </cell>
        </row>
        <row r="219">
          <cell r="A219">
            <v>4491</v>
          </cell>
          <cell r="B219" t="str">
            <v>Moravia</v>
          </cell>
          <cell r="C219">
            <v>339.5</v>
          </cell>
          <cell r="D219">
            <v>55593</v>
          </cell>
          <cell r="E219">
            <v>27480</v>
          </cell>
          <cell r="F219">
            <v>135433.85999999999</v>
          </cell>
          <cell r="G219">
            <v>245.1</v>
          </cell>
          <cell r="H219">
            <v>552.57000000000005</v>
          </cell>
          <cell r="I219">
            <v>398.92153166421201</v>
          </cell>
          <cell r="J219">
            <v>2.4300000000000002</v>
          </cell>
          <cell r="K219">
            <v>160</v>
          </cell>
        </row>
        <row r="220">
          <cell r="A220">
            <v>4505</v>
          </cell>
          <cell r="B220" t="str">
            <v>Mormon Trail</v>
          </cell>
          <cell r="C220">
            <v>266.60000000000002</v>
          </cell>
          <cell r="D220">
            <v>75461</v>
          </cell>
          <cell r="E220">
            <v>9886</v>
          </cell>
          <cell r="F220">
            <v>146326.16</v>
          </cell>
          <cell r="G220">
            <v>201.8</v>
          </cell>
          <cell r="H220">
            <v>725.1</v>
          </cell>
          <cell r="I220">
            <v>548.86031507876964</v>
          </cell>
          <cell r="J220">
            <v>1.94</v>
          </cell>
          <cell r="K220">
            <v>204</v>
          </cell>
        </row>
        <row r="221">
          <cell r="A221">
            <v>4509</v>
          </cell>
          <cell r="B221" t="str">
            <v>Morning Sun</v>
          </cell>
          <cell r="C221">
            <v>213.2</v>
          </cell>
          <cell r="D221">
            <v>19774</v>
          </cell>
          <cell r="E221">
            <v>1567</v>
          </cell>
          <cell r="F221">
            <v>48352.98</v>
          </cell>
          <cell r="G221">
            <v>28.4</v>
          </cell>
          <cell r="H221">
            <v>1702.57</v>
          </cell>
          <cell r="I221">
            <v>226.79634146341465</v>
          </cell>
          <cell r="J221">
            <v>2.44</v>
          </cell>
          <cell r="K221">
            <v>50</v>
          </cell>
        </row>
        <row r="222">
          <cell r="A222">
            <v>4518</v>
          </cell>
          <cell r="B222" t="str">
            <v>Moulton-Udell</v>
          </cell>
          <cell r="C222">
            <v>222.9</v>
          </cell>
          <cell r="D222">
            <v>49281</v>
          </cell>
          <cell r="E222">
            <v>6430</v>
          </cell>
          <cell r="F222">
            <v>112607.83</v>
          </cell>
          <cell r="G222">
            <v>109</v>
          </cell>
          <cell r="H222">
            <v>1033.0999999999999</v>
          </cell>
          <cell r="I222">
            <v>505.19439210408257</v>
          </cell>
          <cell r="J222">
            <v>2.29</v>
          </cell>
          <cell r="K222">
            <v>178</v>
          </cell>
        </row>
        <row r="223">
          <cell r="A223">
            <v>4527</v>
          </cell>
          <cell r="B223" t="str">
            <v>Mount Ayr</v>
          </cell>
          <cell r="C223">
            <v>640.6</v>
          </cell>
          <cell r="D223">
            <v>119259</v>
          </cell>
          <cell r="E223">
            <v>35692</v>
          </cell>
          <cell r="F223">
            <v>264476.98</v>
          </cell>
          <cell r="G223">
            <v>328.7</v>
          </cell>
          <cell r="H223">
            <v>804.62</v>
          </cell>
          <cell r="I223">
            <v>412.85822666250385</v>
          </cell>
          <cell r="J223">
            <v>2.2200000000000002</v>
          </cell>
          <cell r="K223">
            <v>420</v>
          </cell>
        </row>
        <row r="224">
          <cell r="A224">
            <v>4536</v>
          </cell>
          <cell r="B224" t="str">
            <v>Mount Pleasant</v>
          </cell>
          <cell r="C224">
            <v>1992.3</v>
          </cell>
          <cell r="D224">
            <v>178774</v>
          </cell>
          <cell r="E224">
            <v>63220</v>
          </cell>
          <cell r="F224">
            <v>608429.32999999996</v>
          </cell>
          <cell r="G224">
            <v>833.1</v>
          </cell>
          <cell r="H224">
            <v>730.32</v>
          </cell>
          <cell r="I224">
            <v>305.39041810972242</v>
          </cell>
          <cell r="J224">
            <v>3.4</v>
          </cell>
          <cell r="K224">
            <v>303</v>
          </cell>
        </row>
        <row r="225">
          <cell r="A225">
            <v>4554</v>
          </cell>
          <cell r="B225" t="str">
            <v>Mount Vernon</v>
          </cell>
          <cell r="C225">
            <v>1105</v>
          </cell>
          <cell r="D225">
            <v>141659</v>
          </cell>
          <cell r="E225">
            <v>44736</v>
          </cell>
          <cell r="F225">
            <v>257149.94</v>
          </cell>
          <cell r="G225">
            <v>397.1</v>
          </cell>
          <cell r="H225">
            <v>647.57000000000005</v>
          </cell>
          <cell r="I225">
            <v>232.71487782805431</v>
          </cell>
          <cell r="J225">
            <v>1.81</v>
          </cell>
          <cell r="K225">
            <v>76</v>
          </cell>
        </row>
        <row r="226">
          <cell r="A226">
            <v>4572</v>
          </cell>
          <cell r="B226" t="str">
            <v>Murray</v>
          </cell>
          <cell r="C226">
            <v>259.89999999999998</v>
          </cell>
          <cell r="D226">
            <v>45257</v>
          </cell>
          <cell r="E226">
            <v>9978</v>
          </cell>
          <cell r="F226">
            <v>110172.84</v>
          </cell>
          <cell r="G226">
            <v>176.4</v>
          </cell>
          <cell r="H226">
            <v>624.55999999999995</v>
          </cell>
          <cell r="I226">
            <v>423.90473258945752</v>
          </cell>
          <cell r="J226">
            <v>2.44</v>
          </cell>
          <cell r="K226">
            <v>134</v>
          </cell>
        </row>
        <row r="227">
          <cell r="A227">
            <v>4581</v>
          </cell>
          <cell r="B227" t="str">
            <v>Muscatine</v>
          </cell>
          <cell r="C227">
            <v>5170</v>
          </cell>
          <cell r="D227">
            <v>216218</v>
          </cell>
          <cell r="E227">
            <v>149307</v>
          </cell>
          <cell r="F227">
            <v>981838.61</v>
          </cell>
          <cell r="G227">
            <v>2121</v>
          </cell>
          <cell r="H227">
            <v>462.91</v>
          </cell>
          <cell r="I227">
            <v>189.91075628626692</v>
          </cell>
          <cell r="J227">
            <v>4.54</v>
          </cell>
          <cell r="K227">
            <v>229</v>
          </cell>
        </row>
        <row r="228">
          <cell r="A228">
            <v>4599</v>
          </cell>
          <cell r="B228" t="str">
            <v>Nashua-Plainfield</v>
          </cell>
          <cell r="C228">
            <v>630.1</v>
          </cell>
          <cell r="D228">
            <v>94014</v>
          </cell>
          <cell r="E228">
            <v>32772</v>
          </cell>
          <cell r="F228">
            <v>255416.7</v>
          </cell>
          <cell r="G228">
            <v>233</v>
          </cell>
          <cell r="H228">
            <v>1096.21</v>
          </cell>
          <cell r="I228">
            <v>405.35899063640693</v>
          </cell>
          <cell r="J228">
            <v>2.72</v>
          </cell>
          <cell r="K228">
            <v>180</v>
          </cell>
        </row>
        <row r="229">
          <cell r="A229">
            <v>4617</v>
          </cell>
          <cell r="B229" t="str">
            <v>Nevada</v>
          </cell>
          <cell r="C229">
            <v>1537</v>
          </cell>
          <cell r="D229">
            <v>76070</v>
          </cell>
          <cell r="E229">
            <v>36020</v>
          </cell>
          <cell r="F229">
            <v>300632.71999999997</v>
          </cell>
          <cell r="G229">
            <v>780.6</v>
          </cell>
          <cell r="H229">
            <v>385.13</v>
          </cell>
          <cell r="I229">
            <v>195.59708523096941</v>
          </cell>
          <cell r="J229">
            <v>3.95</v>
          </cell>
          <cell r="K229">
            <v>118</v>
          </cell>
        </row>
        <row r="230">
          <cell r="A230">
            <v>4644</v>
          </cell>
          <cell r="B230" t="str">
            <v>Newell-Fonda</v>
          </cell>
          <cell r="C230">
            <v>467.3</v>
          </cell>
          <cell r="D230">
            <v>61721</v>
          </cell>
          <cell r="E230">
            <v>19553</v>
          </cell>
          <cell r="F230">
            <v>228277.24</v>
          </cell>
          <cell r="G230">
            <v>210</v>
          </cell>
          <cell r="H230">
            <v>1087.03</v>
          </cell>
          <cell r="I230">
            <v>488.502546543976</v>
          </cell>
          <cell r="J230">
            <v>3.7</v>
          </cell>
          <cell r="K230">
            <v>186</v>
          </cell>
        </row>
        <row r="231">
          <cell r="A231">
            <v>4662</v>
          </cell>
          <cell r="B231" t="str">
            <v>New Hampton</v>
          </cell>
          <cell r="C231">
            <v>980.19999999999993</v>
          </cell>
          <cell r="D231">
            <v>157523</v>
          </cell>
          <cell r="E231">
            <v>23465</v>
          </cell>
          <cell r="F231">
            <v>440735.89</v>
          </cell>
          <cell r="G231">
            <v>670.9</v>
          </cell>
          <cell r="H231">
            <v>656.93</v>
          </cell>
          <cell r="I231">
            <v>449.63873699245056</v>
          </cell>
          <cell r="J231">
            <v>2.8</v>
          </cell>
          <cell r="K231">
            <v>248</v>
          </cell>
        </row>
        <row r="232">
          <cell r="A232">
            <v>4689</v>
          </cell>
          <cell r="B232" t="str">
            <v>New London</v>
          </cell>
          <cell r="C232">
            <v>498.6</v>
          </cell>
          <cell r="D232">
            <v>33805</v>
          </cell>
          <cell r="E232">
            <v>11920</v>
          </cell>
          <cell r="F232">
            <v>140840.19</v>
          </cell>
          <cell r="G232">
            <v>118.2</v>
          </cell>
          <cell r="H232">
            <v>1191.54</v>
          </cell>
          <cell r="I232">
            <v>282.47129963898914</v>
          </cell>
          <cell r="J232">
            <v>4.17</v>
          </cell>
          <cell r="K232">
            <v>67</v>
          </cell>
        </row>
        <row r="233">
          <cell r="A233">
            <v>4725</v>
          </cell>
          <cell r="B233" t="str">
            <v>Newton</v>
          </cell>
          <cell r="C233">
            <v>2956.2</v>
          </cell>
          <cell r="D233">
            <v>162074</v>
          </cell>
          <cell r="E233">
            <v>46396</v>
          </cell>
          <cell r="F233">
            <v>823101.94</v>
          </cell>
          <cell r="G233">
            <v>1390.2</v>
          </cell>
          <cell r="H233">
            <v>592.07000000000005</v>
          </cell>
          <cell r="I233">
            <v>278.43242676408903</v>
          </cell>
          <cell r="J233">
            <v>5.08</v>
          </cell>
          <cell r="K233">
            <v>195</v>
          </cell>
        </row>
        <row r="234">
          <cell r="A234">
            <v>4772</v>
          </cell>
          <cell r="B234" t="str">
            <v>Central Springs</v>
          </cell>
          <cell r="C234">
            <v>811</v>
          </cell>
          <cell r="D234">
            <v>143482</v>
          </cell>
          <cell r="E234">
            <v>26886</v>
          </cell>
          <cell r="F234">
            <v>492858.25</v>
          </cell>
          <cell r="G234">
            <v>376.8</v>
          </cell>
          <cell r="H234">
            <v>1308.01</v>
          </cell>
          <cell r="I234">
            <v>607.71670776818746</v>
          </cell>
          <cell r="J234">
            <v>3.44</v>
          </cell>
          <cell r="K234">
            <v>213</v>
          </cell>
        </row>
        <row r="235">
          <cell r="A235">
            <v>4773</v>
          </cell>
          <cell r="B235" t="str">
            <v>Northeast</v>
          </cell>
          <cell r="C235">
            <v>552.1</v>
          </cell>
          <cell r="D235">
            <v>111693</v>
          </cell>
          <cell r="E235">
            <v>47364</v>
          </cell>
          <cell r="F235">
            <v>279829.59999999998</v>
          </cell>
          <cell r="G235">
            <v>879</v>
          </cell>
          <cell r="H235">
            <v>318.35000000000002</v>
          </cell>
          <cell r="I235">
            <v>506.84586125701861</v>
          </cell>
          <cell r="J235">
            <v>2.5099999999999998</v>
          </cell>
          <cell r="K235">
            <v>178</v>
          </cell>
        </row>
        <row r="236">
          <cell r="A236">
            <v>4774</v>
          </cell>
          <cell r="B236" t="str">
            <v>North Fayette</v>
          </cell>
          <cell r="C236">
            <v>795.7</v>
          </cell>
          <cell r="D236">
            <v>109827</v>
          </cell>
          <cell r="E236">
            <v>25234</v>
          </cell>
          <cell r="F236">
            <v>376277.67</v>
          </cell>
          <cell r="G236">
            <v>337.9</v>
          </cell>
          <cell r="H236">
            <v>1113.58</v>
          </cell>
          <cell r="I236">
            <v>472.8888651501822</v>
          </cell>
          <cell r="J236">
            <v>3.42</v>
          </cell>
          <cell r="K236">
            <v>190</v>
          </cell>
        </row>
        <row r="237">
          <cell r="A237">
            <v>4775</v>
          </cell>
          <cell r="B237" t="str">
            <v>Northeast Hamilton</v>
          </cell>
          <cell r="C237">
            <v>193</v>
          </cell>
          <cell r="D237">
            <v>41627</v>
          </cell>
          <cell r="E237">
            <v>2948</v>
          </cell>
          <cell r="F237">
            <v>174864.07</v>
          </cell>
          <cell r="G237">
            <v>138</v>
          </cell>
          <cell r="H237">
            <v>1267.1300000000001</v>
          </cell>
          <cell r="I237">
            <v>906.03145077720205</v>
          </cell>
          <cell r="J237">
            <v>4.2</v>
          </cell>
          <cell r="K237">
            <v>145</v>
          </cell>
        </row>
        <row r="238">
          <cell r="A238">
            <v>4776</v>
          </cell>
          <cell r="B238" t="str">
            <v>North Mahaska</v>
          </cell>
          <cell r="C238">
            <v>486.8</v>
          </cell>
          <cell r="D238">
            <v>89367</v>
          </cell>
          <cell r="E238">
            <v>10935</v>
          </cell>
          <cell r="F238">
            <v>244840.36</v>
          </cell>
          <cell r="G238">
            <v>537</v>
          </cell>
          <cell r="H238">
            <v>455.94</v>
          </cell>
          <cell r="I238">
            <v>502.95883319638449</v>
          </cell>
          <cell r="J238">
            <v>2.74</v>
          </cell>
          <cell r="K238">
            <v>186</v>
          </cell>
        </row>
        <row r="239">
          <cell r="A239">
            <v>4777</v>
          </cell>
          <cell r="B239" t="str">
            <v>North Linn</v>
          </cell>
          <cell r="C239">
            <v>659</v>
          </cell>
          <cell r="D239">
            <v>91880</v>
          </cell>
          <cell r="E239">
            <v>34882</v>
          </cell>
          <cell r="F239">
            <v>277063.51</v>
          </cell>
          <cell r="G239">
            <v>361</v>
          </cell>
          <cell r="H239">
            <v>767.49</v>
          </cell>
          <cell r="I239">
            <v>420.43021244309563</v>
          </cell>
          <cell r="J239">
            <v>3.01</v>
          </cell>
          <cell r="K239">
            <v>151</v>
          </cell>
        </row>
        <row r="240">
          <cell r="A240" t="str">
            <v>Revised 12/21/16</v>
          </cell>
          <cell r="C240" t="str">
            <v>Enrollment</v>
          </cell>
          <cell r="E240" t="str">
            <v>Non-</v>
          </cell>
          <cell r="F240" t="str">
            <v>Net</v>
          </cell>
          <cell r="G240" t="str">
            <v>Ave #</v>
          </cell>
          <cell r="H240" t="str">
            <v>Ave Cost</v>
          </cell>
          <cell r="I240" t="str">
            <v>Ave Cost</v>
          </cell>
          <cell r="J240" t="str">
            <v>Ave Cost</v>
          </cell>
          <cell r="K240" t="str">
            <v>Approx.</v>
          </cell>
        </row>
        <row r="241">
          <cell r="C241" t="str">
            <v>(cert less</v>
          </cell>
          <cell r="D241" t="str">
            <v xml:space="preserve">Route </v>
          </cell>
          <cell r="E241" t="str">
            <v>Route</v>
          </cell>
          <cell r="F241" t="str">
            <v>Operating</v>
          </cell>
          <cell r="G241" t="str">
            <v xml:space="preserve">Students </v>
          </cell>
          <cell r="H241" t="str">
            <v>Per Pupil</v>
          </cell>
          <cell r="I241" t="str">
            <v>Per Pupil</v>
          </cell>
          <cell r="J241" t="str">
            <v>Per Mile</v>
          </cell>
          <cell r="K241" t="str">
            <v>Dist. Sq.</v>
          </cell>
        </row>
        <row r="242">
          <cell r="A242" t="str">
            <v>Dist. #</v>
          </cell>
          <cell r="B242" t="str">
            <v>District Name</v>
          </cell>
          <cell r="C242" t="str">
            <v>share time)</v>
          </cell>
          <cell r="D242" t="str">
            <v>Miles</v>
          </cell>
          <cell r="E242" t="str">
            <v>Miles</v>
          </cell>
          <cell r="F242" t="str">
            <v>Cost</v>
          </cell>
          <cell r="G242" t="str">
            <v>Transported</v>
          </cell>
          <cell r="H242" t="str">
            <v>Transported</v>
          </cell>
          <cell r="I242" t="str">
            <v>Enrolled</v>
          </cell>
          <cell r="J242" t="str">
            <v>(Route)</v>
          </cell>
          <cell r="K242" t="str">
            <v>Miles</v>
          </cell>
        </row>
        <row r="243">
          <cell r="A243">
            <v>4778</v>
          </cell>
          <cell r="B243" t="str">
            <v>North Kossuth</v>
          </cell>
          <cell r="C243">
            <v>266.60000000000002</v>
          </cell>
          <cell r="D243">
            <v>58744</v>
          </cell>
          <cell r="E243">
            <v>10282</v>
          </cell>
          <cell r="F243">
            <v>186507.54</v>
          </cell>
          <cell r="G243">
            <v>137.9</v>
          </cell>
          <cell r="H243">
            <v>1352.48</v>
          </cell>
          <cell r="I243">
            <v>699.57816954238558</v>
          </cell>
          <cell r="J243">
            <v>3.18</v>
          </cell>
          <cell r="K243">
            <v>225</v>
          </cell>
        </row>
        <row r="244">
          <cell r="A244">
            <v>4779</v>
          </cell>
          <cell r="B244" t="str">
            <v>North Polk</v>
          </cell>
          <cell r="C244">
            <v>1517.2</v>
          </cell>
          <cell r="D244">
            <v>139072</v>
          </cell>
          <cell r="E244">
            <v>39593</v>
          </cell>
          <cell r="F244">
            <v>542935.38</v>
          </cell>
          <cell r="G244">
            <v>732.2</v>
          </cell>
          <cell r="H244">
            <v>741.51</v>
          </cell>
          <cell r="I244">
            <v>357.85353282362246</v>
          </cell>
          <cell r="J244">
            <v>3.9</v>
          </cell>
          <cell r="K244">
            <v>98</v>
          </cell>
        </row>
        <row r="245">
          <cell r="A245">
            <v>4784</v>
          </cell>
          <cell r="B245" t="str">
            <v>North Scott</v>
          </cell>
          <cell r="C245">
            <v>3078.2</v>
          </cell>
          <cell r="D245">
            <v>309872</v>
          </cell>
          <cell r="E245">
            <v>95394</v>
          </cell>
          <cell r="F245">
            <v>861200.59</v>
          </cell>
          <cell r="G245">
            <v>2188.9</v>
          </cell>
          <cell r="H245">
            <v>393.44</v>
          </cell>
          <cell r="I245">
            <v>279.77408550451565</v>
          </cell>
          <cell r="J245">
            <v>2.78</v>
          </cell>
          <cell r="K245">
            <v>220</v>
          </cell>
        </row>
        <row r="246">
          <cell r="A246">
            <v>4785</v>
          </cell>
          <cell r="B246" t="str">
            <v>North Tama County</v>
          </cell>
          <cell r="C246">
            <v>453.3</v>
          </cell>
          <cell r="D246">
            <v>53499</v>
          </cell>
          <cell r="E246">
            <v>12268</v>
          </cell>
          <cell r="F246">
            <v>194445.94</v>
          </cell>
          <cell r="G246">
            <v>177.8</v>
          </cell>
          <cell r="H246">
            <v>1093.6199999999999</v>
          </cell>
          <cell r="I246">
            <v>428.95640855945288</v>
          </cell>
          <cell r="J246">
            <v>3.64</v>
          </cell>
          <cell r="K246">
            <v>155</v>
          </cell>
        </row>
        <row r="247">
          <cell r="A247">
            <v>4787</v>
          </cell>
          <cell r="B247" t="str">
            <v>North Winneshiek</v>
          </cell>
          <cell r="C247">
            <v>297.39999999999998</v>
          </cell>
          <cell r="D247">
            <v>70000</v>
          </cell>
          <cell r="E247">
            <v>2501</v>
          </cell>
          <cell r="F247">
            <v>271981.78999999998</v>
          </cell>
          <cell r="G247">
            <v>152</v>
          </cell>
          <cell r="H247">
            <v>1789.35</v>
          </cell>
          <cell r="I247">
            <v>914.53190988567587</v>
          </cell>
          <cell r="J247">
            <v>3.89</v>
          </cell>
          <cell r="K247">
            <v>136</v>
          </cell>
        </row>
        <row r="248">
          <cell r="A248">
            <v>4788</v>
          </cell>
          <cell r="B248" t="str">
            <v>Northwood-Kensett</v>
          </cell>
          <cell r="C248">
            <v>503</v>
          </cell>
          <cell r="D248">
            <v>62528</v>
          </cell>
          <cell r="E248">
            <v>18625</v>
          </cell>
          <cell r="F248">
            <v>188202.94</v>
          </cell>
          <cell r="G248">
            <v>182.6</v>
          </cell>
          <cell r="H248">
            <v>1030.68</v>
          </cell>
          <cell r="I248">
            <v>374.16091451292249</v>
          </cell>
          <cell r="J248">
            <v>3.01</v>
          </cell>
          <cell r="K248">
            <v>166</v>
          </cell>
        </row>
        <row r="249">
          <cell r="A249">
            <v>4797</v>
          </cell>
          <cell r="B249" t="str">
            <v>Norwalk</v>
          </cell>
          <cell r="C249">
            <v>2646.7</v>
          </cell>
          <cell r="D249">
            <v>84633</v>
          </cell>
          <cell r="E249">
            <v>52358</v>
          </cell>
          <cell r="F249">
            <v>416688.53</v>
          </cell>
          <cell r="G249">
            <v>1239</v>
          </cell>
          <cell r="H249">
            <v>336.31</v>
          </cell>
          <cell r="I249">
            <v>157.43700835002079</v>
          </cell>
          <cell r="J249">
            <v>4.93</v>
          </cell>
          <cell r="K249">
            <v>50</v>
          </cell>
        </row>
        <row r="250">
          <cell r="A250">
            <v>4860</v>
          </cell>
          <cell r="B250" t="str">
            <v>Odebolt-Arthur</v>
          </cell>
          <cell r="C250">
            <v>339.1</v>
          </cell>
          <cell r="D250">
            <v>43522</v>
          </cell>
          <cell r="E250">
            <v>14871</v>
          </cell>
          <cell r="F250">
            <v>124186.43</v>
          </cell>
          <cell r="G250">
            <v>195.6</v>
          </cell>
          <cell r="H250">
            <v>634.9</v>
          </cell>
          <cell r="I250">
            <v>366.22362135063401</v>
          </cell>
          <cell r="J250">
            <v>2.86</v>
          </cell>
          <cell r="K250">
            <v>149</v>
          </cell>
        </row>
        <row r="251">
          <cell r="A251">
            <v>4869</v>
          </cell>
          <cell r="B251" t="str">
            <v>Oelwein</v>
          </cell>
          <cell r="C251">
            <v>1311.2</v>
          </cell>
          <cell r="D251">
            <v>64282</v>
          </cell>
          <cell r="E251">
            <v>24506</v>
          </cell>
          <cell r="F251">
            <v>294608.11</v>
          </cell>
          <cell r="G251">
            <v>675.5</v>
          </cell>
          <cell r="H251">
            <v>436.13</v>
          </cell>
          <cell r="I251">
            <v>224.6858679072605</v>
          </cell>
          <cell r="J251">
            <v>4.58</v>
          </cell>
          <cell r="K251">
            <v>143</v>
          </cell>
        </row>
        <row r="252">
          <cell r="A252">
            <v>4878</v>
          </cell>
          <cell r="B252" t="str">
            <v>Ogden</v>
          </cell>
          <cell r="C252">
            <v>638.5</v>
          </cell>
          <cell r="D252">
            <v>54281</v>
          </cell>
          <cell r="E252">
            <v>15492</v>
          </cell>
          <cell r="F252">
            <v>360950.87</v>
          </cell>
          <cell r="G252">
            <v>194.2</v>
          </cell>
          <cell r="H252">
            <v>1858.66</v>
          </cell>
          <cell r="I252">
            <v>565.31068128426</v>
          </cell>
          <cell r="J252">
            <v>6.65</v>
          </cell>
          <cell r="K252">
            <v>143</v>
          </cell>
        </row>
        <row r="253">
          <cell r="A253">
            <v>4890</v>
          </cell>
          <cell r="B253" t="str">
            <v>Okoboji</v>
          </cell>
          <cell r="C253">
            <v>959.2</v>
          </cell>
          <cell r="D253">
            <v>78545</v>
          </cell>
          <cell r="E253">
            <v>25675</v>
          </cell>
          <cell r="F253">
            <v>336900.87</v>
          </cell>
          <cell r="G253">
            <v>696</v>
          </cell>
          <cell r="H253">
            <v>484.05</v>
          </cell>
          <cell r="I253">
            <v>351.23109883236026</v>
          </cell>
          <cell r="J253">
            <v>4.29</v>
          </cell>
          <cell r="K253">
            <v>123</v>
          </cell>
        </row>
        <row r="254">
          <cell r="A254">
            <v>4905</v>
          </cell>
          <cell r="B254" t="str">
            <v>Olin Consolidated</v>
          </cell>
          <cell r="C254">
            <v>243.4</v>
          </cell>
          <cell r="D254">
            <v>28647</v>
          </cell>
          <cell r="E254">
            <v>1332</v>
          </cell>
          <cell r="F254">
            <v>168529.32</v>
          </cell>
          <cell r="G254">
            <v>78</v>
          </cell>
          <cell r="H254">
            <v>2160.63</v>
          </cell>
          <cell r="I254">
            <v>692.39654889071494</v>
          </cell>
          <cell r="J254">
            <v>5.88</v>
          </cell>
          <cell r="K254">
            <v>84</v>
          </cell>
        </row>
        <row r="255">
          <cell r="A255">
            <v>4978</v>
          </cell>
          <cell r="B255" t="str">
            <v>Orient-Macksburg</v>
          </cell>
          <cell r="C255">
            <v>194</v>
          </cell>
          <cell r="D255">
            <v>50936</v>
          </cell>
          <cell r="E255">
            <v>5888</v>
          </cell>
          <cell r="F255">
            <v>57760.6</v>
          </cell>
          <cell r="G255">
            <v>74.900000000000006</v>
          </cell>
          <cell r="H255">
            <v>771.17</v>
          </cell>
          <cell r="I255">
            <v>297.73505154639173</v>
          </cell>
          <cell r="J255">
            <v>1.1299999999999999</v>
          </cell>
          <cell r="K255">
            <v>184</v>
          </cell>
        </row>
        <row r="256">
          <cell r="A256">
            <v>4995</v>
          </cell>
          <cell r="B256" t="str">
            <v>Osage</v>
          </cell>
          <cell r="C256">
            <v>955</v>
          </cell>
          <cell r="D256">
            <v>91321</v>
          </cell>
          <cell r="E256">
            <v>38469</v>
          </cell>
          <cell r="F256">
            <v>303317.7</v>
          </cell>
          <cell r="G256">
            <v>499</v>
          </cell>
          <cell r="H256">
            <v>607.85</v>
          </cell>
          <cell r="I256">
            <v>317.61015706806285</v>
          </cell>
          <cell r="J256">
            <v>3.32</v>
          </cell>
          <cell r="K256">
            <v>227</v>
          </cell>
        </row>
        <row r="257">
          <cell r="A257">
            <v>5013</v>
          </cell>
          <cell r="B257" t="str">
            <v>Oskaloosa</v>
          </cell>
          <cell r="C257">
            <v>2371.5</v>
          </cell>
          <cell r="D257">
            <v>174390</v>
          </cell>
          <cell r="E257">
            <v>68842</v>
          </cell>
          <cell r="F257">
            <v>739160.98</v>
          </cell>
          <cell r="G257">
            <v>1366</v>
          </cell>
          <cell r="H257">
            <v>541.11</v>
          </cell>
          <cell r="I257">
            <v>311.68500105418508</v>
          </cell>
          <cell r="J257">
            <v>4.24</v>
          </cell>
          <cell r="K257">
            <v>182</v>
          </cell>
        </row>
        <row r="258">
          <cell r="A258">
            <v>5049</v>
          </cell>
          <cell r="B258" t="str">
            <v>Ottumwa</v>
          </cell>
          <cell r="C258">
            <v>4622.8999999999996</v>
          </cell>
          <cell r="D258">
            <v>199555</v>
          </cell>
          <cell r="E258">
            <v>86145</v>
          </cell>
          <cell r="F258">
            <v>1310145.1299999999</v>
          </cell>
          <cell r="G258">
            <v>2769.9</v>
          </cell>
          <cell r="H258">
            <v>472.99</v>
          </cell>
          <cell r="I258">
            <v>283.40330312141731</v>
          </cell>
          <cell r="J258">
            <v>6.57</v>
          </cell>
          <cell r="K258">
            <v>130</v>
          </cell>
        </row>
        <row r="259">
          <cell r="A259">
            <v>5121</v>
          </cell>
          <cell r="B259" t="str">
            <v>Panorama</v>
          </cell>
          <cell r="C259">
            <v>729</v>
          </cell>
          <cell r="D259">
            <v>102670</v>
          </cell>
          <cell r="E259">
            <v>30088</v>
          </cell>
          <cell r="F259">
            <v>366015.51</v>
          </cell>
          <cell r="G259">
            <v>566.70000000000005</v>
          </cell>
          <cell r="H259">
            <v>645.87</v>
          </cell>
          <cell r="I259">
            <v>502.07888888888891</v>
          </cell>
          <cell r="J259">
            <v>3.56</v>
          </cell>
          <cell r="K259">
            <v>197</v>
          </cell>
        </row>
        <row r="260">
          <cell r="A260">
            <v>5139</v>
          </cell>
          <cell r="B260" t="str">
            <v>Paton-Churdan</v>
          </cell>
          <cell r="C260">
            <v>198</v>
          </cell>
          <cell r="D260">
            <v>57859</v>
          </cell>
          <cell r="E260">
            <v>9100</v>
          </cell>
          <cell r="F260">
            <v>141532.67000000001</v>
          </cell>
          <cell r="G260">
            <v>183</v>
          </cell>
          <cell r="H260">
            <v>773.4</v>
          </cell>
          <cell r="I260">
            <v>714.81146464646474</v>
          </cell>
          <cell r="J260">
            <v>2.4500000000000002</v>
          </cell>
          <cell r="K260">
            <v>125</v>
          </cell>
        </row>
        <row r="261">
          <cell r="A261">
            <v>5319</v>
          </cell>
          <cell r="B261" t="str">
            <v>PCM</v>
          </cell>
          <cell r="C261">
            <v>1068.9000000000001</v>
          </cell>
          <cell r="D261">
            <v>107965</v>
          </cell>
          <cell r="E261">
            <v>56094</v>
          </cell>
          <cell r="F261">
            <v>305008.2</v>
          </cell>
          <cell r="G261">
            <v>237</v>
          </cell>
          <cell r="H261">
            <v>1286.95</v>
          </cell>
          <cell r="I261">
            <v>285.34774066797644</v>
          </cell>
          <cell r="J261">
            <v>2.82</v>
          </cell>
          <cell r="K261">
            <v>192</v>
          </cell>
        </row>
        <row r="262">
          <cell r="A262">
            <v>5163</v>
          </cell>
          <cell r="B262" t="str">
            <v>Pekin</v>
          </cell>
          <cell r="C262">
            <v>638.20000000000005</v>
          </cell>
          <cell r="D262">
            <v>163472</v>
          </cell>
          <cell r="E262">
            <v>18691</v>
          </cell>
          <cell r="F262">
            <v>367507.63</v>
          </cell>
          <cell r="G262">
            <v>502</v>
          </cell>
          <cell r="H262">
            <v>732.09</v>
          </cell>
          <cell r="I262">
            <v>575.85025070510812</v>
          </cell>
          <cell r="J262">
            <v>2.25</v>
          </cell>
          <cell r="K262">
            <v>280</v>
          </cell>
        </row>
        <row r="263">
          <cell r="A263">
            <v>5166</v>
          </cell>
          <cell r="B263" t="str">
            <v>Pella</v>
          </cell>
          <cell r="C263">
            <v>2138.6999999999998</v>
          </cell>
          <cell r="D263">
            <v>147826</v>
          </cell>
          <cell r="E263">
            <v>48331</v>
          </cell>
          <cell r="F263">
            <v>634266.62</v>
          </cell>
          <cell r="G263">
            <v>1720</v>
          </cell>
          <cell r="H263">
            <v>368.76</v>
          </cell>
          <cell r="I263">
            <v>296.5664282040492</v>
          </cell>
          <cell r="J263">
            <v>4.29</v>
          </cell>
          <cell r="K263">
            <v>193</v>
          </cell>
        </row>
        <row r="264">
          <cell r="A264">
            <v>5184</v>
          </cell>
          <cell r="B264" t="str">
            <v>Perry</v>
          </cell>
          <cell r="C264">
            <v>1773.3</v>
          </cell>
          <cell r="D264">
            <v>82331</v>
          </cell>
          <cell r="E264">
            <v>41886</v>
          </cell>
          <cell r="F264">
            <v>451541.75</v>
          </cell>
          <cell r="G264">
            <v>591.9</v>
          </cell>
          <cell r="H264">
            <v>762.87</v>
          </cell>
          <cell r="I264">
            <v>254.63359273670559</v>
          </cell>
          <cell r="J264">
            <v>5.48</v>
          </cell>
          <cell r="K264">
            <v>123</v>
          </cell>
        </row>
        <row r="265">
          <cell r="A265">
            <v>5250</v>
          </cell>
          <cell r="B265" t="str">
            <v>Pleasant Valley</v>
          </cell>
          <cell r="C265">
            <v>4531.8</v>
          </cell>
          <cell r="D265">
            <v>299004</v>
          </cell>
          <cell r="E265">
            <v>104411</v>
          </cell>
          <cell r="F265">
            <v>1198438.28</v>
          </cell>
          <cell r="G265">
            <v>3905.1</v>
          </cell>
          <cell r="H265">
            <v>306.89</v>
          </cell>
          <cell r="I265">
            <v>264.45083189902465</v>
          </cell>
          <cell r="J265">
            <v>4.01</v>
          </cell>
          <cell r="K265">
            <v>42</v>
          </cell>
        </row>
        <row r="266">
          <cell r="A266">
            <v>5256</v>
          </cell>
          <cell r="B266" t="str">
            <v>Pleasantville</v>
          </cell>
          <cell r="C266">
            <v>677.5</v>
          </cell>
          <cell r="D266">
            <v>66320</v>
          </cell>
          <cell r="E266">
            <v>22250</v>
          </cell>
          <cell r="F266">
            <v>195829.86</v>
          </cell>
          <cell r="G266">
            <v>257.5</v>
          </cell>
          <cell r="H266">
            <v>760.5</v>
          </cell>
          <cell r="I266">
            <v>289.04776383763834</v>
          </cell>
          <cell r="J266">
            <v>2.95</v>
          </cell>
          <cell r="K266">
            <v>117</v>
          </cell>
        </row>
        <row r="267">
          <cell r="A267">
            <v>5283</v>
          </cell>
          <cell r="B267" t="str">
            <v>Pocahontas Area</v>
          </cell>
          <cell r="C267">
            <v>704.3</v>
          </cell>
          <cell r="D267">
            <v>148209</v>
          </cell>
          <cell r="E267">
            <v>46418</v>
          </cell>
          <cell r="F267">
            <v>402363.21</v>
          </cell>
          <cell r="G267">
            <v>316.3</v>
          </cell>
          <cell r="H267">
            <v>1272.0899999999999</v>
          </cell>
          <cell r="I267">
            <v>571.29520090870369</v>
          </cell>
          <cell r="J267">
            <v>2.72</v>
          </cell>
          <cell r="K267">
            <v>387</v>
          </cell>
        </row>
        <row r="268">
          <cell r="A268">
            <v>5310</v>
          </cell>
          <cell r="B268" t="str">
            <v>Postville</v>
          </cell>
          <cell r="C268">
            <v>674.2</v>
          </cell>
          <cell r="D268">
            <v>51133</v>
          </cell>
          <cell r="E268">
            <v>26150</v>
          </cell>
          <cell r="F268">
            <v>111138.8</v>
          </cell>
          <cell r="G268">
            <v>225</v>
          </cell>
          <cell r="H268">
            <v>493.95</v>
          </cell>
          <cell r="I268">
            <v>164.84544645505784</v>
          </cell>
          <cell r="J268">
            <v>2.17</v>
          </cell>
          <cell r="K268">
            <v>119</v>
          </cell>
        </row>
        <row r="269">
          <cell r="A269">
            <v>5323</v>
          </cell>
          <cell r="B269" t="str">
            <v>Prairie Valley</v>
          </cell>
          <cell r="C269">
            <v>567.4</v>
          </cell>
          <cell r="D269">
            <v>182148</v>
          </cell>
          <cell r="E269">
            <v>26850</v>
          </cell>
          <cell r="F269">
            <v>347561.05</v>
          </cell>
          <cell r="G269">
            <v>483</v>
          </cell>
          <cell r="H269">
            <v>719.59</v>
          </cell>
          <cell r="I269">
            <v>612.55031723651746</v>
          </cell>
          <cell r="J269">
            <v>1.91</v>
          </cell>
          <cell r="K269">
            <v>283</v>
          </cell>
        </row>
        <row r="270">
          <cell r="A270">
            <v>5328</v>
          </cell>
          <cell r="B270" t="str">
            <v>Prescott</v>
          </cell>
          <cell r="C270">
            <v>79.8</v>
          </cell>
          <cell r="D270">
            <v>31602</v>
          </cell>
          <cell r="E270">
            <v>8389</v>
          </cell>
          <cell r="F270">
            <v>42720.62</v>
          </cell>
          <cell r="G270">
            <v>21.9</v>
          </cell>
          <cell r="H270">
            <v>1950.71</v>
          </cell>
          <cell r="I270">
            <v>535.34611528822063</v>
          </cell>
          <cell r="J270">
            <v>1.35</v>
          </cell>
          <cell r="K270">
            <v>89</v>
          </cell>
        </row>
        <row r="271">
          <cell r="A271">
            <v>5463</v>
          </cell>
          <cell r="B271" t="str">
            <v>Red Oak</v>
          </cell>
          <cell r="C271">
            <v>1133.0999999999999</v>
          </cell>
          <cell r="D271">
            <v>65650</v>
          </cell>
          <cell r="E271">
            <v>24394</v>
          </cell>
          <cell r="F271">
            <v>296332.79999999999</v>
          </cell>
          <cell r="G271">
            <v>345</v>
          </cell>
          <cell r="H271">
            <v>858.94</v>
          </cell>
          <cell r="I271">
            <v>261.52396081546203</v>
          </cell>
          <cell r="J271">
            <v>4.51</v>
          </cell>
          <cell r="K271">
            <v>203</v>
          </cell>
        </row>
        <row r="272">
          <cell r="A272">
            <v>5486</v>
          </cell>
          <cell r="B272" t="str">
            <v>Remsen-Union</v>
          </cell>
          <cell r="C272">
            <v>371.2</v>
          </cell>
          <cell r="D272">
            <v>57017</v>
          </cell>
          <cell r="E272">
            <v>5190</v>
          </cell>
          <cell r="F272">
            <v>225596.38</v>
          </cell>
          <cell r="G272">
            <v>309</v>
          </cell>
          <cell r="H272">
            <v>730.09</v>
          </cell>
          <cell r="I272">
            <v>607.74886853448277</v>
          </cell>
          <cell r="J272">
            <v>3.96</v>
          </cell>
          <cell r="K272">
            <v>178</v>
          </cell>
        </row>
        <row r="273">
          <cell r="A273">
            <v>5508</v>
          </cell>
          <cell r="B273" t="str">
            <v>Riceville</v>
          </cell>
          <cell r="C273">
            <v>309.2</v>
          </cell>
          <cell r="D273">
            <v>49239</v>
          </cell>
          <cell r="E273">
            <v>22071</v>
          </cell>
          <cell r="F273">
            <v>124715.55</v>
          </cell>
          <cell r="G273">
            <v>203</v>
          </cell>
          <cell r="H273">
            <v>614.36</v>
          </cell>
          <cell r="I273">
            <v>403.34912677878395</v>
          </cell>
          <cell r="J273">
            <v>2.5299999999999998</v>
          </cell>
          <cell r="K273">
            <v>224</v>
          </cell>
        </row>
        <row r="274">
          <cell r="A274" t="str">
            <v>Revised 12/21/16</v>
          </cell>
          <cell r="C274" t="str">
            <v>Enrollment</v>
          </cell>
          <cell r="E274" t="str">
            <v>Non-</v>
          </cell>
          <cell r="F274" t="str">
            <v>Net</v>
          </cell>
          <cell r="G274" t="str">
            <v>Ave #</v>
          </cell>
          <cell r="H274" t="str">
            <v>Ave Cost</v>
          </cell>
          <cell r="I274" t="str">
            <v>Ave Cost</v>
          </cell>
          <cell r="J274" t="str">
            <v>Ave Cost</v>
          </cell>
          <cell r="K274" t="str">
            <v>Approx.</v>
          </cell>
        </row>
        <row r="275">
          <cell r="C275" t="str">
            <v>(cert less</v>
          </cell>
          <cell r="D275" t="str">
            <v xml:space="preserve">Route </v>
          </cell>
          <cell r="E275" t="str">
            <v>Route</v>
          </cell>
          <cell r="F275" t="str">
            <v>Operating</v>
          </cell>
          <cell r="G275" t="str">
            <v xml:space="preserve">Students </v>
          </cell>
          <cell r="H275" t="str">
            <v>Per Pupil</v>
          </cell>
          <cell r="I275" t="str">
            <v>Per Pupil</v>
          </cell>
          <cell r="J275" t="str">
            <v>Per Mile</v>
          </cell>
          <cell r="K275" t="str">
            <v>Dist. Sq.</v>
          </cell>
        </row>
        <row r="276">
          <cell r="A276" t="str">
            <v>Dist. #</v>
          </cell>
          <cell r="B276" t="str">
            <v>District Name</v>
          </cell>
          <cell r="C276" t="str">
            <v>share time)</v>
          </cell>
          <cell r="D276" t="str">
            <v>Miles</v>
          </cell>
          <cell r="E276" t="str">
            <v>Miles</v>
          </cell>
          <cell r="F276" t="str">
            <v>Cost</v>
          </cell>
          <cell r="G276" t="str">
            <v>Transported</v>
          </cell>
          <cell r="H276" t="str">
            <v>Transported</v>
          </cell>
          <cell r="I276" t="str">
            <v>Enrolled</v>
          </cell>
          <cell r="J276" t="str">
            <v>(Route)</v>
          </cell>
          <cell r="K276" t="str">
            <v>Miles</v>
          </cell>
        </row>
        <row r="277">
          <cell r="A277">
            <v>4824</v>
          </cell>
          <cell r="B277" t="str">
            <v>Riverside</v>
          </cell>
          <cell r="C277">
            <v>691</v>
          </cell>
          <cell r="D277">
            <v>109792</v>
          </cell>
          <cell r="E277">
            <v>14384</v>
          </cell>
          <cell r="F277">
            <v>313836.99</v>
          </cell>
          <cell r="G277">
            <v>489</v>
          </cell>
          <cell r="H277">
            <v>641.79</v>
          </cell>
          <cell r="I277">
            <v>454.17798842257594</v>
          </cell>
          <cell r="J277">
            <v>2.86</v>
          </cell>
          <cell r="K277">
            <v>227</v>
          </cell>
        </row>
        <row r="278">
          <cell r="A278">
            <v>5607</v>
          </cell>
          <cell r="B278" t="str">
            <v>Rock Valley</v>
          </cell>
          <cell r="C278">
            <v>739</v>
          </cell>
          <cell r="D278">
            <v>61527</v>
          </cell>
          <cell r="E278">
            <v>12654</v>
          </cell>
          <cell r="F278">
            <v>123388.5</v>
          </cell>
          <cell r="G278">
            <v>207</v>
          </cell>
          <cell r="H278">
            <v>596.08000000000004</v>
          </cell>
          <cell r="I278">
            <v>166.96684709066307</v>
          </cell>
          <cell r="J278">
            <v>2.0099999999999998</v>
          </cell>
          <cell r="K278">
            <v>125</v>
          </cell>
        </row>
        <row r="279">
          <cell r="A279">
            <v>5643</v>
          </cell>
          <cell r="B279" t="str">
            <v>Roland-Story</v>
          </cell>
          <cell r="C279">
            <v>1010.2</v>
          </cell>
          <cell r="D279">
            <v>114603</v>
          </cell>
          <cell r="E279">
            <v>36157</v>
          </cell>
          <cell r="F279">
            <v>246960.25</v>
          </cell>
          <cell r="G279">
            <v>596</v>
          </cell>
          <cell r="H279">
            <v>414.36</v>
          </cell>
          <cell r="I279">
            <v>244.46668976440307</v>
          </cell>
          <cell r="J279">
            <v>2.16</v>
          </cell>
          <cell r="K279">
            <v>93</v>
          </cell>
        </row>
        <row r="280">
          <cell r="A280">
            <v>5697</v>
          </cell>
          <cell r="B280" t="str">
            <v>Rudd-Rockford-Marble Rk</v>
          </cell>
          <cell r="C280">
            <v>450.2</v>
          </cell>
          <cell r="D280">
            <v>71882</v>
          </cell>
          <cell r="E280">
            <v>19186</v>
          </cell>
          <cell r="F280">
            <v>246725.7</v>
          </cell>
          <cell r="G280">
            <v>287</v>
          </cell>
          <cell r="H280">
            <v>859.67</v>
          </cell>
          <cell r="I280">
            <v>548.03576188360728</v>
          </cell>
          <cell r="J280">
            <v>3.43</v>
          </cell>
          <cell r="K280">
            <v>205</v>
          </cell>
        </row>
        <row r="281">
          <cell r="A281">
            <v>5724</v>
          </cell>
          <cell r="B281" t="str">
            <v>Ruthven-Ayrshire</v>
          </cell>
          <cell r="C281">
            <v>246</v>
          </cell>
          <cell r="D281">
            <v>49288</v>
          </cell>
          <cell r="E281">
            <v>11041</v>
          </cell>
          <cell r="F281">
            <v>159393.73000000001</v>
          </cell>
          <cell r="G281">
            <v>113</v>
          </cell>
          <cell r="H281">
            <v>1410.56</v>
          </cell>
          <cell r="I281">
            <v>647.94199186991875</v>
          </cell>
          <cell r="J281">
            <v>3.23</v>
          </cell>
          <cell r="K281">
            <v>102</v>
          </cell>
        </row>
        <row r="282">
          <cell r="A282">
            <v>5751</v>
          </cell>
          <cell r="B282" t="str">
            <v>St Ansgar</v>
          </cell>
          <cell r="C282">
            <v>608.4</v>
          </cell>
          <cell r="D282">
            <v>88123</v>
          </cell>
          <cell r="E282">
            <v>14116</v>
          </cell>
          <cell r="F282">
            <v>339733.58</v>
          </cell>
          <cell r="G282">
            <v>416.4</v>
          </cell>
          <cell r="H282">
            <v>815.88</v>
          </cell>
          <cell r="I282">
            <v>558.4049638395793</v>
          </cell>
          <cell r="J282">
            <v>3.85</v>
          </cell>
          <cell r="K282">
            <v>244</v>
          </cell>
        </row>
        <row r="283">
          <cell r="A283">
            <v>5805</v>
          </cell>
          <cell r="B283" t="str">
            <v>Saydel</v>
          </cell>
          <cell r="C283">
            <v>1150.4000000000001</v>
          </cell>
          <cell r="D283">
            <v>95405</v>
          </cell>
          <cell r="E283">
            <v>42181</v>
          </cell>
          <cell r="F283">
            <v>582530.59</v>
          </cell>
          <cell r="G283">
            <v>1229</v>
          </cell>
          <cell r="H283">
            <v>473.99</v>
          </cell>
          <cell r="I283">
            <v>506.37220966620299</v>
          </cell>
          <cell r="J283">
            <v>6.1</v>
          </cell>
          <cell r="K283">
            <v>21</v>
          </cell>
        </row>
        <row r="284">
          <cell r="A284">
            <v>5823</v>
          </cell>
          <cell r="B284" t="str">
            <v>Schaller-Crestland</v>
          </cell>
          <cell r="C284">
            <v>351.3</v>
          </cell>
          <cell r="D284">
            <v>81514</v>
          </cell>
          <cell r="E284">
            <v>3713</v>
          </cell>
          <cell r="F284">
            <v>168616.07</v>
          </cell>
          <cell r="G284">
            <v>170</v>
          </cell>
          <cell r="H284">
            <v>991.86</v>
          </cell>
          <cell r="I284">
            <v>479.9774267008255</v>
          </cell>
          <cell r="J284">
            <v>2.0699999999999998</v>
          </cell>
          <cell r="K284">
            <v>165</v>
          </cell>
        </row>
        <row r="285">
          <cell r="A285">
            <v>5832</v>
          </cell>
          <cell r="B285" t="str">
            <v>Schleswig</v>
          </cell>
          <cell r="C285">
            <v>293.2</v>
          </cell>
          <cell r="D285">
            <v>52609</v>
          </cell>
          <cell r="E285">
            <v>4835</v>
          </cell>
          <cell r="F285">
            <v>154056.09</v>
          </cell>
          <cell r="G285">
            <v>151</v>
          </cell>
          <cell r="H285">
            <v>1020.24</v>
          </cell>
          <cell r="I285">
            <v>525.43004774897679</v>
          </cell>
          <cell r="J285">
            <v>2.93</v>
          </cell>
          <cell r="K285">
            <v>123</v>
          </cell>
        </row>
        <row r="286">
          <cell r="A286">
            <v>5877</v>
          </cell>
          <cell r="B286" t="str">
            <v>Sergeant Bluff-Luton</v>
          </cell>
          <cell r="C286">
            <v>1403.2</v>
          </cell>
          <cell r="D286">
            <v>102905</v>
          </cell>
          <cell r="E286">
            <v>52761</v>
          </cell>
          <cell r="F286">
            <v>264257.26</v>
          </cell>
          <cell r="G286">
            <v>408</v>
          </cell>
          <cell r="H286">
            <v>647.69000000000005</v>
          </cell>
          <cell r="I286">
            <v>188.32472919042189</v>
          </cell>
          <cell r="J286">
            <v>2.57</v>
          </cell>
          <cell r="K286">
            <v>64</v>
          </cell>
        </row>
        <row r="287">
          <cell r="A287">
            <v>5895</v>
          </cell>
          <cell r="B287" t="str">
            <v>Seymour</v>
          </cell>
          <cell r="C287">
            <v>297.7</v>
          </cell>
          <cell r="D287">
            <v>44252</v>
          </cell>
          <cell r="E287">
            <v>23866</v>
          </cell>
          <cell r="F287">
            <v>108112.54</v>
          </cell>
          <cell r="G287">
            <v>127.7</v>
          </cell>
          <cell r="H287">
            <v>846.61</v>
          </cell>
          <cell r="I287">
            <v>363.1593550554249</v>
          </cell>
          <cell r="J287">
            <v>2.4500000000000002</v>
          </cell>
          <cell r="K287">
            <v>217</v>
          </cell>
        </row>
        <row r="288">
          <cell r="A288">
            <v>5922</v>
          </cell>
          <cell r="B288" t="str">
            <v>West Fork CSD</v>
          </cell>
          <cell r="C288">
            <v>676.1</v>
          </cell>
          <cell r="D288">
            <v>116483</v>
          </cell>
          <cell r="E288">
            <v>17900</v>
          </cell>
          <cell r="F288">
            <v>361455.96</v>
          </cell>
          <cell r="G288">
            <v>404.4</v>
          </cell>
          <cell r="H288">
            <v>893.81</v>
          </cell>
          <cell r="I288">
            <v>534.61908001774884</v>
          </cell>
          <cell r="J288">
            <v>3.1</v>
          </cell>
          <cell r="K288">
            <v>236</v>
          </cell>
        </row>
        <row r="289">
          <cell r="A289">
            <v>5949</v>
          </cell>
          <cell r="B289" t="str">
            <v>Sheldon</v>
          </cell>
          <cell r="C289">
            <v>1075.2</v>
          </cell>
          <cell r="D289">
            <v>108720</v>
          </cell>
          <cell r="E289">
            <v>44783</v>
          </cell>
          <cell r="F289">
            <v>307093.92</v>
          </cell>
          <cell r="G289">
            <v>526</v>
          </cell>
          <cell r="H289">
            <v>583.83000000000004</v>
          </cell>
          <cell r="I289">
            <v>285.61562499999997</v>
          </cell>
          <cell r="J289">
            <v>2.82</v>
          </cell>
          <cell r="K289">
            <v>187</v>
          </cell>
        </row>
        <row r="290">
          <cell r="A290">
            <v>5976</v>
          </cell>
          <cell r="B290" t="str">
            <v>Shenandoah</v>
          </cell>
          <cell r="C290">
            <v>1003.5</v>
          </cell>
          <cell r="D290">
            <v>66600</v>
          </cell>
          <cell r="E290">
            <v>39689</v>
          </cell>
          <cell r="F290">
            <v>183494.73</v>
          </cell>
          <cell r="G290">
            <v>442.9</v>
          </cell>
          <cell r="H290">
            <v>414.3</v>
          </cell>
          <cell r="I290">
            <v>182.8547384155456</v>
          </cell>
          <cell r="J290">
            <v>2.76</v>
          </cell>
          <cell r="K290">
            <v>156</v>
          </cell>
        </row>
        <row r="291">
          <cell r="A291">
            <v>5994</v>
          </cell>
          <cell r="B291" t="str">
            <v>Sibley-Ocheyedan</v>
          </cell>
          <cell r="C291">
            <v>768.1</v>
          </cell>
          <cell r="D291">
            <v>82490</v>
          </cell>
          <cell r="E291">
            <v>20424</v>
          </cell>
          <cell r="F291">
            <v>263070.48</v>
          </cell>
          <cell r="G291">
            <v>305</v>
          </cell>
          <cell r="H291">
            <v>862.53</v>
          </cell>
          <cell r="I291">
            <v>342.49509178492383</v>
          </cell>
          <cell r="J291">
            <v>3.19</v>
          </cell>
          <cell r="K291">
            <v>239</v>
          </cell>
        </row>
        <row r="292">
          <cell r="A292">
            <v>6003</v>
          </cell>
          <cell r="B292" t="str">
            <v>Sidney</v>
          </cell>
          <cell r="C292">
            <v>332.8</v>
          </cell>
          <cell r="D292">
            <v>40379</v>
          </cell>
          <cell r="E292">
            <v>18064</v>
          </cell>
          <cell r="F292">
            <v>148879.29</v>
          </cell>
          <cell r="G292">
            <v>181</v>
          </cell>
          <cell r="H292">
            <v>822.54</v>
          </cell>
          <cell r="I292">
            <v>447.35363581730769</v>
          </cell>
          <cell r="J292">
            <v>3.68</v>
          </cell>
          <cell r="K292">
            <v>140</v>
          </cell>
        </row>
        <row r="293">
          <cell r="A293">
            <v>6012</v>
          </cell>
          <cell r="B293" t="str">
            <v>Sigourney</v>
          </cell>
          <cell r="C293">
            <v>529.6</v>
          </cell>
          <cell r="D293">
            <v>55476</v>
          </cell>
          <cell r="E293">
            <v>18815</v>
          </cell>
          <cell r="F293">
            <v>182682.05</v>
          </cell>
          <cell r="G293">
            <v>277.89999999999998</v>
          </cell>
          <cell r="H293">
            <v>657.37</v>
          </cell>
          <cell r="I293">
            <v>344.94344788519635</v>
          </cell>
          <cell r="J293">
            <v>3.29</v>
          </cell>
          <cell r="K293">
            <v>170</v>
          </cell>
        </row>
        <row r="294">
          <cell r="A294">
            <v>6030</v>
          </cell>
          <cell r="B294" t="str">
            <v>Sioux Center</v>
          </cell>
          <cell r="C294">
            <v>1194.9000000000001</v>
          </cell>
          <cell r="D294">
            <v>84214</v>
          </cell>
          <cell r="E294">
            <v>30895</v>
          </cell>
          <cell r="F294">
            <v>294288.74</v>
          </cell>
          <cell r="G294">
            <v>995.7</v>
          </cell>
          <cell r="H294">
            <v>295.56</v>
          </cell>
          <cell r="I294">
            <v>246.28733785253993</v>
          </cell>
          <cell r="J294">
            <v>3.49</v>
          </cell>
          <cell r="K294">
            <v>107</v>
          </cell>
        </row>
        <row r="295">
          <cell r="A295">
            <v>6048</v>
          </cell>
          <cell r="B295" t="str">
            <v>Sioux Central</v>
          </cell>
          <cell r="C295">
            <v>482.5</v>
          </cell>
          <cell r="D295">
            <v>127312</v>
          </cell>
          <cell r="E295">
            <v>29132</v>
          </cell>
          <cell r="F295">
            <v>368520.35</v>
          </cell>
          <cell r="G295">
            <v>493</v>
          </cell>
          <cell r="H295">
            <v>747.51</v>
          </cell>
          <cell r="I295">
            <v>763.77274611398957</v>
          </cell>
          <cell r="J295">
            <v>2.9</v>
          </cell>
          <cell r="K295">
            <v>194</v>
          </cell>
        </row>
        <row r="296">
          <cell r="A296">
            <v>6039</v>
          </cell>
          <cell r="B296" t="str">
            <v>Sioux City</v>
          </cell>
          <cell r="C296">
            <v>14574.5</v>
          </cell>
          <cell r="D296">
            <v>436761</v>
          </cell>
          <cell r="E296">
            <v>387317</v>
          </cell>
          <cell r="F296">
            <v>2291019.12</v>
          </cell>
          <cell r="G296">
            <v>4780</v>
          </cell>
          <cell r="H296">
            <v>479.29</v>
          </cell>
          <cell r="I296">
            <v>157.19366839342689</v>
          </cell>
          <cell r="J296">
            <v>5.24</v>
          </cell>
          <cell r="K296">
            <v>64</v>
          </cell>
        </row>
        <row r="297">
          <cell r="A297">
            <v>6091</v>
          </cell>
          <cell r="B297" t="str">
            <v>South Central Calhoun</v>
          </cell>
          <cell r="C297">
            <v>920.9</v>
          </cell>
          <cell r="D297">
            <v>190572</v>
          </cell>
          <cell r="E297">
            <v>26955</v>
          </cell>
          <cell r="F297">
            <v>427933.12</v>
          </cell>
          <cell r="G297">
            <v>405</v>
          </cell>
          <cell r="H297">
            <v>1056.6199999999999</v>
          </cell>
          <cell r="I297">
            <v>464.69010750352919</v>
          </cell>
          <cell r="J297">
            <v>2.25</v>
          </cell>
          <cell r="K297">
            <v>432</v>
          </cell>
        </row>
        <row r="298">
          <cell r="A298">
            <v>6093</v>
          </cell>
          <cell r="B298" t="str">
            <v>Solon</v>
          </cell>
          <cell r="C298">
            <v>1297</v>
          </cell>
          <cell r="D298">
            <v>80788</v>
          </cell>
          <cell r="E298">
            <v>39408</v>
          </cell>
          <cell r="F298">
            <v>313961.64</v>
          </cell>
          <cell r="G298">
            <v>612</v>
          </cell>
          <cell r="H298">
            <v>513.01</v>
          </cell>
          <cell r="I298">
            <v>242.06757131842716</v>
          </cell>
          <cell r="J298">
            <v>3.89</v>
          </cell>
          <cell r="K298">
            <v>110</v>
          </cell>
        </row>
        <row r="299">
          <cell r="A299">
            <v>6094</v>
          </cell>
          <cell r="B299" t="str">
            <v>Southeast Warren</v>
          </cell>
          <cell r="C299">
            <v>597.4</v>
          </cell>
          <cell r="D299">
            <v>95378</v>
          </cell>
          <cell r="E299">
            <v>18318</v>
          </cell>
          <cell r="F299">
            <v>249459.97</v>
          </cell>
          <cell r="G299">
            <v>389.7</v>
          </cell>
          <cell r="H299">
            <v>640.13</v>
          </cell>
          <cell r="I299">
            <v>417.57611315701376</v>
          </cell>
          <cell r="J299">
            <v>2.61</v>
          </cell>
          <cell r="K299">
            <v>151</v>
          </cell>
        </row>
        <row r="300">
          <cell r="A300">
            <v>6095</v>
          </cell>
          <cell r="B300" t="str">
            <v>South Hamilton</v>
          </cell>
          <cell r="C300">
            <v>651.29999999999995</v>
          </cell>
          <cell r="D300">
            <v>78335</v>
          </cell>
          <cell r="E300">
            <v>13206</v>
          </cell>
          <cell r="F300">
            <v>315589.43</v>
          </cell>
          <cell r="G300">
            <v>256.89999999999998</v>
          </cell>
          <cell r="H300">
            <v>1228.45</v>
          </cell>
          <cell r="I300">
            <v>484.55309381237527</v>
          </cell>
          <cell r="J300">
            <v>4.03</v>
          </cell>
          <cell r="K300">
            <v>203</v>
          </cell>
        </row>
        <row r="301">
          <cell r="A301">
            <v>6096</v>
          </cell>
          <cell r="B301" t="str">
            <v>Southeast Webster Grand</v>
          </cell>
          <cell r="C301">
            <v>535.6</v>
          </cell>
          <cell r="D301">
            <v>155689</v>
          </cell>
          <cell r="E301">
            <v>23373</v>
          </cell>
          <cell r="F301">
            <v>364917.3</v>
          </cell>
          <cell r="G301">
            <v>266</v>
          </cell>
          <cell r="H301">
            <v>1371.87</v>
          </cell>
          <cell r="I301">
            <v>681.32430918595958</v>
          </cell>
          <cell r="J301">
            <v>2.34</v>
          </cell>
          <cell r="K301">
            <v>226</v>
          </cell>
        </row>
        <row r="302">
          <cell r="A302">
            <v>6097</v>
          </cell>
          <cell r="B302" t="str">
            <v>South Page</v>
          </cell>
          <cell r="C302">
            <v>187</v>
          </cell>
          <cell r="D302">
            <v>27738</v>
          </cell>
          <cell r="E302">
            <v>4086</v>
          </cell>
          <cell r="F302">
            <v>100772.62</v>
          </cell>
          <cell r="G302">
            <v>66</v>
          </cell>
          <cell r="H302">
            <v>1526.86</v>
          </cell>
          <cell r="I302">
            <v>538.89101604278073</v>
          </cell>
          <cell r="J302">
            <v>3.63</v>
          </cell>
          <cell r="K302">
            <v>143</v>
          </cell>
        </row>
        <row r="303">
          <cell r="A303">
            <v>6098</v>
          </cell>
          <cell r="B303" t="str">
            <v>South Tama County</v>
          </cell>
          <cell r="C303">
            <v>1544.1</v>
          </cell>
          <cell r="D303">
            <v>175748</v>
          </cell>
          <cell r="E303">
            <v>36776</v>
          </cell>
          <cell r="F303">
            <v>643310.06000000006</v>
          </cell>
          <cell r="G303">
            <v>1283</v>
          </cell>
          <cell r="H303">
            <v>501.41</v>
          </cell>
          <cell r="I303">
            <v>416.62460980506449</v>
          </cell>
          <cell r="J303">
            <v>3.66</v>
          </cell>
          <cell r="K303">
            <v>262</v>
          </cell>
        </row>
        <row r="304">
          <cell r="A304">
            <v>5157</v>
          </cell>
          <cell r="B304" t="str">
            <v>South O'Brien</v>
          </cell>
          <cell r="C304">
            <v>619.6</v>
          </cell>
          <cell r="D304">
            <v>94303</v>
          </cell>
          <cell r="E304">
            <v>27162</v>
          </cell>
          <cell r="F304">
            <v>277262.56</v>
          </cell>
          <cell r="G304">
            <v>567.29999999999995</v>
          </cell>
          <cell r="H304">
            <v>488.74</v>
          </cell>
          <cell r="I304">
            <v>447.48637830858615</v>
          </cell>
          <cell r="J304">
            <v>2.94</v>
          </cell>
          <cell r="K304">
            <v>303</v>
          </cell>
        </row>
        <row r="305">
          <cell r="A305">
            <v>6100</v>
          </cell>
          <cell r="B305" t="str">
            <v>South Winneshiek</v>
          </cell>
          <cell r="C305">
            <v>538</v>
          </cell>
          <cell r="D305">
            <v>108576</v>
          </cell>
          <cell r="E305">
            <v>37642</v>
          </cell>
          <cell r="F305">
            <v>280998.65000000002</v>
          </cell>
          <cell r="G305">
            <v>598.9</v>
          </cell>
          <cell r="H305">
            <v>469.19</v>
          </cell>
          <cell r="I305">
            <v>522.30232342007434</v>
          </cell>
          <cell r="J305">
            <v>2.59</v>
          </cell>
          <cell r="K305">
            <v>175</v>
          </cell>
        </row>
        <row r="306">
          <cell r="A306">
            <v>6101</v>
          </cell>
          <cell r="B306" t="str">
            <v>Southeast Polk</v>
          </cell>
          <cell r="C306">
            <v>6801.5</v>
          </cell>
          <cell r="D306">
            <v>514854</v>
          </cell>
          <cell r="E306">
            <v>325859</v>
          </cell>
          <cell r="F306">
            <v>2118851.87</v>
          </cell>
          <cell r="G306">
            <v>4069.9</v>
          </cell>
          <cell r="H306">
            <v>520.62</v>
          </cell>
          <cell r="I306">
            <v>311.52714401235022</v>
          </cell>
          <cell r="J306">
            <v>4.1100000000000003</v>
          </cell>
          <cell r="K306">
            <v>110</v>
          </cell>
        </row>
        <row r="307">
          <cell r="A307">
            <v>6102</v>
          </cell>
          <cell r="B307" t="str">
            <v>Spencer</v>
          </cell>
          <cell r="C307">
            <v>1874.6</v>
          </cell>
          <cell r="D307">
            <v>98799</v>
          </cell>
          <cell r="E307">
            <v>91532</v>
          </cell>
          <cell r="F307">
            <v>341624.93</v>
          </cell>
          <cell r="G307">
            <v>949.9</v>
          </cell>
          <cell r="H307">
            <v>359.64</v>
          </cell>
          <cell r="I307">
            <v>182.23884028592767</v>
          </cell>
          <cell r="J307">
            <v>3.45</v>
          </cell>
          <cell r="K307">
            <v>105</v>
          </cell>
        </row>
        <row r="308">
          <cell r="A308" t="str">
            <v>Revised 12/21/16</v>
          </cell>
          <cell r="C308" t="str">
            <v>Enrollment</v>
          </cell>
          <cell r="E308" t="str">
            <v>Non-</v>
          </cell>
          <cell r="F308" t="str">
            <v>Net</v>
          </cell>
          <cell r="G308" t="str">
            <v>Ave #</v>
          </cell>
          <cell r="H308" t="str">
            <v>Ave Cost</v>
          </cell>
          <cell r="I308" t="str">
            <v>Ave Cost</v>
          </cell>
          <cell r="J308" t="str">
            <v>Ave Cost</v>
          </cell>
          <cell r="K308" t="str">
            <v>Approx.</v>
          </cell>
        </row>
        <row r="309">
          <cell r="C309" t="str">
            <v>(cert less</v>
          </cell>
          <cell r="D309" t="str">
            <v xml:space="preserve">Route </v>
          </cell>
          <cell r="E309" t="str">
            <v>Route</v>
          </cell>
          <cell r="F309" t="str">
            <v>Operating</v>
          </cell>
          <cell r="G309" t="str">
            <v xml:space="preserve">Students </v>
          </cell>
          <cell r="H309" t="str">
            <v>Per Pupil</v>
          </cell>
          <cell r="I309" t="str">
            <v>Per Pupil</v>
          </cell>
          <cell r="J309" t="str">
            <v>Per Mile</v>
          </cell>
          <cell r="K309" t="str">
            <v>Dist. Sq.</v>
          </cell>
        </row>
        <row r="310">
          <cell r="A310" t="str">
            <v>Dist. #</v>
          </cell>
          <cell r="B310" t="str">
            <v>District Name</v>
          </cell>
          <cell r="C310" t="str">
            <v>share time)</v>
          </cell>
          <cell r="D310" t="str">
            <v>Miles</v>
          </cell>
          <cell r="E310" t="str">
            <v>Miles</v>
          </cell>
          <cell r="F310" t="str">
            <v>Cost</v>
          </cell>
          <cell r="G310" t="str">
            <v>Transported</v>
          </cell>
          <cell r="H310" t="str">
            <v>Transported</v>
          </cell>
          <cell r="I310" t="str">
            <v>Enrolled</v>
          </cell>
          <cell r="J310" t="str">
            <v>(Route)</v>
          </cell>
          <cell r="K310" t="str">
            <v>Miles</v>
          </cell>
        </row>
        <row r="311">
          <cell r="A311">
            <v>6120</v>
          </cell>
          <cell r="B311" t="str">
            <v>Spirit Lake</v>
          </cell>
          <cell r="C311">
            <v>1170.7</v>
          </cell>
          <cell r="D311">
            <v>71113</v>
          </cell>
          <cell r="E311">
            <v>35717</v>
          </cell>
          <cell r="F311">
            <v>333066.88</v>
          </cell>
          <cell r="G311">
            <v>397.6</v>
          </cell>
          <cell r="H311">
            <v>837.69</v>
          </cell>
          <cell r="I311">
            <v>284.50233193815666</v>
          </cell>
          <cell r="J311">
            <v>4.6900000000000004</v>
          </cell>
          <cell r="K311">
            <v>99</v>
          </cell>
        </row>
        <row r="312">
          <cell r="A312">
            <v>6138</v>
          </cell>
          <cell r="B312" t="str">
            <v>Springville</v>
          </cell>
          <cell r="C312">
            <v>359.3</v>
          </cell>
          <cell r="D312">
            <v>47415</v>
          </cell>
          <cell r="E312">
            <v>15699</v>
          </cell>
          <cell r="F312">
            <v>115318.25</v>
          </cell>
          <cell r="G312">
            <v>93</v>
          </cell>
          <cell r="H312">
            <v>1239.98</v>
          </cell>
          <cell r="I312">
            <v>320.95254661842472</v>
          </cell>
          <cell r="J312">
            <v>2.4300000000000002</v>
          </cell>
          <cell r="K312">
            <v>58</v>
          </cell>
        </row>
        <row r="313">
          <cell r="A313">
            <v>6165</v>
          </cell>
          <cell r="B313" t="str">
            <v>Stanton</v>
          </cell>
          <cell r="C313">
            <v>186</v>
          </cell>
          <cell r="D313">
            <v>30365</v>
          </cell>
          <cell r="E313">
            <v>14149</v>
          </cell>
          <cell r="F313">
            <v>72142.3</v>
          </cell>
          <cell r="G313">
            <v>62</v>
          </cell>
          <cell r="H313">
            <v>1163.5899999999999</v>
          </cell>
          <cell r="I313">
            <v>387.86182795698926</v>
          </cell>
          <cell r="J313">
            <v>2.38</v>
          </cell>
          <cell r="K313">
            <v>80</v>
          </cell>
        </row>
        <row r="314">
          <cell r="A314">
            <v>6175</v>
          </cell>
          <cell r="B314" t="str">
            <v>Starmont</v>
          </cell>
          <cell r="C314">
            <v>620.4</v>
          </cell>
          <cell r="D314">
            <v>94472</v>
          </cell>
          <cell r="E314">
            <v>17851</v>
          </cell>
          <cell r="F314">
            <v>210961.65</v>
          </cell>
          <cell r="G314">
            <v>525.4</v>
          </cell>
          <cell r="H314">
            <v>401.53</v>
          </cell>
          <cell r="I314">
            <v>340.04134429400386</v>
          </cell>
          <cell r="J314">
            <v>2.23</v>
          </cell>
          <cell r="K314">
            <v>201</v>
          </cell>
        </row>
        <row r="315">
          <cell r="A315">
            <v>6219</v>
          </cell>
          <cell r="B315" t="str">
            <v>Storm Lake</v>
          </cell>
          <cell r="C315">
            <v>2317.6</v>
          </cell>
          <cell r="D315">
            <v>83996</v>
          </cell>
          <cell r="E315">
            <v>60158</v>
          </cell>
          <cell r="F315">
            <v>369924.69</v>
          </cell>
          <cell r="G315">
            <v>1428</v>
          </cell>
          <cell r="H315">
            <v>259.05</v>
          </cell>
          <cell r="I315">
            <v>159.61541681049363</v>
          </cell>
          <cell r="J315">
            <v>4.4000000000000004</v>
          </cell>
          <cell r="K315">
            <v>85</v>
          </cell>
        </row>
        <row r="316">
          <cell r="A316">
            <v>6246</v>
          </cell>
          <cell r="B316" t="str">
            <v>Stratford</v>
          </cell>
          <cell r="C316">
            <v>169.7</v>
          </cell>
          <cell r="D316">
            <v>44290</v>
          </cell>
          <cell r="E316">
            <v>20724</v>
          </cell>
          <cell r="F316">
            <v>73185.259999999995</v>
          </cell>
          <cell r="G316">
            <v>102</v>
          </cell>
          <cell r="H316">
            <v>717.5</v>
          </cell>
          <cell r="I316">
            <v>431.26258102533882</v>
          </cell>
          <cell r="J316">
            <v>1.65</v>
          </cell>
          <cell r="K316">
            <v>80</v>
          </cell>
        </row>
        <row r="317">
          <cell r="A317">
            <v>6264</v>
          </cell>
          <cell r="B317" t="str">
            <v>West Central Valley</v>
          </cell>
          <cell r="C317">
            <v>917.2</v>
          </cell>
          <cell r="D317">
            <v>69570</v>
          </cell>
          <cell r="E317">
            <v>28905</v>
          </cell>
          <cell r="F317">
            <v>336866</v>
          </cell>
          <cell r="G317">
            <v>396</v>
          </cell>
          <cell r="H317">
            <v>850.67</v>
          </cell>
          <cell r="I317">
            <v>367.27649367640646</v>
          </cell>
          <cell r="J317">
            <v>4.84</v>
          </cell>
          <cell r="K317">
            <v>229</v>
          </cell>
        </row>
        <row r="318">
          <cell r="A318">
            <v>6273</v>
          </cell>
          <cell r="B318" t="str">
            <v>Sumner-Fredericksburg</v>
          </cell>
          <cell r="C318">
            <v>832.5</v>
          </cell>
          <cell r="D318">
            <v>171395</v>
          </cell>
          <cell r="E318">
            <v>24612</v>
          </cell>
          <cell r="F318">
            <v>346393.14</v>
          </cell>
          <cell r="G318">
            <v>416</v>
          </cell>
          <cell r="H318">
            <v>832.68</v>
          </cell>
          <cell r="I318">
            <v>416.08785585585588</v>
          </cell>
          <cell r="J318">
            <v>2.02</v>
          </cell>
          <cell r="K318">
            <v>217</v>
          </cell>
        </row>
        <row r="319">
          <cell r="A319">
            <v>6408</v>
          </cell>
          <cell r="B319" t="str">
            <v>Tipton</v>
          </cell>
          <cell r="C319">
            <v>871.4</v>
          </cell>
          <cell r="D319">
            <v>75553</v>
          </cell>
          <cell r="E319">
            <v>31144</v>
          </cell>
          <cell r="F319">
            <v>247345.12</v>
          </cell>
          <cell r="G319">
            <v>474</v>
          </cell>
          <cell r="H319">
            <v>521.83000000000004</v>
          </cell>
          <cell r="I319">
            <v>283.84796878586184</v>
          </cell>
          <cell r="J319">
            <v>3.28</v>
          </cell>
          <cell r="K319">
            <v>138</v>
          </cell>
        </row>
        <row r="320">
          <cell r="A320">
            <v>6453</v>
          </cell>
          <cell r="B320" t="str">
            <v>Treynor</v>
          </cell>
          <cell r="C320">
            <v>572.20000000000005</v>
          </cell>
          <cell r="D320">
            <v>73012</v>
          </cell>
          <cell r="E320">
            <v>19876</v>
          </cell>
          <cell r="F320">
            <v>272150.40000000002</v>
          </cell>
          <cell r="G320">
            <v>537.1</v>
          </cell>
          <cell r="H320">
            <v>506.7</v>
          </cell>
          <cell r="I320">
            <v>475.62111149947572</v>
          </cell>
          <cell r="J320">
            <v>3.73</v>
          </cell>
          <cell r="K320">
            <v>99</v>
          </cell>
        </row>
        <row r="321">
          <cell r="A321">
            <v>6460</v>
          </cell>
          <cell r="B321" t="str">
            <v>Tri-Center</v>
          </cell>
          <cell r="C321">
            <v>647.6</v>
          </cell>
          <cell r="D321">
            <v>89733</v>
          </cell>
          <cell r="E321">
            <v>34526</v>
          </cell>
          <cell r="F321">
            <v>286823.12</v>
          </cell>
          <cell r="G321">
            <v>514</v>
          </cell>
          <cell r="H321">
            <v>558.02</v>
          </cell>
          <cell r="I321">
            <v>442.90166769610869</v>
          </cell>
          <cell r="J321">
            <v>3.2</v>
          </cell>
          <cell r="K321">
            <v>179</v>
          </cell>
        </row>
        <row r="322">
          <cell r="A322">
            <v>6462</v>
          </cell>
          <cell r="B322" t="str">
            <v>Tri-County</v>
          </cell>
          <cell r="C322">
            <v>265.10000000000002</v>
          </cell>
          <cell r="D322">
            <v>78962</v>
          </cell>
          <cell r="E322">
            <v>10135</v>
          </cell>
          <cell r="F322">
            <v>172952.65</v>
          </cell>
          <cell r="G322">
            <v>197.9</v>
          </cell>
          <cell r="H322">
            <v>873.94</v>
          </cell>
          <cell r="I322">
            <v>652.40531874764235</v>
          </cell>
          <cell r="J322">
            <v>2.19</v>
          </cell>
          <cell r="K322">
            <v>128</v>
          </cell>
        </row>
        <row r="323">
          <cell r="A323">
            <v>6471</v>
          </cell>
          <cell r="B323" t="str">
            <v>Tripoli</v>
          </cell>
          <cell r="C323">
            <v>452</v>
          </cell>
          <cell r="D323">
            <v>34494</v>
          </cell>
          <cell r="E323">
            <v>13231</v>
          </cell>
          <cell r="F323">
            <v>110576.68</v>
          </cell>
          <cell r="G323">
            <v>145</v>
          </cell>
          <cell r="H323">
            <v>762.6</v>
          </cell>
          <cell r="I323">
            <v>244.63867256637167</v>
          </cell>
          <cell r="J323">
            <v>3.2</v>
          </cell>
          <cell r="K323">
            <v>105</v>
          </cell>
        </row>
        <row r="324">
          <cell r="A324">
            <v>6509</v>
          </cell>
          <cell r="B324" t="str">
            <v>Turkey Valley</v>
          </cell>
          <cell r="C324">
            <v>341</v>
          </cell>
          <cell r="D324">
            <v>97456</v>
          </cell>
          <cell r="E324">
            <v>13017</v>
          </cell>
          <cell r="F324">
            <v>228495</v>
          </cell>
          <cell r="G324">
            <v>381.2</v>
          </cell>
          <cell r="H324">
            <v>599.41</v>
          </cell>
          <cell r="I324">
            <v>670.07331378299125</v>
          </cell>
          <cell r="J324">
            <v>2.34</v>
          </cell>
          <cell r="K324">
            <v>169</v>
          </cell>
        </row>
        <row r="325">
          <cell r="A325">
            <v>6512</v>
          </cell>
          <cell r="B325" t="str">
            <v>Twin Cedars</v>
          </cell>
          <cell r="C325">
            <v>343.5</v>
          </cell>
          <cell r="D325">
            <v>51687</v>
          </cell>
          <cell r="E325">
            <v>17443</v>
          </cell>
          <cell r="F325">
            <v>138372.42000000001</v>
          </cell>
          <cell r="G325">
            <v>303</v>
          </cell>
          <cell r="H325">
            <v>456.67</v>
          </cell>
          <cell r="I325">
            <v>402.83091703056772</v>
          </cell>
          <cell r="J325">
            <v>2.68</v>
          </cell>
          <cell r="K325">
            <v>119</v>
          </cell>
        </row>
        <row r="326">
          <cell r="A326">
            <v>6516</v>
          </cell>
          <cell r="B326" t="str">
            <v>Twin Rivers</v>
          </cell>
          <cell r="C326">
            <v>162</v>
          </cell>
          <cell r="D326">
            <v>20692</v>
          </cell>
          <cell r="E326">
            <v>14429</v>
          </cell>
          <cell r="F326">
            <v>56748.78</v>
          </cell>
          <cell r="G326">
            <v>32</v>
          </cell>
          <cell r="H326">
            <v>1773.4</v>
          </cell>
          <cell r="I326">
            <v>350.30111111111108</v>
          </cell>
          <cell r="J326">
            <v>2.74</v>
          </cell>
          <cell r="K326">
            <v>103</v>
          </cell>
        </row>
        <row r="327">
          <cell r="A327">
            <v>6534</v>
          </cell>
          <cell r="B327" t="str">
            <v>Underwood</v>
          </cell>
          <cell r="C327">
            <v>697.4</v>
          </cell>
          <cell r="D327">
            <v>91853</v>
          </cell>
          <cell r="E327">
            <v>21904</v>
          </cell>
          <cell r="F327">
            <v>321844.76</v>
          </cell>
          <cell r="G327">
            <v>620</v>
          </cell>
          <cell r="H327">
            <v>519.1</v>
          </cell>
          <cell r="I327">
            <v>461.49234298824206</v>
          </cell>
          <cell r="J327">
            <v>3.5</v>
          </cell>
          <cell r="K327">
            <v>140</v>
          </cell>
        </row>
        <row r="328">
          <cell r="A328">
            <v>1935</v>
          </cell>
          <cell r="B328" t="str">
            <v>Union</v>
          </cell>
          <cell r="C328">
            <v>1126.5</v>
          </cell>
          <cell r="D328">
            <v>163703</v>
          </cell>
          <cell r="E328">
            <v>61280</v>
          </cell>
          <cell r="F328">
            <v>544191.51</v>
          </cell>
          <cell r="G328">
            <v>439.7</v>
          </cell>
          <cell r="H328">
            <v>1237.6400000000001</v>
          </cell>
          <cell r="I328">
            <v>483.08167776298268</v>
          </cell>
          <cell r="J328">
            <v>3.32</v>
          </cell>
          <cell r="K328">
            <v>255</v>
          </cell>
        </row>
        <row r="329">
          <cell r="A329">
            <v>6561</v>
          </cell>
          <cell r="B329" t="str">
            <v>United</v>
          </cell>
          <cell r="C329">
            <v>342.6</v>
          </cell>
          <cell r="D329">
            <v>67815</v>
          </cell>
          <cell r="E329">
            <v>1219</v>
          </cell>
          <cell r="F329">
            <v>246227.96</v>
          </cell>
          <cell r="G329">
            <v>209</v>
          </cell>
          <cell r="H329">
            <v>1178.1199999999999</v>
          </cell>
          <cell r="I329">
            <v>718.70391126678339</v>
          </cell>
          <cell r="J329">
            <v>3.63</v>
          </cell>
          <cell r="K329">
            <v>133</v>
          </cell>
        </row>
        <row r="330">
          <cell r="A330">
            <v>6579</v>
          </cell>
          <cell r="B330" t="str">
            <v>Urbandale</v>
          </cell>
          <cell r="C330">
            <v>3406.8999999999996</v>
          </cell>
          <cell r="D330">
            <v>112618</v>
          </cell>
          <cell r="E330">
            <v>64959</v>
          </cell>
          <cell r="F330">
            <v>714734.49</v>
          </cell>
          <cell r="G330">
            <v>1467</v>
          </cell>
          <cell r="H330">
            <v>487.21</v>
          </cell>
          <cell r="I330">
            <v>209.79027561712996</v>
          </cell>
          <cell r="J330">
            <v>6.34</v>
          </cell>
          <cell r="K330">
            <v>6</v>
          </cell>
        </row>
        <row r="331">
          <cell r="A331">
            <v>6591</v>
          </cell>
          <cell r="B331" t="str">
            <v>Valley</v>
          </cell>
          <cell r="C331">
            <v>381.1</v>
          </cell>
          <cell r="D331">
            <v>63720</v>
          </cell>
          <cell r="E331">
            <v>10476</v>
          </cell>
          <cell r="F331">
            <v>197516.79</v>
          </cell>
          <cell r="G331">
            <v>329</v>
          </cell>
          <cell r="H331">
            <v>600.35</v>
          </cell>
          <cell r="I331">
            <v>518.28073996326418</v>
          </cell>
          <cell r="J331">
            <v>3.1</v>
          </cell>
          <cell r="K331">
            <v>166</v>
          </cell>
        </row>
        <row r="332">
          <cell r="A332">
            <v>6592</v>
          </cell>
          <cell r="B332" t="str">
            <v>Van Buren</v>
          </cell>
          <cell r="C332">
            <v>631.1</v>
          </cell>
          <cell r="D332">
            <v>230043</v>
          </cell>
          <cell r="E332">
            <v>27517</v>
          </cell>
          <cell r="F332">
            <v>572706.01</v>
          </cell>
          <cell r="G332">
            <v>491</v>
          </cell>
          <cell r="H332">
            <v>1166.4100000000001</v>
          </cell>
          <cell r="I332">
            <v>907.47268261765169</v>
          </cell>
          <cell r="J332">
            <v>2.4900000000000002</v>
          </cell>
          <cell r="K332">
            <v>375</v>
          </cell>
        </row>
        <row r="333">
          <cell r="A333">
            <v>6615</v>
          </cell>
          <cell r="B333" t="str">
            <v>Van Meter</v>
          </cell>
          <cell r="C333">
            <v>605.9</v>
          </cell>
          <cell r="D333">
            <v>41625</v>
          </cell>
          <cell r="E333">
            <v>26218</v>
          </cell>
          <cell r="F333">
            <v>177499.35</v>
          </cell>
          <cell r="G333">
            <v>422.9</v>
          </cell>
          <cell r="H333">
            <v>419.72</v>
          </cell>
          <cell r="I333">
            <v>292.95155966331077</v>
          </cell>
          <cell r="J333">
            <v>4.2699999999999996</v>
          </cell>
          <cell r="K333">
            <v>61</v>
          </cell>
        </row>
        <row r="334">
          <cell r="A334">
            <v>6651</v>
          </cell>
          <cell r="B334" t="str">
            <v>Villisca</v>
          </cell>
          <cell r="C334">
            <v>303</v>
          </cell>
          <cell r="D334">
            <v>37298</v>
          </cell>
          <cell r="E334">
            <v>11151</v>
          </cell>
          <cell r="F334">
            <v>216456.34</v>
          </cell>
          <cell r="G334">
            <v>125.7</v>
          </cell>
          <cell r="H334">
            <v>1722.01</v>
          </cell>
          <cell r="I334">
            <v>714.37735973597364</v>
          </cell>
          <cell r="J334">
            <v>5.8</v>
          </cell>
          <cell r="K334">
            <v>160</v>
          </cell>
        </row>
        <row r="335">
          <cell r="A335">
            <v>6660</v>
          </cell>
          <cell r="B335" t="str">
            <v>Vinton-Shellsburg</v>
          </cell>
          <cell r="C335">
            <v>1591</v>
          </cell>
          <cell r="D335">
            <v>143701</v>
          </cell>
          <cell r="E335">
            <v>58808</v>
          </cell>
          <cell r="F335">
            <v>424802.32</v>
          </cell>
          <cell r="G335">
            <v>557.5</v>
          </cell>
          <cell r="H335">
            <v>761.98</v>
          </cell>
          <cell r="I335">
            <v>267.00334380892519</v>
          </cell>
          <cell r="J335">
            <v>2.96</v>
          </cell>
          <cell r="K335">
            <v>235</v>
          </cell>
        </row>
        <row r="336">
          <cell r="A336">
            <v>6700</v>
          </cell>
          <cell r="B336" t="str">
            <v>Waco</v>
          </cell>
          <cell r="C336">
            <v>467.8</v>
          </cell>
          <cell r="D336">
            <v>82944</v>
          </cell>
          <cell r="E336">
            <v>9450</v>
          </cell>
          <cell r="F336">
            <v>176684.76</v>
          </cell>
          <cell r="G336">
            <v>320.89999999999998</v>
          </cell>
          <cell r="H336">
            <v>550.59</v>
          </cell>
          <cell r="I336">
            <v>377.69294570329203</v>
          </cell>
          <cell r="J336">
            <v>2.13</v>
          </cell>
          <cell r="K336">
            <v>128</v>
          </cell>
        </row>
        <row r="337">
          <cell r="A337">
            <v>6741</v>
          </cell>
          <cell r="B337" t="str">
            <v>East Sac County</v>
          </cell>
          <cell r="C337">
            <v>899.6</v>
          </cell>
          <cell r="D337">
            <v>170059</v>
          </cell>
          <cell r="E337">
            <v>30001</v>
          </cell>
          <cell r="F337">
            <v>452881.79</v>
          </cell>
          <cell r="G337">
            <v>549</v>
          </cell>
          <cell r="H337">
            <v>824.92</v>
          </cell>
          <cell r="I337">
            <v>503.42573365940416</v>
          </cell>
          <cell r="J337">
            <v>2.66</v>
          </cell>
          <cell r="K337">
            <v>283</v>
          </cell>
        </row>
        <row r="338">
          <cell r="A338">
            <v>6750</v>
          </cell>
          <cell r="B338" t="str">
            <v>Walnut</v>
          </cell>
          <cell r="C338">
            <v>160</v>
          </cell>
          <cell r="D338">
            <v>24224</v>
          </cell>
          <cell r="E338">
            <v>2700</v>
          </cell>
          <cell r="F338">
            <v>106470.94</v>
          </cell>
          <cell r="G338">
            <v>25.1</v>
          </cell>
          <cell r="H338">
            <v>4241.87</v>
          </cell>
          <cell r="I338">
            <v>665.44337500000006</v>
          </cell>
          <cell r="J338">
            <v>4.4000000000000004</v>
          </cell>
          <cell r="K338">
            <v>85</v>
          </cell>
        </row>
        <row r="339">
          <cell r="A339">
            <v>6759</v>
          </cell>
          <cell r="B339" t="str">
            <v>Wapello</v>
          </cell>
          <cell r="C339">
            <v>668.2</v>
          </cell>
          <cell r="D339">
            <v>34415</v>
          </cell>
          <cell r="E339">
            <v>54628</v>
          </cell>
          <cell r="F339">
            <v>103979.49</v>
          </cell>
          <cell r="G339">
            <v>323.5</v>
          </cell>
          <cell r="H339">
            <v>321.42</v>
          </cell>
          <cell r="I339">
            <v>155.6113289434301</v>
          </cell>
          <cell r="J339">
            <v>3.02</v>
          </cell>
          <cell r="K339">
            <v>122</v>
          </cell>
        </row>
        <row r="340">
          <cell r="A340">
            <v>6762</v>
          </cell>
          <cell r="B340" t="str">
            <v>Wapsie Valley</v>
          </cell>
          <cell r="C340">
            <v>689.69999999999993</v>
          </cell>
          <cell r="D340">
            <v>109145</v>
          </cell>
          <cell r="E340">
            <v>17775</v>
          </cell>
          <cell r="F340">
            <v>192758.58</v>
          </cell>
          <cell r="G340">
            <v>178.9</v>
          </cell>
          <cell r="H340">
            <v>1077.47</v>
          </cell>
          <cell r="I340">
            <v>279.48177468464553</v>
          </cell>
          <cell r="J340">
            <v>1.77</v>
          </cell>
          <cell r="K340">
            <v>130</v>
          </cell>
        </row>
        <row r="341">
          <cell r="A341">
            <v>6768</v>
          </cell>
          <cell r="B341" t="str">
            <v>Washington</v>
          </cell>
          <cell r="C341">
            <v>1705.1</v>
          </cell>
          <cell r="D341">
            <v>107168</v>
          </cell>
          <cell r="E341">
            <v>61188</v>
          </cell>
          <cell r="F341">
            <v>561143.64</v>
          </cell>
          <cell r="G341">
            <v>652.6</v>
          </cell>
          <cell r="H341">
            <v>859.86</v>
          </cell>
          <cell r="I341">
            <v>329.09720251011674</v>
          </cell>
          <cell r="J341">
            <v>5.24</v>
          </cell>
          <cell r="K341">
            <v>208</v>
          </cell>
        </row>
        <row r="342">
          <cell r="A342" t="str">
            <v>Revised 12/21/16</v>
          </cell>
          <cell r="C342" t="str">
            <v>Enrollment</v>
          </cell>
          <cell r="E342" t="str">
            <v>Non-</v>
          </cell>
          <cell r="F342" t="str">
            <v>Net</v>
          </cell>
          <cell r="G342" t="str">
            <v>Ave #</v>
          </cell>
          <cell r="H342" t="str">
            <v>Ave Cost</v>
          </cell>
          <cell r="I342" t="str">
            <v>Ave Cost</v>
          </cell>
          <cell r="J342" t="str">
            <v>Ave Cost</v>
          </cell>
          <cell r="K342" t="str">
            <v>Approx.</v>
          </cell>
        </row>
        <row r="343">
          <cell r="C343" t="str">
            <v>(cert less</v>
          </cell>
          <cell r="D343" t="str">
            <v xml:space="preserve">Route </v>
          </cell>
          <cell r="E343" t="str">
            <v>Route</v>
          </cell>
          <cell r="F343" t="str">
            <v>Operating</v>
          </cell>
          <cell r="G343" t="str">
            <v xml:space="preserve">Students </v>
          </cell>
          <cell r="H343" t="str">
            <v>Per Pupil</v>
          </cell>
          <cell r="I343" t="str">
            <v>Per Pupil</v>
          </cell>
          <cell r="J343" t="str">
            <v>Per Mile</v>
          </cell>
          <cell r="K343" t="str">
            <v>Dist. Sq.</v>
          </cell>
        </row>
        <row r="344">
          <cell r="A344" t="str">
            <v>Dist. #</v>
          </cell>
          <cell r="B344" t="str">
            <v>District Name</v>
          </cell>
          <cell r="C344" t="str">
            <v>share time)</v>
          </cell>
          <cell r="D344" t="str">
            <v>Miles</v>
          </cell>
          <cell r="E344" t="str">
            <v>Miles</v>
          </cell>
          <cell r="F344" t="str">
            <v>Cost</v>
          </cell>
          <cell r="G344" t="str">
            <v>Transported</v>
          </cell>
          <cell r="H344" t="str">
            <v>Transported</v>
          </cell>
          <cell r="I344" t="str">
            <v>Enrolled</v>
          </cell>
          <cell r="J344" t="str">
            <v>(Route)</v>
          </cell>
          <cell r="K344" t="str">
            <v>Miles</v>
          </cell>
        </row>
        <row r="345">
          <cell r="A345">
            <v>6795</v>
          </cell>
          <cell r="B345" t="str">
            <v>Waterloo</v>
          </cell>
          <cell r="C345">
            <v>10933</v>
          </cell>
          <cell r="D345">
            <v>1013676</v>
          </cell>
          <cell r="E345">
            <v>81752</v>
          </cell>
          <cell r="F345">
            <v>3983477.28</v>
          </cell>
          <cell r="G345">
            <v>6315.9</v>
          </cell>
          <cell r="H345">
            <v>630.71</v>
          </cell>
          <cell r="I345">
            <v>364.35354248605137</v>
          </cell>
          <cell r="J345">
            <v>3.93</v>
          </cell>
          <cell r="K345">
            <v>150</v>
          </cell>
        </row>
        <row r="346">
          <cell r="A346">
            <v>6822</v>
          </cell>
          <cell r="B346" t="str">
            <v>Waukee</v>
          </cell>
          <cell r="C346">
            <v>9448.2999999999993</v>
          </cell>
          <cell r="D346">
            <v>479345</v>
          </cell>
          <cell r="E346">
            <v>276520</v>
          </cell>
          <cell r="F346">
            <v>2178040.7000000002</v>
          </cell>
          <cell r="G346">
            <v>5241</v>
          </cell>
          <cell r="H346">
            <v>415.58</v>
          </cell>
          <cell r="I346">
            <v>230.52196691468311</v>
          </cell>
          <cell r="J346">
            <v>4.55</v>
          </cell>
          <cell r="K346">
            <v>53</v>
          </cell>
        </row>
        <row r="347">
          <cell r="A347">
            <v>6840</v>
          </cell>
          <cell r="B347" t="str">
            <v>Waverly-Shell Rock</v>
          </cell>
          <cell r="C347">
            <v>1994.6000000000001</v>
          </cell>
          <cell r="D347">
            <v>136005</v>
          </cell>
          <cell r="E347">
            <v>60421</v>
          </cell>
          <cell r="F347">
            <v>524384.16</v>
          </cell>
          <cell r="G347">
            <v>1737</v>
          </cell>
          <cell r="H347">
            <v>301.89</v>
          </cell>
          <cell r="I347">
            <v>262.90191517096162</v>
          </cell>
          <cell r="J347">
            <v>3.86</v>
          </cell>
          <cell r="K347">
            <v>162</v>
          </cell>
        </row>
        <row r="348">
          <cell r="A348">
            <v>6854</v>
          </cell>
          <cell r="B348" t="str">
            <v>Wayne</v>
          </cell>
          <cell r="C348">
            <v>548.79999999999995</v>
          </cell>
          <cell r="D348">
            <v>83694</v>
          </cell>
          <cell r="E348">
            <v>19304</v>
          </cell>
          <cell r="F348">
            <v>235657.1</v>
          </cell>
          <cell r="G348">
            <v>224</v>
          </cell>
          <cell r="H348">
            <v>1052.04</v>
          </cell>
          <cell r="I348">
            <v>429.40433673469391</v>
          </cell>
          <cell r="J348">
            <v>2.82</v>
          </cell>
          <cell r="K348">
            <v>351</v>
          </cell>
        </row>
        <row r="349">
          <cell r="A349">
            <v>6867</v>
          </cell>
          <cell r="B349" t="str">
            <v>Webster City</v>
          </cell>
          <cell r="C349">
            <v>1529</v>
          </cell>
          <cell r="D349">
            <v>116220</v>
          </cell>
          <cell r="E349">
            <v>41208</v>
          </cell>
          <cell r="F349">
            <v>417051.33</v>
          </cell>
          <cell r="G349">
            <v>895.9</v>
          </cell>
          <cell r="H349">
            <v>465.51</v>
          </cell>
          <cell r="I349">
            <v>272.76084368868544</v>
          </cell>
          <cell r="J349">
            <v>3.59</v>
          </cell>
          <cell r="K349">
            <v>197</v>
          </cell>
        </row>
        <row r="350">
          <cell r="A350">
            <v>6921</v>
          </cell>
          <cell r="B350" t="str">
            <v>West Bend-Mallard</v>
          </cell>
          <cell r="C350">
            <v>321.10000000000002</v>
          </cell>
          <cell r="D350">
            <v>67574</v>
          </cell>
          <cell r="E350">
            <v>7810</v>
          </cell>
          <cell r="F350">
            <v>194647.24</v>
          </cell>
          <cell r="G350">
            <v>154.9</v>
          </cell>
          <cell r="H350">
            <v>1256.5999999999999</v>
          </cell>
          <cell r="I350">
            <v>606.188850825288</v>
          </cell>
          <cell r="J350">
            <v>2.88</v>
          </cell>
          <cell r="K350">
            <v>202</v>
          </cell>
        </row>
        <row r="351">
          <cell r="A351">
            <v>6930</v>
          </cell>
          <cell r="B351" t="str">
            <v>West Branch</v>
          </cell>
          <cell r="C351">
            <v>769</v>
          </cell>
          <cell r="D351">
            <v>109898</v>
          </cell>
          <cell r="E351">
            <v>34818</v>
          </cell>
          <cell r="F351">
            <v>264449.05</v>
          </cell>
          <cell r="G351">
            <v>403.8</v>
          </cell>
          <cell r="H351">
            <v>654.9</v>
          </cell>
          <cell r="I351">
            <v>343.8869310793238</v>
          </cell>
          <cell r="J351">
            <v>2.4</v>
          </cell>
          <cell r="K351">
            <v>123</v>
          </cell>
        </row>
        <row r="352">
          <cell r="A352">
            <v>6937</v>
          </cell>
          <cell r="B352" t="str">
            <v>West Burlington Ind</v>
          </cell>
          <cell r="C352">
            <v>472.3</v>
          </cell>
          <cell r="D352">
            <v>922</v>
          </cell>
          <cell r="E352">
            <v>17451</v>
          </cell>
          <cell r="F352">
            <v>6353.57</v>
          </cell>
          <cell r="G352">
            <v>8</v>
          </cell>
          <cell r="H352">
            <v>794.2</v>
          </cell>
          <cell r="I352">
            <v>13.452403133601523</v>
          </cell>
          <cell r="J352">
            <v>6.8</v>
          </cell>
          <cell r="K352">
            <v>2</v>
          </cell>
        </row>
        <row r="353">
          <cell r="A353">
            <v>6943</v>
          </cell>
          <cell r="B353" t="str">
            <v>West Central</v>
          </cell>
          <cell r="C353">
            <v>277.2</v>
          </cell>
          <cell r="D353">
            <v>51144</v>
          </cell>
          <cell r="E353">
            <v>8400</v>
          </cell>
          <cell r="F353">
            <v>91260.479999999996</v>
          </cell>
          <cell r="G353">
            <v>114</v>
          </cell>
          <cell r="H353">
            <v>800.53</v>
          </cell>
          <cell r="I353">
            <v>329.2225108225108</v>
          </cell>
          <cell r="J353">
            <v>1.78</v>
          </cell>
          <cell r="K353">
            <v>124</v>
          </cell>
        </row>
        <row r="354">
          <cell r="A354">
            <v>6950</v>
          </cell>
          <cell r="B354" t="str">
            <v>West Delaware County</v>
          </cell>
          <cell r="C354">
            <v>1504.6</v>
          </cell>
          <cell r="D354">
            <v>135180</v>
          </cell>
          <cell r="E354">
            <v>35711</v>
          </cell>
          <cell r="F354">
            <v>591820.03</v>
          </cell>
          <cell r="G354">
            <v>678.7</v>
          </cell>
          <cell r="H354">
            <v>871.99</v>
          </cell>
          <cell r="I354">
            <v>393.34044264256283</v>
          </cell>
          <cell r="J354">
            <v>4.38</v>
          </cell>
          <cell r="K354">
            <v>237</v>
          </cell>
        </row>
        <row r="355">
          <cell r="A355">
            <v>6957</v>
          </cell>
          <cell r="B355" t="str">
            <v>West Des Moines</v>
          </cell>
          <cell r="C355">
            <v>9012.2000000000007</v>
          </cell>
          <cell r="D355">
            <v>379377</v>
          </cell>
          <cell r="E355">
            <v>231045</v>
          </cell>
          <cell r="F355">
            <v>2216248.2999999998</v>
          </cell>
          <cell r="G355">
            <v>3382.9</v>
          </cell>
          <cell r="H355">
            <v>655.13</v>
          </cell>
          <cell r="I355">
            <v>245.91645769068592</v>
          </cell>
          <cell r="J355">
            <v>5.84</v>
          </cell>
          <cell r="K355">
            <v>37</v>
          </cell>
        </row>
        <row r="356">
          <cell r="A356">
            <v>6961</v>
          </cell>
          <cell r="B356" t="str">
            <v>Western Dubuque</v>
          </cell>
          <cell r="C356">
            <v>3046.3999999999996</v>
          </cell>
          <cell r="D356">
            <v>515964</v>
          </cell>
          <cell r="E356">
            <v>100229</v>
          </cell>
          <cell r="F356">
            <v>1848947.79</v>
          </cell>
          <cell r="G356">
            <v>2507</v>
          </cell>
          <cell r="H356">
            <v>737.51</v>
          </cell>
          <cell r="I356">
            <v>606.92876509978998</v>
          </cell>
          <cell r="J356">
            <v>3.58</v>
          </cell>
          <cell r="K356">
            <v>555</v>
          </cell>
        </row>
        <row r="357">
          <cell r="A357">
            <v>6969</v>
          </cell>
          <cell r="B357" t="str">
            <v>West Harrison</v>
          </cell>
          <cell r="C357">
            <v>341.6</v>
          </cell>
          <cell r="D357">
            <v>77827</v>
          </cell>
          <cell r="E357">
            <v>30056</v>
          </cell>
          <cell r="F357">
            <v>194606.09</v>
          </cell>
          <cell r="G357">
            <v>182.2</v>
          </cell>
          <cell r="H357">
            <v>1068.0899999999999</v>
          </cell>
          <cell r="I357">
            <v>569.68995901639335</v>
          </cell>
          <cell r="J357">
            <v>2.5</v>
          </cell>
          <cell r="K357">
            <v>360</v>
          </cell>
        </row>
        <row r="358">
          <cell r="A358">
            <v>6975</v>
          </cell>
          <cell r="B358" t="str">
            <v>West Liberty</v>
          </cell>
          <cell r="C358">
            <v>1260.5999999999999</v>
          </cell>
          <cell r="D358">
            <v>77062</v>
          </cell>
          <cell r="E358">
            <v>35349</v>
          </cell>
          <cell r="F358">
            <v>211662.18</v>
          </cell>
          <cell r="G358">
            <v>258.2</v>
          </cell>
          <cell r="H358">
            <v>819.76</v>
          </cell>
          <cell r="I358">
            <v>167.90590195145171</v>
          </cell>
          <cell r="J358">
            <v>2.74</v>
          </cell>
          <cell r="K358">
            <v>148</v>
          </cell>
        </row>
        <row r="359">
          <cell r="A359">
            <v>6983</v>
          </cell>
          <cell r="B359" t="str">
            <v>West Lyon</v>
          </cell>
          <cell r="C359">
            <v>908</v>
          </cell>
          <cell r="D359">
            <v>158076</v>
          </cell>
          <cell r="E359">
            <v>21365</v>
          </cell>
          <cell r="F359">
            <v>449533.95</v>
          </cell>
          <cell r="G359">
            <v>908</v>
          </cell>
          <cell r="H359">
            <v>495.08</v>
          </cell>
          <cell r="I359">
            <v>495.08144273127755</v>
          </cell>
          <cell r="J359">
            <v>2.84</v>
          </cell>
          <cell r="K359">
            <v>248</v>
          </cell>
        </row>
        <row r="360">
          <cell r="A360">
            <v>6985</v>
          </cell>
          <cell r="B360" t="str">
            <v>West Marshall</v>
          </cell>
          <cell r="C360">
            <v>869.4</v>
          </cell>
          <cell r="D360">
            <v>134086</v>
          </cell>
          <cell r="E360">
            <v>32451</v>
          </cell>
          <cell r="F360">
            <v>415064.63</v>
          </cell>
          <cell r="G360">
            <v>571.20000000000005</v>
          </cell>
          <cell r="H360">
            <v>726.65</v>
          </cell>
          <cell r="I360">
            <v>477.41503335633774</v>
          </cell>
          <cell r="J360">
            <v>3.1</v>
          </cell>
          <cell r="K360">
            <v>198</v>
          </cell>
        </row>
        <row r="361">
          <cell r="A361">
            <v>6987</v>
          </cell>
          <cell r="B361" t="str">
            <v>West Monona</v>
          </cell>
          <cell r="C361">
            <v>691.9</v>
          </cell>
          <cell r="D361">
            <v>59311</v>
          </cell>
          <cell r="E361">
            <v>17343</v>
          </cell>
          <cell r="F361">
            <v>179501.38</v>
          </cell>
          <cell r="G361">
            <v>417.2</v>
          </cell>
          <cell r="H361">
            <v>430.25</v>
          </cell>
          <cell r="I361">
            <v>259.43254805607751</v>
          </cell>
          <cell r="J361">
            <v>3.02</v>
          </cell>
          <cell r="K361">
            <v>189</v>
          </cell>
        </row>
        <row r="362">
          <cell r="A362">
            <v>6990</v>
          </cell>
          <cell r="B362" t="str">
            <v>West Sioux</v>
          </cell>
          <cell r="C362">
            <v>819.1</v>
          </cell>
          <cell r="D362">
            <v>83234</v>
          </cell>
          <cell r="E362">
            <v>15903</v>
          </cell>
          <cell r="F362">
            <v>261849.46</v>
          </cell>
          <cell r="G362">
            <v>352</v>
          </cell>
          <cell r="H362">
            <v>743.89</v>
          </cell>
          <cell r="I362">
            <v>319.67947747527774</v>
          </cell>
          <cell r="J362">
            <v>3.14</v>
          </cell>
          <cell r="K362">
            <v>154</v>
          </cell>
        </row>
        <row r="363">
          <cell r="A363">
            <v>6992</v>
          </cell>
          <cell r="B363" t="str">
            <v>Westwood</v>
          </cell>
          <cell r="C363">
            <v>526</v>
          </cell>
          <cell r="D363">
            <v>98740</v>
          </cell>
          <cell r="E363">
            <v>8054</v>
          </cell>
          <cell r="F363">
            <v>391526.25</v>
          </cell>
          <cell r="G363">
            <v>358</v>
          </cell>
          <cell r="H363">
            <v>1093.6500000000001</v>
          </cell>
          <cell r="I363">
            <v>744.34648288973381</v>
          </cell>
          <cell r="J363">
            <v>3.97</v>
          </cell>
          <cell r="K363">
            <v>231</v>
          </cell>
        </row>
        <row r="364">
          <cell r="A364">
            <v>7002</v>
          </cell>
          <cell r="B364" t="str">
            <v>Whiting</v>
          </cell>
          <cell r="C364">
            <v>185.6</v>
          </cell>
          <cell r="D364">
            <v>21354</v>
          </cell>
          <cell r="E364">
            <v>8103</v>
          </cell>
          <cell r="F364">
            <v>46077.3</v>
          </cell>
          <cell r="G364">
            <v>59</v>
          </cell>
          <cell r="H364">
            <v>780.97</v>
          </cell>
          <cell r="I364">
            <v>248.26131465517244</v>
          </cell>
          <cell r="J364">
            <v>2.16</v>
          </cell>
          <cell r="K364">
            <v>99</v>
          </cell>
        </row>
        <row r="365">
          <cell r="A365">
            <v>7029</v>
          </cell>
          <cell r="B365" t="str">
            <v>Williamsburg</v>
          </cell>
          <cell r="C365">
            <v>1145.3999999999999</v>
          </cell>
          <cell r="D365">
            <v>113577</v>
          </cell>
          <cell r="E365">
            <v>57315</v>
          </cell>
          <cell r="F365">
            <v>386945.41</v>
          </cell>
          <cell r="G365">
            <v>431.9</v>
          </cell>
          <cell r="H365">
            <v>895.91</v>
          </cell>
          <cell r="I365">
            <v>337.82557185262795</v>
          </cell>
          <cell r="J365">
            <v>3.41</v>
          </cell>
          <cell r="K365">
            <v>202</v>
          </cell>
        </row>
        <row r="366">
          <cell r="A366">
            <v>7038</v>
          </cell>
          <cell r="B366" t="str">
            <v>Wilton</v>
          </cell>
          <cell r="C366">
            <v>799.1</v>
          </cell>
          <cell r="D366">
            <v>44492</v>
          </cell>
          <cell r="E366">
            <v>37320</v>
          </cell>
          <cell r="F366">
            <v>161471.38</v>
          </cell>
          <cell r="G366">
            <v>213.6</v>
          </cell>
          <cell r="H366">
            <v>755.95</v>
          </cell>
          <cell r="I366">
            <v>202.06654986860218</v>
          </cell>
          <cell r="J366">
            <v>3.63</v>
          </cell>
          <cell r="K366">
            <v>97</v>
          </cell>
        </row>
        <row r="367">
          <cell r="A367">
            <v>7047</v>
          </cell>
          <cell r="B367" t="str">
            <v>Winfield-Mt Union</v>
          </cell>
          <cell r="C367">
            <v>358.1</v>
          </cell>
          <cell r="D367">
            <v>35188</v>
          </cell>
          <cell r="E367">
            <v>10264</v>
          </cell>
          <cell r="F367">
            <v>108581.02</v>
          </cell>
          <cell r="G367">
            <v>187</v>
          </cell>
          <cell r="H367">
            <v>580.65</v>
          </cell>
          <cell r="I367">
            <v>303.21424183189055</v>
          </cell>
          <cell r="J367">
            <v>3.09</v>
          </cell>
          <cell r="K367">
            <v>93</v>
          </cell>
        </row>
        <row r="368">
          <cell r="A368">
            <v>7056</v>
          </cell>
          <cell r="B368" t="str">
            <v>Winterset</v>
          </cell>
          <cell r="C368">
            <v>1722.6</v>
          </cell>
          <cell r="D368">
            <v>202241</v>
          </cell>
          <cell r="E368">
            <v>39250</v>
          </cell>
          <cell r="F368">
            <v>686396.21</v>
          </cell>
          <cell r="G368">
            <v>1023</v>
          </cell>
          <cell r="H368">
            <v>670.96</v>
          </cell>
          <cell r="I368">
            <v>398.46523278764658</v>
          </cell>
          <cell r="J368">
            <v>3.39</v>
          </cell>
          <cell r="K368">
            <v>289</v>
          </cell>
        </row>
        <row r="369">
          <cell r="A369">
            <v>7092</v>
          </cell>
          <cell r="B369" t="str">
            <v>Woodbine</v>
          </cell>
          <cell r="C369">
            <v>476.1</v>
          </cell>
          <cell r="D369">
            <v>66628</v>
          </cell>
          <cell r="E369">
            <v>15849</v>
          </cell>
          <cell r="F369">
            <v>141156.89000000001</v>
          </cell>
          <cell r="G369">
            <v>153</v>
          </cell>
          <cell r="H369">
            <v>922.59</v>
          </cell>
          <cell r="I369">
            <v>296.48580130224747</v>
          </cell>
          <cell r="J369">
            <v>2.12</v>
          </cell>
          <cell r="K369">
            <v>151</v>
          </cell>
        </row>
        <row r="370">
          <cell r="A370">
            <v>7098</v>
          </cell>
          <cell r="B370" t="str">
            <v>Woodbury Central</v>
          </cell>
          <cell r="C370">
            <v>551.4</v>
          </cell>
          <cell r="D370">
            <v>86753</v>
          </cell>
          <cell r="E370">
            <v>19337</v>
          </cell>
          <cell r="F370">
            <v>274606.40999999997</v>
          </cell>
          <cell r="G370">
            <v>250</v>
          </cell>
          <cell r="H370">
            <v>1098.43</v>
          </cell>
          <cell r="I370">
            <v>498.01670293797605</v>
          </cell>
          <cell r="J370">
            <v>3.17</v>
          </cell>
          <cell r="K370">
            <v>167</v>
          </cell>
        </row>
        <row r="371">
          <cell r="A371">
            <v>7110</v>
          </cell>
          <cell r="B371" t="str">
            <v>Woodward-Granger</v>
          </cell>
          <cell r="C371">
            <v>927.1</v>
          </cell>
          <cell r="D371">
            <v>82084</v>
          </cell>
          <cell r="E371">
            <v>38404</v>
          </cell>
          <cell r="F371">
            <v>282639.34000000003</v>
          </cell>
          <cell r="G371">
            <v>539.9</v>
          </cell>
          <cell r="H371">
            <v>523.5</v>
          </cell>
          <cell r="I371">
            <v>304.86391974975732</v>
          </cell>
          <cell r="J371">
            <v>3.44</v>
          </cell>
          <cell r="K371">
            <v>97</v>
          </cell>
        </row>
        <row r="372">
          <cell r="A372" t="str">
            <v>No Data</v>
          </cell>
          <cell r="B372" t="str">
            <v>Totals &amp; Averages</v>
          </cell>
          <cell r="C372">
            <v>483218.80000000005</v>
          </cell>
          <cell r="D372">
            <v>42044412</v>
          </cell>
          <cell r="E372">
            <v>15336936</v>
          </cell>
          <cell r="F372">
            <v>149078638.5200001</v>
          </cell>
          <cell r="G372">
            <v>243282.89999999994</v>
          </cell>
          <cell r="H372">
            <v>612.77894385507625</v>
          </cell>
          <cell r="I372">
            <v>308.51166908241169</v>
          </cell>
          <cell r="J372">
            <v>3.5457420244098099</v>
          </cell>
          <cell r="K372">
            <v>55841</v>
          </cell>
        </row>
        <row r="373">
          <cell r="A373" t="str">
            <v>No Data</v>
          </cell>
        </row>
        <row r="374">
          <cell r="A374" t="str">
            <v>No Data</v>
          </cell>
        </row>
        <row r="375">
          <cell r="A375" t="str">
            <v>No Data</v>
          </cell>
        </row>
        <row r="376">
          <cell r="A376" t="str">
            <v>End of worksheet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40y2016"/>
      <sheetName val="343y2015"/>
      <sheetName val="349y2014"/>
    </sheetNames>
    <sheetDataSet>
      <sheetData sheetId="0" refreshError="1">
        <row r="1">
          <cell r="A1" t="str">
            <v>Adjustments are manual entry</v>
          </cell>
          <cell r="B1">
            <v>1</v>
          </cell>
          <cell r="C1" t="str">
            <v>x (all comes from form 3 of the ATR - CAR based except for depreciation)</v>
          </cell>
          <cell r="D1" t="str">
            <v>x</v>
          </cell>
          <cell r="E1" t="str">
            <v>x</v>
          </cell>
          <cell r="F1" t="str">
            <v>x</v>
          </cell>
          <cell r="G1" t="str">
            <v>x</v>
          </cell>
          <cell r="H1" t="str">
            <v>x</v>
          </cell>
        </row>
        <row r="2">
          <cell r="A2" t="str">
            <v>Total calcuations are built into ATR</v>
          </cell>
          <cell r="B2">
            <v>0</v>
          </cell>
          <cell r="C2" t="str">
            <v>Total cost of fuel</v>
          </cell>
          <cell r="D2" t="str">
            <v>Fuel tank spill-monioting devices/systems, etc.</v>
          </cell>
          <cell r="E2" t="str">
            <v>Vehicle depreciation</v>
          </cell>
          <cell r="F2" t="str">
            <v>Two-way radio communications equipment</v>
          </cell>
          <cell r="G2" t="str">
            <v>video monitoring system equipment</v>
          </cell>
          <cell r="H2" t="str">
            <v>rental of equipment and vehicles</v>
          </cell>
        </row>
        <row r="3">
          <cell r="A3" t="str">
            <v>aDistrict</v>
          </cell>
          <cell r="B3" t="str">
            <v>aYear</v>
          </cell>
          <cell r="C3" t="str">
            <v>aCostFuel</v>
          </cell>
          <cell r="D3" t="str">
            <v>aCostMoniterFuel</v>
          </cell>
          <cell r="E3" t="str">
            <v>aCostVehDepreciation</v>
          </cell>
          <cell r="F3" t="str">
            <v>aCostRadio</v>
          </cell>
          <cell r="G3" t="str">
            <v>aCostVideo</v>
          </cell>
          <cell r="H3" t="str">
            <v>aCostRental</v>
          </cell>
        </row>
        <row r="4">
          <cell r="A4">
            <v>9</v>
          </cell>
          <cell r="B4" t="str">
            <v>2016</v>
          </cell>
          <cell r="C4">
            <v>51781.41</v>
          </cell>
          <cell r="D4">
            <v>0</v>
          </cell>
          <cell r="E4">
            <v>100005.57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18</v>
          </cell>
          <cell r="B5" t="str">
            <v>2016</v>
          </cell>
          <cell r="C5">
            <v>24636</v>
          </cell>
          <cell r="D5">
            <v>0</v>
          </cell>
          <cell r="E5">
            <v>22901.57</v>
          </cell>
          <cell r="F5">
            <v>0</v>
          </cell>
          <cell r="G5">
            <v>0</v>
          </cell>
          <cell r="H5">
            <v>0</v>
          </cell>
        </row>
        <row r="6">
          <cell r="A6">
            <v>27</v>
          </cell>
          <cell r="B6" t="str">
            <v>2016</v>
          </cell>
          <cell r="C6">
            <v>45674.06</v>
          </cell>
          <cell r="D6">
            <v>10095.99</v>
          </cell>
          <cell r="E6">
            <v>112253.01</v>
          </cell>
          <cell r="F6">
            <v>1582.1</v>
          </cell>
          <cell r="G6">
            <v>0</v>
          </cell>
          <cell r="H6">
            <v>200</v>
          </cell>
        </row>
        <row r="7">
          <cell r="A7">
            <v>63</v>
          </cell>
          <cell r="B7" t="str">
            <v>2016</v>
          </cell>
          <cell r="C7">
            <v>35634.46</v>
          </cell>
          <cell r="D7">
            <v>0</v>
          </cell>
          <cell r="E7">
            <v>42242.85</v>
          </cell>
          <cell r="F7">
            <v>0</v>
          </cell>
          <cell r="G7">
            <v>0</v>
          </cell>
          <cell r="H7">
            <v>2459.92</v>
          </cell>
        </row>
        <row r="8">
          <cell r="A8">
            <v>72</v>
          </cell>
          <cell r="B8" t="str">
            <v>2016</v>
          </cell>
          <cell r="C8">
            <v>16093.29</v>
          </cell>
          <cell r="D8">
            <v>0</v>
          </cell>
          <cell r="E8">
            <v>39395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81</v>
          </cell>
          <cell r="B9" t="str">
            <v>2016</v>
          </cell>
          <cell r="C9">
            <v>54274.68</v>
          </cell>
          <cell r="D9">
            <v>0</v>
          </cell>
          <cell r="E9">
            <v>36416.15</v>
          </cell>
          <cell r="F9">
            <v>0</v>
          </cell>
          <cell r="G9">
            <v>270.92</v>
          </cell>
          <cell r="H9">
            <v>0</v>
          </cell>
        </row>
        <row r="10">
          <cell r="A10">
            <v>99</v>
          </cell>
          <cell r="B10" t="str">
            <v>2016</v>
          </cell>
          <cell r="C10">
            <v>27018.79</v>
          </cell>
          <cell r="D10">
            <v>0</v>
          </cell>
          <cell r="E10">
            <v>36189.279999999999</v>
          </cell>
          <cell r="F10">
            <v>0</v>
          </cell>
          <cell r="G10">
            <v>0</v>
          </cell>
          <cell r="H10">
            <v>0</v>
          </cell>
        </row>
        <row r="11">
          <cell r="A11">
            <v>108</v>
          </cell>
          <cell r="B11" t="str">
            <v>2016</v>
          </cell>
          <cell r="C11">
            <v>13011.25</v>
          </cell>
          <cell r="D11">
            <v>0</v>
          </cell>
          <cell r="E11">
            <v>10955.43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126</v>
          </cell>
          <cell r="B12" t="str">
            <v>2016</v>
          </cell>
          <cell r="C12">
            <v>93158.47</v>
          </cell>
          <cell r="D12">
            <v>499</v>
          </cell>
          <cell r="E12">
            <v>92617.57</v>
          </cell>
          <cell r="F12">
            <v>0</v>
          </cell>
          <cell r="G12">
            <v>0</v>
          </cell>
          <cell r="H12">
            <v>0</v>
          </cell>
        </row>
        <row r="13">
          <cell r="A13">
            <v>135</v>
          </cell>
          <cell r="B13" t="str">
            <v>2016</v>
          </cell>
          <cell r="C13">
            <v>86101.64</v>
          </cell>
          <cell r="D13">
            <v>0</v>
          </cell>
          <cell r="E13">
            <v>139747.59</v>
          </cell>
          <cell r="F13">
            <v>0</v>
          </cell>
          <cell r="G13">
            <v>2422</v>
          </cell>
          <cell r="H13">
            <v>0</v>
          </cell>
        </row>
        <row r="14">
          <cell r="A14">
            <v>153</v>
          </cell>
          <cell r="B14" t="str">
            <v>2016</v>
          </cell>
          <cell r="C14">
            <v>41206.839999999997</v>
          </cell>
          <cell r="D14">
            <v>0</v>
          </cell>
          <cell r="E14">
            <v>12305.71</v>
          </cell>
          <cell r="F14">
            <v>0</v>
          </cell>
          <cell r="G14">
            <v>5080</v>
          </cell>
          <cell r="H14">
            <v>0</v>
          </cell>
        </row>
        <row r="15">
          <cell r="A15">
            <v>171</v>
          </cell>
          <cell r="B15" t="str">
            <v>2016</v>
          </cell>
          <cell r="C15">
            <v>27123.52</v>
          </cell>
          <cell r="D15">
            <v>0</v>
          </cell>
          <cell r="E15">
            <v>38904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225</v>
          </cell>
          <cell r="B16" t="str">
            <v>2016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399940.8</v>
          </cell>
        </row>
        <row r="17">
          <cell r="A17">
            <v>234</v>
          </cell>
          <cell r="B17" t="str">
            <v>2016</v>
          </cell>
          <cell r="C17">
            <v>43836.13</v>
          </cell>
          <cell r="D17">
            <v>579.46</v>
          </cell>
          <cell r="E17">
            <v>62215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243</v>
          </cell>
          <cell r="B18" t="str">
            <v>2016</v>
          </cell>
          <cell r="C18">
            <v>18525.62</v>
          </cell>
          <cell r="D18">
            <v>0</v>
          </cell>
          <cell r="E18">
            <v>48685.3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261</v>
          </cell>
          <cell r="B19" t="str">
            <v>2016</v>
          </cell>
          <cell r="C19">
            <v>134317.62</v>
          </cell>
          <cell r="D19">
            <v>2505</v>
          </cell>
          <cell r="E19">
            <v>4285.1400000000003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279</v>
          </cell>
          <cell r="B20" t="str">
            <v>2016</v>
          </cell>
          <cell r="C20">
            <v>36367.03</v>
          </cell>
          <cell r="D20">
            <v>390.38</v>
          </cell>
          <cell r="E20">
            <v>40385.15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333</v>
          </cell>
          <cell r="B21" t="str">
            <v>2016</v>
          </cell>
          <cell r="C21">
            <v>33956.58</v>
          </cell>
          <cell r="D21">
            <v>0</v>
          </cell>
          <cell r="E21">
            <v>80090.14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355</v>
          </cell>
          <cell r="B22" t="str">
            <v>2016</v>
          </cell>
          <cell r="C22">
            <v>17718.18</v>
          </cell>
          <cell r="D22">
            <v>3873.79</v>
          </cell>
          <cell r="E22">
            <v>10499.29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387</v>
          </cell>
          <cell r="B23" t="str">
            <v>2016</v>
          </cell>
          <cell r="C23">
            <v>39358.51</v>
          </cell>
          <cell r="D23">
            <v>108</v>
          </cell>
          <cell r="E23">
            <v>34001.71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414</v>
          </cell>
          <cell r="B24" t="str">
            <v>2016</v>
          </cell>
          <cell r="C24">
            <v>32123.55</v>
          </cell>
          <cell r="D24">
            <v>0</v>
          </cell>
          <cell r="E24">
            <v>66409.42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423</v>
          </cell>
          <cell r="B25" t="str">
            <v>2016</v>
          </cell>
          <cell r="C25">
            <v>19176.88</v>
          </cell>
          <cell r="D25">
            <v>0</v>
          </cell>
          <cell r="E25">
            <v>47494.86</v>
          </cell>
          <cell r="F25">
            <v>0</v>
          </cell>
          <cell r="G25">
            <v>0</v>
          </cell>
          <cell r="H25">
            <v>0</v>
          </cell>
        </row>
        <row r="26">
          <cell r="A26">
            <v>441</v>
          </cell>
          <cell r="B26" t="str">
            <v>2016</v>
          </cell>
          <cell r="C26">
            <v>32709.82</v>
          </cell>
          <cell r="D26">
            <v>0</v>
          </cell>
          <cell r="E26">
            <v>21756.86</v>
          </cell>
          <cell r="F26">
            <v>0</v>
          </cell>
          <cell r="G26">
            <v>1060</v>
          </cell>
          <cell r="H26">
            <v>0</v>
          </cell>
        </row>
        <row r="27">
          <cell r="A27">
            <v>472</v>
          </cell>
          <cell r="B27" t="str">
            <v>2016</v>
          </cell>
          <cell r="C27">
            <v>37734.519999999997</v>
          </cell>
          <cell r="D27">
            <v>0</v>
          </cell>
          <cell r="E27">
            <v>46573.27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504</v>
          </cell>
          <cell r="B28" t="str">
            <v>2016</v>
          </cell>
          <cell r="C28">
            <v>36105.97</v>
          </cell>
          <cell r="D28">
            <v>0</v>
          </cell>
          <cell r="E28">
            <v>24385.71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513</v>
          </cell>
          <cell r="B29" t="str">
            <v>2016</v>
          </cell>
          <cell r="C29">
            <v>18702.16</v>
          </cell>
          <cell r="D29">
            <v>0</v>
          </cell>
          <cell r="E29">
            <v>11217.79</v>
          </cell>
          <cell r="F29">
            <v>205.38</v>
          </cell>
          <cell r="G29">
            <v>0</v>
          </cell>
          <cell r="H29">
            <v>0</v>
          </cell>
        </row>
        <row r="30">
          <cell r="A30">
            <v>540</v>
          </cell>
          <cell r="B30" t="str">
            <v>2016</v>
          </cell>
          <cell r="C30">
            <v>45865.98</v>
          </cell>
          <cell r="D30">
            <v>1828.56</v>
          </cell>
          <cell r="E30">
            <v>78995.72</v>
          </cell>
          <cell r="F30">
            <v>1556.5</v>
          </cell>
          <cell r="G30">
            <v>0</v>
          </cell>
          <cell r="H30">
            <v>0</v>
          </cell>
        </row>
        <row r="31">
          <cell r="A31">
            <v>549</v>
          </cell>
          <cell r="B31" t="str">
            <v>2016</v>
          </cell>
          <cell r="C31">
            <v>25110.34</v>
          </cell>
          <cell r="D31">
            <v>53</v>
          </cell>
          <cell r="E31">
            <v>47190.57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576</v>
          </cell>
          <cell r="B32" t="str">
            <v>2016</v>
          </cell>
          <cell r="C32">
            <v>25904.02</v>
          </cell>
          <cell r="D32">
            <v>0</v>
          </cell>
          <cell r="E32">
            <v>32822.720000000001</v>
          </cell>
          <cell r="F32">
            <v>0</v>
          </cell>
          <cell r="G32">
            <v>0</v>
          </cell>
          <cell r="H32">
            <v>0</v>
          </cell>
        </row>
        <row r="33">
          <cell r="A33">
            <v>585</v>
          </cell>
          <cell r="B33" t="str">
            <v>2016</v>
          </cell>
          <cell r="C33">
            <v>46755.199999999997</v>
          </cell>
          <cell r="D33">
            <v>0</v>
          </cell>
          <cell r="E33">
            <v>42417.57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594</v>
          </cell>
          <cell r="B34" t="str">
            <v>2016</v>
          </cell>
          <cell r="C34">
            <v>29607.85</v>
          </cell>
          <cell r="D34">
            <v>0</v>
          </cell>
          <cell r="E34">
            <v>52184.38</v>
          </cell>
          <cell r="F34">
            <v>1097.17</v>
          </cell>
          <cell r="G34">
            <v>0</v>
          </cell>
          <cell r="H34">
            <v>0</v>
          </cell>
        </row>
        <row r="35">
          <cell r="A35">
            <v>603</v>
          </cell>
          <cell r="B35" t="str">
            <v>2016</v>
          </cell>
          <cell r="C35">
            <v>10414.58</v>
          </cell>
          <cell r="D35">
            <v>0</v>
          </cell>
          <cell r="E35">
            <v>35650</v>
          </cell>
          <cell r="F35">
            <v>0</v>
          </cell>
          <cell r="G35">
            <v>6334.21</v>
          </cell>
          <cell r="H35">
            <v>0</v>
          </cell>
        </row>
        <row r="36">
          <cell r="A36">
            <v>609</v>
          </cell>
          <cell r="B36" t="str">
            <v>2016</v>
          </cell>
          <cell r="C36">
            <v>132237.20000000001</v>
          </cell>
          <cell r="D36">
            <v>29751.16</v>
          </cell>
          <cell r="E36">
            <v>123357.84</v>
          </cell>
          <cell r="F36">
            <v>0</v>
          </cell>
          <cell r="G36">
            <v>0</v>
          </cell>
          <cell r="H36">
            <v>1935</v>
          </cell>
        </row>
        <row r="37">
          <cell r="A37">
            <v>621</v>
          </cell>
          <cell r="B37" t="str">
            <v>2016</v>
          </cell>
          <cell r="C37">
            <v>32212.73</v>
          </cell>
          <cell r="D37">
            <v>0</v>
          </cell>
          <cell r="E37">
            <v>111048.42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657</v>
          </cell>
          <cell r="B38" t="str">
            <v>2016</v>
          </cell>
          <cell r="C38">
            <v>75795.710000000006</v>
          </cell>
          <cell r="D38">
            <v>0</v>
          </cell>
          <cell r="E38">
            <v>36285.72</v>
          </cell>
          <cell r="F38">
            <v>0</v>
          </cell>
          <cell r="G38">
            <v>0</v>
          </cell>
          <cell r="H38">
            <v>0</v>
          </cell>
        </row>
        <row r="39">
          <cell r="A39">
            <v>720</v>
          </cell>
          <cell r="B39" t="str">
            <v>2016</v>
          </cell>
          <cell r="C39">
            <v>47212.14</v>
          </cell>
          <cell r="D39">
            <v>0</v>
          </cell>
          <cell r="E39">
            <v>135840.87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729</v>
          </cell>
          <cell r="B40" t="str">
            <v>2016</v>
          </cell>
          <cell r="C40">
            <v>35954.99</v>
          </cell>
          <cell r="D40">
            <v>0</v>
          </cell>
          <cell r="E40">
            <v>67919.16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747</v>
          </cell>
          <cell r="B41" t="str">
            <v>2016</v>
          </cell>
          <cell r="C41">
            <v>36799.08</v>
          </cell>
          <cell r="D41">
            <v>3500</v>
          </cell>
          <cell r="E41">
            <v>37504.15</v>
          </cell>
          <cell r="F41">
            <v>458.93</v>
          </cell>
          <cell r="G41">
            <v>0</v>
          </cell>
          <cell r="H41">
            <v>0</v>
          </cell>
        </row>
        <row r="42">
          <cell r="A42">
            <v>819</v>
          </cell>
          <cell r="B42" t="str">
            <v>2016</v>
          </cell>
          <cell r="C42">
            <v>33360.42</v>
          </cell>
          <cell r="D42">
            <v>0</v>
          </cell>
          <cell r="E42">
            <v>34100.720000000001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846</v>
          </cell>
          <cell r="B43" t="str">
            <v>2016</v>
          </cell>
          <cell r="C43">
            <v>25808.27</v>
          </cell>
          <cell r="D43">
            <v>229</v>
          </cell>
          <cell r="E43">
            <v>35618.42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873</v>
          </cell>
          <cell r="B44" t="str">
            <v>2016</v>
          </cell>
          <cell r="C44">
            <v>33782.93</v>
          </cell>
          <cell r="D44">
            <v>0</v>
          </cell>
          <cell r="E44">
            <v>17121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882</v>
          </cell>
          <cell r="B45" t="str">
            <v>2016</v>
          </cell>
          <cell r="C45">
            <v>116295.57</v>
          </cell>
          <cell r="D45">
            <v>0</v>
          </cell>
          <cell r="E45">
            <v>150281.43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914</v>
          </cell>
          <cell r="B46" t="str">
            <v>2016</v>
          </cell>
          <cell r="C46">
            <v>41639.33</v>
          </cell>
          <cell r="D46">
            <v>619</v>
          </cell>
          <cell r="E46">
            <v>50197.01</v>
          </cell>
          <cell r="F46">
            <v>0</v>
          </cell>
          <cell r="G46">
            <v>0</v>
          </cell>
          <cell r="H46">
            <v>0</v>
          </cell>
        </row>
        <row r="47">
          <cell r="A47">
            <v>916</v>
          </cell>
          <cell r="B47" t="str">
            <v>2016</v>
          </cell>
          <cell r="C47">
            <v>10919.45</v>
          </cell>
          <cell r="D47">
            <v>0</v>
          </cell>
          <cell r="E47">
            <v>46704.28</v>
          </cell>
          <cell r="F47">
            <v>73.5</v>
          </cell>
          <cell r="G47">
            <v>0</v>
          </cell>
          <cell r="H47">
            <v>0</v>
          </cell>
        </row>
        <row r="48">
          <cell r="A48">
            <v>918</v>
          </cell>
          <cell r="B48" t="str">
            <v>2016</v>
          </cell>
          <cell r="C48">
            <v>29973.18</v>
          </cell>
          <cell r="D48">
            <v>0</v>
          </cell>
          <cell r="E48">
            <v>19459.43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936</v>
          </cell>
          <cell r="B49" t="str">
            <v>2016</v>
          </cell>
          <cell r="C49">
            <v>23437.06</v>
          </cell>
          <cell r="D49">
            <v>0</v>
          </cell>
          <cell r="E49">
            <v>23796.71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977</v>
          </cell>
          <cell r="B50" t="str">
            <v>2016</v>
          </cell>
          <cell r="C50">
            <v>48735.03</v>
          </cell>
          <cell r="D50">
            <v>806.99</v>
          </cell>
          <cell r="E50">
            <v>100777.18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981</v>
          </cell>
          <cell r="B51" t="str">
            <v>2016</v>
          </cell>
          <cell r="C51">
            <v>53787.34</v>
          </cell>
          <cell r="D51">
            <v>8220.9500000000007</v>
          </cell>
          <cell r="E51">
            <v>130823.92</v>
          </cell>
          <cell r="F51">
            <v>2777.78</v>
          </cell>
          <cell r="G51">
            <v>0</v>
          </cell>
          <cell r="H51">
            <v>0</v>
          </cell>
        </row>
        <row r="52">
          <cell r="A52">
            <v>999</v>
          </cell>
          <cell r="B52" t="str">
            <v>2016</v>
          </cell>
          <cell r="C52">
            <v>100237.14</v>
          </cell>
          <cell r="D52">
            <v>20155.59</v>
          </cell>
          <cell r="E52">
            <v>111990.29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1044</v>
          </cell>
          <cell r="B53" t="str">
            <v>2016</v>
          </cell>
          <cell r="C53">
            <v>86340.36</v>
          </cell>
          <cell r="D53">
            <v>135.01</v>
          </cell>
          <cell r="E53">
            <v>249003.29</v>
          </cell>
          <cell r="F53">
            <v>2555.17</v>
          </cell>
          <cell r="G53">
            <v>0</v>
          </cell>
          <cell r="H53">
            <v>0</v>
          </cell>
        </row>
        <row r="54">
          <cell r="A54">
            <v>1053</v>
          </cell>
          <cell r="B54" t="str">
            <v>2016</v>
          </cell>
          <cell r="C54">
            <v>263195.67</v>
          </cell>
          <cell r="D54">
            <v>7005.09</v>
          </cell>
          <cell r="E54">
            <v>594204.52</v>
          </cell>
          <cell r="F54">
            <v>0</v>
          </cell>
          <cell r="G54">
            <v>0</v>
          </cell>
          <cell r="H54">
            <v>639.95000000000005</v>
          </cell>
        </row>
        <row r="55">
          <cell r="A55">
            <v>1062</v>
          </cell>
          <cell r="B55" t="str">
            <v>2016</v>
          </cell>
          <cell r="C55">
            <v>45902.6</v>
          </cell>
          <cell r="D55">
            <v>0</v>
          </cell>
          <cell r="E55">
            <v>67705.14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1071</v>
          </cell>
          <cell r="B56" t="str">
            <v>2016</v>
          </cell>
          <cell r="C56">
            <v>54687.77</v>
          </cell>
          <cell r="D56">
            <v>347.15</v>
          </cell>
          <cell r="E56">
            <v>59617.3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1079</v>
          </cell>
          <cell r="B57" t="str">
            <v>2016</v>
          </cell>
          <cell r="C57">
            <v>50532.62</v>
          </cell>
          <cell r="D57">
            <v>0</v>
          </cell>
          <cell r="E57">
            <v>99969.14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1080</v>
          </cell>
          <cell r="B58" t="str">
            <v>2016</v>
          </cell>
          <cell r="C58">
            <v>31171.43</v>
          </cell>
          <cell r="D58">
            <v>9901.48</v>
          </cell>
          <cell r="E58">
            <v>57717.43</v>
          </cell>
          <cell r="F58">
            <v>0</v>
          </cell>
          <cell r="G58">
            <v>13689.01</v>
          </cell>
          <cell r="H58">
            <v>0</v>
          </cell>
        </row>
        <row r="59">
          <cell r="A59">
            <v>1082</v>
          </cell>
          <cell r="B59" t="str">
            <v>2016</v>
          </cell>
          <cell r="C59">
            <v>85039.81</v>
          </cell>
          <cell r="D59">
            <v>0</v>
          </cell>
          <cell r="E59">
            <v>112966.3</v>
          </cell>
          <cell r="F59">
            <v>0</v>
          </cell>
          <cell r="G59">
            <v>46588.91</v>
          </cell>
          <cell r="H59">
            <v>0</v>
          </cell>
        </row>
        <row r="60">
          <cell r="A60">
            <v>1089</v>
          </cell>
          <cell r="B60" t="str">
            <v>2016</v>
          </cell>
          <cell r="C60">
            <v>16014.3</v>
          </cell>
          <cell r="D60">
            <v>68.3</v>
          </cell>
          <cell r="E60">
            <v>22904.720000000001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1093</v>
          </cell>
          <cell r="B61" t="str">
            <v>2016</v>
          </cell>
          <cell r="C61">
            <v>54289.38</v>
          </cell>
          <cell r="D61">
            <v>0</v>
          </cell>
          <cell r="E61">
            <v>77630.710000000006</v>
          </cell>
          <cell r="F61">
            <v>0</v>
          </cell>
          <cell r="G61">
            <v>0</v>
          </cell>
          <cell r="H61">
            <v>43167.35</v>
          </cell>
        </row>
        <row r="62">
          <cell r="A62">
            <v>1095</v>
          </cell>
          <cell r="B62" t="str">
            <v>2016</v>
          </cell>
          <cell r="C62">
            <v>28730.2</v>
          </cell>
          <cell r="D62">
            <v>0</v>
          </cell>
          <cell r="E62">
            <v>29377.15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1107</v>
          </cell>
          <cell r="B63" t="str">
            <v>2016</v>
          </cell>
          <cell r="C63">
            <v>56458.57</v>
          </cell>
          <cell r="D63">
            <v>0</v>
          </cell>
          <cell r="E63">
            <v>191836.42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1116</v>
          </cell>
          <cell r="B64" t="str">
            <v>2016</v>
          </cell>
          <cell r="C64">
            <v>37477.61</v>
          </cell>
          <cell r="D64">
            <v>0</v>
          </cell>
          <cell r="E64">
            <v>87345.16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1134</v>
          </cell>
          <cell r="B65" t="str">
            <v>2016</v>
          </cell>
          <cell r="C65">
            <v>24162.21</v>
          </cell>
          <cell r="D65">
            <v>0</v>
          </cell>
          <cell r="E65">
            <v>42566.13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1152</v>
          </cell>
          <cell r="B66" t="str">
            <v>2016</v>
          </cell>
          <cell r="C66">
            <v>32508.09</v>
          </cell>
          <cell r="D66">
            <v>0</v>
          </cell>
          <cell r="E66">
            <v>44347.57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1197</v>
          </cell>
          <cell r="B67" t="str">
            <v>2016</v>
          </cell>
          <cell r="C67">
            <v>21225.61</v>
          </cell>
          <cell r="D67">
            <v>0</v>
          </cell>
          <cell r="E67">
            <v>12627.71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1206</v>
          </cell>
          <cell r="B68" t="str">
            <v>2016</v>
          </cell>
          <cell r="C68">
            <v>94731.8</v>
          </cell>
          <cell r="D68">
            <v>359</v>
          </cell>
          <cell r="E68">
            <v>18799.37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1211</v>
          </cell>
          <cell r="B69" t="str">
            <v>2016</v>
          </cell>
          <cell r="C69">
            <v>81136.820000000007</v>
          </cell>
          <cell r="D69">
            <v>14742</v>
          </cell>
          <cell r="E69">
            <v>131274.06</v>
          </cell>
          <cell r="F69">
            <v>932.61</v>
          </cell>
          <cell r="G69">
            <v>0</v>
          </cell>
          <cell r="H69">
            <v>0</v>
          </cell>
        </row>
        <row r="70">
          <cell r="A70">
            <v>1215</v>
          </cell>
          <cell r="B70" t="str">
            <v>2016</v>
          </cell>
          <cell r="C70">
            <v>10979.45</v>
          </cell>
          <cell r="D70">
            <v>0</v>
          </cell>
          <cell r="E70">
            <v>11499.29</v>
          </cell>
          <cell r="F70">
            <v>1451.32</v>
          </cell>
          <cell r="G70">
            <v>0</v>
          </cell>
          <cell r="H70">
            <v>0</v>
          </cell>
        </row>
        <row r="71">
          <cell r="A71">
            <v>1218</v>
          </cell>
          <cell r="B71" t="str">
            <v>2016</v>
          </cell>
          <cell r="C71">
            <v>19693.97</v>
          </cell>
          <cell r="D71">
            <v>0</v>
          </cell>
          <cell r="E71">
            <v>44805.57</v>
          </cell>
          <cell r="F71">
            <v>0</v>
          </cell>
          <cell r="G71">
            <v>0</v>
          </cell>
          <cell r="H71">
            <v>0</v>
          </cell>
        </row>
        <row r="72">
          <cell r="A72">
            <v>1221</v>
          </cell>
          <cell r="B72" t="str">
            <v>2016</v>
          </cell>
          <cell r="C72">
            <v>76250.649999999994</v>
          </cell>
          <cell r="D72">
            <v>0</v>
          </cell>
          <cell r="E72">
            <v>178116.86</v>
          </cell>
          <cell r="F72">
            <v>1959.19</v>
          </cell>
          <cell r="G72">
            <v>28102.65</v>
          </cell>
          <cell r="H72">
            <v>637.5</v>
          </cell>
        </row>
        <row r="73">
          <cell r="A73">
            <v>1233</v>
          </cell>
          <cell r="B73" t="str">
            <v>2016</v>
          </cell>
          <cell r="C73">
            <v>54303.87</v>
          </cell>
          <cell r="D73">
            <v>0</v>
          </cell>
          <cell r="E73">
            <v>59571.43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1278</v>
          </cell>
          <cell r="B74" t="str">
            <v>2016</v>
          </cell>
          <cell r="C74">
            <v>70543.5</v>
          </cell>
          <cell r="D74">
            <v>687.97</v>
          </cell>
          <cell r="E74">
            <v>116401.05</v>
          </cell>
          <cell r="F74">
            <v>0</v>
          </cell>
          <cell r="G74">
            <v>0</v>
          </cell>
          <cell r="H74">
            <v>378.54</v>
          </cell>
        </row>
        <row r="75">
          <cell r="A75">
            <v>1332</v>
          </cell>
          <cell r="B75" t="str">
            <v>2016</v>
          </cell>
          <cell r="C75">
            <v>23134.66</v>
          </cell>
          <cell r="D75">
            <v>0</v>
          </cell>
          <cell r="E75">
            <v>4218.43</v>
          </cell>
          <cell r="F75">
            <v>0</v>
          </cell>
          <cell r="G75">
            <v>0</v>
          </cell>
          <cell r="H75">
            <v>1998.75</v>
          </cell>
        </row>
        <row r="76">
          <cell r="A76">
            <v>1337</v>
          </cell>
          <cell r="B76" t="str">
            <v>2016</v>
          </cell>
          <cell r="C76">
            <v>137306.46</v>
          </cell>
          <cell r="D76">
            <v>0</v>
          </cell>
          <cell r="E76">
            <v>315137.03999999998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1350</v>
          </cell>
          <cell r="B77" t="str">
            <v>2016</v>
          </cell>
          <cell r="C77">
            <v>20794.04</v>
          </cell>
          <cell r="D77">
            <v>0</v>
          </cell>
          <cell r="E77">
            <v>4242.87</v>
          </cell>
          <cell r="F77">
            <v>644.95000000000005</v>
          </cell>
          <cell r="G77">
            <v>12990</v>
          </cell>
          <cell r="H77">
            <v>0</v>
          </cell>
        </row>
        <row r="78">
          <cell r="A78">
            <v>1359</v>
          </cell>
          <cell r="B78" t="str">
            <v>2016</v>
          </cell>
          <cell r="C78">
            <v>32261.68</v>
          </cell>
          <cell r="D78">
            <v>0</v>
          </cell>
          <cell r="E78">
            <v>11857.42</v>
          </cell>
          <cell r="F78">
            <v>0</v>
          </cell>
          <cell r="G78">
            <v>0</v>
          </cell>
          <cell r="H78">
            <v>0</v>
          </cell>
        </row>
        <row r="79">
          <cell r="A79">
            <v>1368</v>
          </cell>
          <cell r="B79" t="str">
            <v>2016</v>
          </cell>
          <cell r="C79">
            <v>29867.88</v>
          </cell>
          <cell r="D79">
            <v>0</v>
          </cell>
          <cell r="E79">
            <v>71683.42</v>
          </cell>
          <cell r="F79">
            <v>188</v>
          </cell>
          <cell r="G79">
            <v>0</v>
          </cell>
          <cell r="H79">
            <v>0</v>
          </cell>
        </row>
        <row r="80">
          <cell r="A80">
            <v>1413</v>
          </cell>
          <cell r="B80" t="str">
            <v>2016</v>
          </cell>
          <cell r="C80">
            <v>17253.62</v>
          </cell>
          <cell r="D80">
            <v>0</v>
          </cell>
          <cell r="E80">
            <v>21336.720000000001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1431</v>
          </cell>
          <cell r="B81" t="str">
            <v>2016</v>
          </cell>
          <cell r="C81">
            <v>44111.64</v>
          </cell>
          <cell r="D81">
            <v>0</v>
          </cell>
          <cell r="E81">
            <v>11464.29</v>
          </cell>
          <cell r="F81">
            <v>0</v>
          </cell>
          <cell r="G81">
            <v>0</v>
          </cell>
          <cell r="H81">
            <v>50</v>
          </cell>
        </row>
        <row r="82">
          <cell r="A82">
            <v>1476</v>
          </cell>
          <cell r="B82" t="str">
            <v>2016</v>
          </cell>
          <cell r="C82">
            <v>135813.66</v>
          </cell>
          <cell r="D82">
            <v>0</v>
          </cell>
          <cell r="E82">
            <v>0</v>
          </cell>
          <cell r="F82">
            <v>0</v>
          </cell>
          <cell r="G82">
            <v>409950</v>
          </cell>
          <cell r="H82">
            <v>293</v>
          </cell>
        </row>
        <row r="83">
          <cell r="A83">
            <v>1503</v>
          </cell>
          <cell r="B83" t="str">
            <v>2016</v>
          </cell>
          <cell r="C83">
            <v>57037.05</v>
          </cell>
          <cell r="D83">
            <v>0</v>
          </cell>
          <cell r="E83">
            <v>35354.29</v>
          </cell>
          <cell r="F83">
            <v>0</v>
          </cell>
          <cell r="G83">
            <v>608.22</v>
          </cell>
          <cell r="H83">
            <v>0</v>
          </cell>
        </row>
        <row r="84">
          <cell r="A84">
            <v>1576</v>
          </cell>
          <cell r="B84" t="str">
            <v>2016</v>
          </cell>
          <cell r="C84">
            <v>86605.78</v>
          </cell>
          <cell r="D84">
            <v>1653.95</v>
          </cell>
          <cell r="E84">
            <v>162849.84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1602</v>
          </cell>
          <cell r="B85" t="str">
            <v>2016</v>
          </cell>
          <cell r="C85">
            <v>38229.81</v>
          </cell>
          <cell r="D85">
            <v>0</v>
          </cell>
          <cell r="E85">
            <v>30672.13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1611</v>
          </cell>
          <cell r="B86" t="str">
            <v>2016</v>
          </cell>
          <cell r="C86">
            <v>341009.8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1619</v>
          </cell>
          <cell r="B87" t="str">
            <v>2016</v>
          </cell>
          <cell r="C87">
            <v>85921.33</v>
          </cell>
          <cell r="D87">
            <v>758.08</v>
          </cell>
          <cell r="E87">
            <v>84197.13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1638</v>
          </cell>
          <cell r="B88" t="str">
            <v>2016</v>
          </cell>
          <cell r="C88">
            <v>64699.05</v>
          </cell>
          <cell r="D88">
            <v>0</v>
          </cell>
          <cell r="E88">
            <v>145912.71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1675</v>
          </cell>
          <cell r="B89" t="str">
            <v>2016</v>
          </cell>
          <cell r="C89">
            <v>9018.68</v>
          </cell>
          <cell r="D89">
            <v>0</v>
          </cell>
          <cell r="E89">
            <v>21530.29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1701</v>
          </cell>
          <cell r="B90" t="str">
            <v>2016</v>
          </cell>
          <cell r="C90">
            <v>57714.92</v>
          </cell>
          <cell r="D90">
            <v>0</v>
          </cell>
          <cell r="E90">
            <v>141332.43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1719</v>
          </cell>
          <cell r="B91" t="str">
            <v>2016</v>
          </cell>
          <cell r="C91">
            <v>21541.74</v>
          </cell>
          <cell r="D91">
            <v>0</v>
          </cell>
          <cell r="E91">
            <v>24751.86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1737</v>
          </cell>
          <cell r="B92" t="str">
            <v>2016</v>
          </cell>
          <cell r="C92">
            <v>366183</v>
          </cell>
          <cell r="D92">
            <v>214.58</v>
          </cell>
          <cell r="E92">
            <v>712129.16</v>
          </cell>
          <cell r="F92">
            <v>0</v>
          </cell>
          <cell r="G92">
            <v>0</v>
          </cell>
          <cell r="H92">
            <v>99475.37</v>
          </cell>
        </row>
        <row r="93">
          <cell r="A93">
            <v>1782</v>
          </cell>
          <cell r="B93" t="str">
            <v>2016</v>
          </cell>
          <cell r="C93">
            <v>12772</v>
          </cell>
          <cell r="D93">
            <v>0</v>
          </cell>
          <cell r="E93">
            <v>428.57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1791</v>
          </cell>
          <cell r="B94" t="str">
            <v>2016</v>
          </cell>
          <cell r="C94">
            <v>53388.03</v>
          </cell>
          <cell r="D94">
            <v>0</v>
          </cell>
          <cell r="E94">
            <v>38173.43</v>
          </cell>
          <cell r="F94">
            <v>163.95</v>
          </cell>
          <cell r="G94">
            <v>0</v>
          </cell>
          <cell r="H94">
            <v>0</v>
          </cell>
        </row>
        <row r="95">
          <cell r="A95">
            <v>1863</v>
          </cell>
          <cell r="B95" t="str">
            <v>2016</v>
          </cell>
          <cell r="C95">
            <v>250132.47</v>
          </cell>
          <cell r="D95">
            <v>0</v>
          </cell>
          <cell r="E95">
            <v>771226.03</v>
          </cell>
          <cell r="F95">
            <v>11038.9</v>
          </cell>
          <cell r="G95">
            <v>0</v>
          </cell>
          <cell r="H95">
            <v>0</v>
          </cell>
        </row>
        <row r="96">
          <cell r="A96">
            <v>1908</v>
          </cell>
          <cell r="B96" t="str">
            <v>2016</v>
          </cell>
          <cell r="C96">
            <v>16026.37</v>
          </cell>
          <cell r="D96">
            <v>26.8</v>
          </cell>
          <cell r="E96">
            <v>48462.29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1917</v>
          </cell>
          <cell r="B97" t="str">
            <v>2016</v>
          </cell>
          <cell r="C97">
            <v>31514.62</v>
          </cell>
          <cell r="D97">
            <v>0</v>
          </cell>
          <cell r="E97">
            <v>34390.15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1926</v>
          </cell>
          <cell r="B98" t="str">
            <v>2016</v>
          </cell>
          <cell r="C98">
            <v>26202.81</v>
          </cell>
          <cell r="D98">
            <v>0</v>
          </cell>
          <cell r="E98">
            <v>53701.15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1944</v>
          </cell>
          <cell r="B99" t="str">
            <v>2016</v>
          </cell>
          <cell r="C99">
            <v>38761.839999999997</v>
          </cell>
          <cell r="D99">
            <v>0</v>
          </cell>
          <cell r="E99">
            <v>29573.58</v>
          </cell>
          <cell r="F99">
            <v>0</v>
          </cell>
          <cell r="G99">
            <v>0</v>
          </cell>
          <cell r="H99">
            <v>13000</v>
          </cell>
        </row>
        <row r="100">
          <cell r="A100">
            <v>1953</v>
          </cell>
          <cell r="B100" t="str">
            <v>2016</v>
          </cell>
          <cell r="C100">
            <v>20606.02</v>
          </cell>
          <cell r="D100">
            <v>0</v>
          </cell>
          <cell r="E100">
            <v>14365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1963</v>
          </cell>
          <cell r="B101" t="str">
            <v>2016</v>
          </cell>
          <cell r="C101">
            <v>39759.03</v>
          </cell>
          <cell r="D101">
            <v>99</v>
          </cell>
          <cell r="E101">
            <v>12120.43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1965</v>
          </cell>
          <cell r="B102" t="str">
            <v>2016</v>
          </cell>
          <cell r="C102">
            <v>41705.99</v>
          </cell>
          <cell r="D102">
            <v>0</v>
          </cell>
          <cell r="E102">
            <v>111814.71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3582</v>
          </cell>
          <cell r="B103" t="str">
            <v>2016</v>
          </cell>
          <cell r="C103">
            <v>40000.69</v>
          </cell>
          <cell r="D103">
            <v>0</v>
          </cell>
          <cell r="E103">
            <v>71112.570000000007</v>
          </cell>
          <cell r="F103">
            <v>0</v>
          </cell>
          <cell r="G103">
            <v>1319.2</v>
          </cell>
          <cell r="H103">
            <v>0</v>
          </cell>
        </row>
        <row r="104">
          <cell r="A104">
            <v>1970</v>
          </cell>
          <cell r="B104" t="str">
            <v>2016</v>
          </cell>
          <cell r="C104">
            <v>32369.27</v>
          </cell>
          <cell r="D104">
            <v>0</v>
          </cell>
          <cell r="E104">
            <v>52973.71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1972</v>
          </cell>
          <cell r="B105" t="str">
            <v>2016</v>
          </cell>
          <cell r="C105">
            <v>26350.11</v>
          </cell>
          <cell r="D105">
            <v>0</v>
          </cell>
          <cell r="E105">
            <v>14230.86</v>
          </cell>
          <cell r="F105">
            <v>0</v>
          </cell>
          <cell r="G105">
            <v>0</v>
          </cell>
          <cell r="H105">
            <v>65742.960000000006</v>
          </cell>
        </row>
        <row r="106">
          <cell r="A106">
            <v>1975</v>
          </cell>
          <cell r="B106" t="str">
            <v>2016</v>
          </cell>
          <cell r="C106">
            <v>35633.54</v>
          </cell>
          <cell r="D106">
            <v>0</v>
          </cell>
          <cell r="E106">
            <v>38306.43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1989</v>
          </cell>
          <cell r="B107" t="str">
            <v>2016</v>
          </cell>
          <cell r="C107">
            <v>33258.18</v>
          </cell>
          <cell r="D107">
            <v>0</v>
          </cell>
          <cell r="E107">
            <v>52431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2007</v>
          </cell>
          <cell r="B108" t="str">
            <v>2016</v>
          </cell>
          <cell r="C108">
            <v>26426.82</v>
          </cell>
          <cell r="D108">
            <v>0</v>
          </cell>
          <cell r="E108">
            <v>31098.84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2088</v>
          </cell>
          <cell r="B109" t="str">
            <v>2016</v>
          </cell>
          <cell r="C109">
            <v>17718.32</v>
          </cell>
          <cell r="D109">
            <v>0</v>
          </cell>
          <cell r="E109">
            <v>33392.85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2097</v>
          </cell>
          <cell r="B110" t="str">
            <v>2016</v>
          </cell>
          <cell r="C110">
            <v>25134.29</v>
          </cell>
          <cell r="D110">
            <v>0</v>
          </cell>
          <cell r="E110">
            <v>67438.73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2113</v>
          </cell>
          <cell r="B111" t="str">
            <v>2016</v>
          </cell>
          <cell r="C111">
            <v>9385.19</v>
          </cell>
          <cell r="D111">
            <v>0</v>
          </cell>
          <cell r="E111">
            <v>13824.58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2124</v>
          </cell>
          <cell r="B112" t="str">
            <v>2016</v>
          </cell>
          <cell r="C112">
            <v>35115.660000000003</v>
          </cell>
          <cell r="D112">
            <v>275.45999999999998</v>
          </cell>
          <cell r="E112">
            <v>42876.85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2151</v>
          </cell>
          <cell r="B113" t="str">
            <v>2016</v>
          </cell>
          <cell r="C113">
            <v>32474.58</v>
          </cell>
          <cell r="D113">
            <v>0</v>
          </cell>
          <cell r="E113">
            <v>57644.56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2169</v>
          </cell>
          <cell r="B114" t="str">
            <v>2016</v>
          </cell>
          <cell r="C114">
            <v>111635.54</v>
          </cell>
          <cell r="D114">
            <v>0</v>
          </cell>
          <cell r="E114">
            <v>55969.56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2205</v>
          </cell>
          <cell r="B115" t="str">
            <v>2016</v>
          </cell>
          <cell r="C115">
            <v>14709.71</v>
          </cell>
          <cell r="D115">
            <v>0</v>
          </cell>
          <cell r="E115">
            <v>39635.86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2295</v>
          </cell>
          <cell r="B116" t="str">
            <v>2016</v>
          </cell>
          <cell r="C116">
            <v>51500.32</v>
          </cell>
          <cell r="D116">
            <v>5560.93</v>
          </cell>
          <cell r="E116">
            <v>59325.01</v>
          </cell>
          <cell r="F116">
            <v>0</v>
          </cell>
          <cell r="G116">
            <v>43</v>
          </cell>
          <cell r="H116">
            <v>0</v>
          </cell>
        </row>
        <row r="117">
          <cell r="A117">
            <v>2313</v>
          </cell>
          <cell r="B117" t="str">
            <v>2016</v>
          </cell>
          <cell r="C117">
            <v>106088.08</v>
          </cell>
          <cell r="D117">
            <v>6995</v>
          </cell>
          <cell r="E117">
            <v>259506.29</v>
          </cell>
          <cell r="F117">
            <v>0</v>
          </cell>
          <cell r="G117">
            <v>129.99</v>
          </cell>
          <cell r="H117">
            <v>0</v>
          </cell>
        </row>
        <row r="118">
          <cell r="A118">
            <v>2322</v>
          </cell>
          <cell r="B118" t="str">
            <v>2016</v>
          </cell>
          <cell r="C118">
            <v>83147.87</v>
          </cell>
          <cell r="D118">
            <v>3667.15</v>
          </cell>
          <cell r="E118">
            <v>87719.88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2369</v>
          </cell>
          <cell r="B119" t="str">
            <v>2016</v>
          </cell>
          <cell r="C119">
            <v>22619.22</v>
          </cell>
          <cell r="D119">
            <v>0</v>
          </cell>
          <cell r="E119">
            <v>45338.58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2376</v>
          </cell>
          <cell r="B120" t="str">
            <v>2016</v>
          </cell>
          <cell r="C120">
            <v>46936.81</v>
          </cell>
          <cell r="D120">
            <v>0</v>
          </cell>
          <cell r="E120">
            <v>40643.449999999997</v>
          </cell>
          <cell r="F120">
            <v>946</v>
          </cell>
          <cell r="G120">
            <v>0</v>
          </cell>
          <cell r="H120">
            <v>0</v>
          </cell>
        </row>
        <row r="121">
          <cell r="A121">
            <v>2403</v>
          </cell>
          <cell r="B121" t="str">
            <v>2016</v>
          </cell>
          <cell r="C121">
            <v>36986.980000000003</v>
          </cell>
          <cell r="D121">
            <v>1218.76</v>
          </cell>
          <cell r="E121">
            <v>34208.080000000002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2457</v>
          </cell>
          <cell r="B122" t="str">
            <v>2016</v>
          </cell>
          <cell r="C122">
            <v>36118.43</v>
          </cell>
          <cell r="D122">
            <v>0</v>
          </cell>
          <cell r="E122">
            <v>24683.71</v>
          </cell>
          <cell r="F122">
            <v>0</v>
          </cell>
          <cell r="G122">
            <v>0</v>
          </cell>
          <cell r="H122">
            <v>0</v>
          </cell>
        </row>
        <row r="123">
          <cell r="A123">
            <v>2466</v>
          </cell>
          <cell r="B123" t="str">
            <v>2016</v>
          </cell>
          <cell r="C123">
            <v>39955.230000000003</v>
          </cell>
          <cell r="D123">
            <v>3754.11</v>
          </cell>
          <cell r="E123">
            <v>92994.86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2493</v>
          </cell>
          <cell r="B124" t="str">
            <v>2016</v>
          </cell>
          <cell r="C124">
            <v>12882.69</v>
          </cell>
          <cell r="D124">
            <v>206.8</v>
          </cell>
          <cell r="E124">
            <v>19878.14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2502</v>
          </cell>
          <cell r="B125" t="str">
            <v>2016</v>
          </cell>
          <cell r="C125">
            <v>31700.75</v>
          </cell>
          <cell r="D125">
            <v>0</v>
          </cell>
          <cell r="E125">
            <v>66380.28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2511</v>
          </cell>
          <cell r="B126" t="str">
            <v>2016</v>
          </cell>
          <cell r="C126">
            <v>62248.85</v>
          </cell>
          <cell r="D126">
            <v>6719</v>
          </cell>
          <cell r="E126">
            <v>21836.57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2520</v>
          </cell>
          <cell r="B127" t="str">
            <v>2016</v>
          </cell>
          <cell r="C127">
            <v>16169.22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>
            <v>2556</v>
          </cell>
          <cell r="B128" t="str">
            <v>2016</v>
          </cell>
          <cell r="C128">
            <v>33570.67</v>
          </cell>
          <cell r="D128">
            <v>0</v>
          </cell>
          <cell r="E128">
            <v>36791.71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2673</v>
          </cell>
          <cell r="B129" t="str">
            <v>2016</v>
          </cell>
          <cell r="C129">
            <v>36004.83</v>
          </cell>
          <cell r="D129">
            <v>198.24</v>
          </cell>
          <cell r="E129">
            <v>84781.72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2682</v>
          </cell>
          <cell r="B130" t="str">
            <v>2016</v>
          </cell>
          <cell r="C130">
            <v>33180.89</v>
          </cell>
          <cell r="D130">
            <v>0</v>
          </cell>
          <cell r="E130">
            <v>38737.96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2709</v>
          </cell>
          <cell r="B131" t="str">
            <v>2016</v>
          </cell>
          <cell r="C131">
            <v>55620.36</v>
          </cell>
          <cell r="D131">
            <v>643.61</v>
          </cell>
          <cell r="E131">
            <v>149251.73000000001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2718</v>
          </cell>
          <cell r="B132" t="str">
            <v>2016</v>
          </cell>
          <cell r="C132">
            <v>36367.79</v>
          </cell>
          <cell r="D132">
            <v>0</v>
          </cell>
          <cell r="E132">
            <v>44337</v>
          </cell>
          <cell r="F132">
            <v>0</v>
          </cell>
          <cell r="G132">
            <v>0</v>
          </cell>
          <cell r="H132">
            <v>500</v>
          </cell>
        </row>
        <row r="133">
          <cell r="A133">
            <v>2727</v>
          </cell>
          <cell r="B133" t="str">
            <v>2016</v>
          </cell>
          <cell r="C133">
            <v>23110.99</v>
          </cell>
          <cell r="D133">
            <v>2377.41</v>
          </cell>
          <cell r="E133">
            <v>29552.28</v>
          </cell>
          <cell r="F133">
            <v>159</v>
          </cell>
          <cell r="G133">
            <v>6864</v>
          </cell>
          <cell r="H133">
            <v>0</v>
          </cell>
        </row>
        <row r="134">
          <cell r="A134">
            <v>2754</v>
          </cell>
          <cell r="B134" t="str">
            <v>2016</v>
          </cell>
          <cell r="C134">
            <v>24872.31</v>
          </cell>
          <cell r="D134">
            <v>0</v>
          </cell>
          <cell r="E134">
            <v>45332.86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2763</v>
          </cell>
          <cell r="B135" t="str">
            <v>2016</v>
          </cell>
          <cell r="C135">
            <v>53977.35</v>
          </cell>
          <cell r="D135">
            <v>0</v>
          </cell>
          <cell r="E135">
            <v>5125</v>
          </cell>
          <cell r="F135">
            <v>683</v>
          </cell>
          <cell r="G135">
            <v>0</v>
          </cell>
          <cell r="H135">
            <v>127678.06</v>
          </cell>
        </row>
        <row r="136">
          <cell r="A136">
            <v>2766</v>
          </cell>
          <cell r="B136" t="str">
            <v>2016</v>
          </cell>
          <cell r="C136">
            <v>26836.880000000001</v>
          </cell>
          <cell r="D136">
            <v>0</v>
          </cell>
          <cell r="E136">
            <v>33414.14</v>
          </cell>
          <cell r="F136">
            <v>0</v>
          </cell>
          <cell r="G136">
            <v>0</v>
          </cell>
          <cell r="H136">
            <v>0</v>
          </cell>
        </row>
        <row r="137">
          <cell r="A137">
            <v>2772</v>
          </cell>
          <cell r="B137" t="str">
            <v>2016</v>
          </cell>
          <cell r="C137">
            <v>15570.75</v>
          </cell>
          <cell r="D137">
            <v>0</v>
          </cell>
          <cell r="E137">
            <v>22077.72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2781</v>
          </cell>
          <cell r="B138" t="str">
            <v>2016</v>
          </cell>
          <cell r="C138">
            <v>43236.54</v>
          </cell>
          <cell r="D138">
            <v>0</v>
          </cell>
          <cell r="E138">
            <v>67634.14</v>
          </cell>
          <cell r="F138">
            <v>0</v>
          </cell>
          <cell r="G138">
            <v>0</v>
          </cell>
          <cell r="H138">
            <v>13250</v>
          </cell>
        </row>
        <row r="139">
          <cell r="A139">
            <v>2826</v>
          </cell>
          <cell r="B139" t="str">
            <v>2016</v>
          </cell>
          <cell r="C139">
            <v>82271.45</v>
          </cell>
          <cell r="D139">
            <v>0</v>
          </cell>
          <cell r="E139">
            <v>92257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2834</v>
          </cell>
          <cell r="B140" t="str">
            <v>2016</v>
          </cell>
          <cell r="C140">
            <v>26782.44</v>
          </cell>
          <cell r="D140">
            <v>2970</v>
          </cell>
          <cell r="E140">
            <v>29095.71</v>
          </cell>
          <cell r="F140">
            <v>851.66</v>
          </cell>
          <cell r="G140">
            <v>0</v>
          </cell>
          <cell r="H140">
            <v>0</v>
          </cell>
        </row>
        <row r="141">
          <cell r="A141">
            <v>2846</v>
          </cell>
          <cell r="B141" t="str">
            <v>2016</v>
          </cell>
          <cell r="C141">
            <v>26587.75</v>
          </cell>
          <cell r="D141">
            <v>0</v>
          </cell>
          <cell r="E141">
            <v>67329.58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2862</v>
          </cell>
          <cell r="B142" t="str">
            <v>2016</v>
          </cell>
          <cell r="C142">
            <v>29642.02</v>
          </cell>
          <cell r="D142">
            <v>0</v>
          </cell>
          <cell r="E142">
            <v>52871.3</v>
          </cell>
          <cell r="F142">
            <v>1027.21</v>
          </cell>
          <cell r="G142">
            <v>0</v>
          </cell>
          <cell r="H142">
            <v>0</v>
          </cell>
        </row>
        <row r="143">
          <cell r="A143">
            <v>2977</v>
          </cell>
          <cell r="B143" t="str">
            <v>2016</v>
          </cell>
          <cell r="C143">
            <v>45788.35</v>
          </cell>
          <cell r="D143">
            <v>5877.54</v>
          </cell>
          <cell r="E143">
            <v>77608.56</v>
          </cell>
          <cell r="F143">
            <v>522.95000000000005</v>
          </cell>
          <cell r="G143">
            <v>0</v>
          </cell>
          <cell r="H143">
            <v>0</v>
          </cell>
        </row>
        <row r="144">
          <cell r="A144">
            <v>2988</v>
          </cell>
          <cell r="B144" t="str">
            <v>2016</v>
          </cell>
          <cell r="C144">
            <v>33026.300000000003</v>
          </cell>
          <cell r="D144">
            <v>0</v>
          </cell>
          <cell r="E144">
            <v>34492.01</v>
          </cell>
          <cell r="F144">
            <v>804</v>
          </cell>
          <cell r="G144">
            <v>0</v>
          </cell>
          <cell r="H144">
            <v>563.85</v>
          </cell>
        </row>
        <row r="145">
          <cell r="A145">
            <v>2988</v>
          </cell>
          <cell r="B145" t="str">
            <v>2016</v>
          </cell>
          <cell r="C145">
            <v>33026.300000000003</v>
          </cell>
          <cell r="D145">
            <v>0</v>
          </cell>
          <cell r="E145">
            <v>34492.01</v>
          </cell>
          <cell r="F145">
            <v>804</v>
          </cell>
          <cell r="G145">
            <v>0</v>
          </cell>
          <cell r="H145">
            <v>563.85</v>
          </cell>
        </row>
        <row r="146">
          <cell r="A146">
            <v>3029</v>
          </cell>
          <cell r="B146" t="str">
            <v>2016</v>
          </cell>
          <cell r="C146">
            <v>77913.98</v>
          </cell>
          <cell r="D146">
            <v>0</v>
          </cell>
          <cell r="E146">
            <v>135700.13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3033</v>
          </cell>
          <cell r="B147" t="str">
            <v>2016</v>
          </cell>
          <cell r="C147">
            <v>25925.63</v>
          </cell>
          <cell r="D147">
            <v>0</v>
          </cell>
          <cell r="E147">
            <v>34514.14</v>
          </cell>
          <cell r="F147">
            <v>0</v>
          </cell>
          <cell r="G147">
            <v>0</v>
          </cell>
          <cell r="H147">
            <v>13971.38</v>
          </cell>
        </row>
        <row r="148">
          <cell r="A148">
            <v>3042</v>
          </cell>
          <cell r="B148" t="str">
            <v>2016</v>
          </cell>
          <cell r="C148">
            <v>27434.75</v>
          </cell>
          <cell r="D148">
            <v>0</v>
          </cell>
          <cell r="E148">
            <v>38439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3060</v>
          </cell>
          <cell r="B149" t="str">
            <v>2016</v>
          </cell>
          <cell r="C149">
            <v>21324.03</v>
          </cell>
          <cell r="D149">
            <v>0</v>
          </cell>
          <cell r="E149">
            <v>25539.71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3105</v>
          </cell>
          <cell r="B150" t="str">
            <v>2016</v>
          </cell>
          <cell r="C150">
            <v>69556.73</v>
          </cell>
          <cell r="D150">
            <v>310.27999999999997</v>
          </cell>
          <cell r="E150">
            <v>19082.29</v>
          </cell>
          <cell r="F150">
            <v>2275.08</v>
          </cell>
          <cell r="G150">
            <v>0</v>
          </cell>
          <cell r="H150">
            <v>0</v>
          </cell>
        </row>
        <row r="151">
          <cell r="A151">
            <v>3114</v>
          </cell>
          <cell r="B151" t="str">
            <v>2016</v>
          </cell>
          <cell r="C151">
            <v>84737.44</v>
          </cell>
          <cell r="D151">
            <v>0</v>
          </cell>
          <cell r="E151">
            <v>192899.87</v>
          </cell>
          <cell r="F151">
            <v>7543.56</v>
          </cell>
          <cell r="G151">
            <v>7686.02</v>
          </cell>
          <cell r="H151">
            <v>1440</v>
          </cell>
        </row>
        <row r="152">
          <cell r="A152">
            <v>3119</v>
          </cell>
          <cell r="B152" t="str">
            <v>2016</v>
          </cell>
          <cell r="C152">
            <v>62442.9</v>
          </cell>
          <cell r="D152">
            <v>0</v>
          </cell>
          <cell r="E152">
            <v>93020.43</v>
          </cell>
          <cell r="F152">
            <v>0</v>
          </cell>
          <cell r="G152">
            <v>5457.86</v>
          </cell>
          <cell r="H152">
            <v>0</v>
          </cell>
        </row>
        <row r="153">
          <cell r="A153">
            <v>3141</v>
          </cell>
          <cell r="B153" t="str">
            <v>2016</v>
          </cell>
          <cell r="C153">
            <v>0</v>
          </cell>
          <cell r="D153">
            <v>0</v>
          </cell>
          <cell r="E153">
            <v>7196</v>
          </cell>
          <cell r="F153">
            <v>0</v>
          </cell>
          <cell r="G153">
            <v>0</v>
          </cell>
          <cell r="H153">
            <v>1076519.7</v>
          </cell>
        </row>
        <row r="154">
          <cell r="A154">
            <v>3150</v>
          </cell>
          <cell r="B154" t="str">
            <v>2016</v>
          </cell>
          <cell r="C154">
            <v>42150.79</v>
          </cell>
          <cell r="D154">
            <v>0</v>
          </cell>
          <cell r="E154">
            <v>46346.86</v>
          </cell>
          <cell r="F154">
            <v>71.75</v>
          </cell>
          <cell r="G154">
            <v>0</v>
          </cell>
          <cell r="H154">
            <v>0</v>
          </cell>
        </row>
        <row r="155">
          <cell r="A155">
            <v>3154</v>
          </cell>
          <cell r="B155" t="str">
            <v>2016</v>
          </cell>
          <cell r="C155">
            <v>20720.72</v>
          </cell>
          <cell r="D155">
            <v>0</v>
          </cell>
          <cell r="E155">
            <v>37289.980000000003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3168</v>
          </cell>
          <cell r="B156" t="str">
            <v>2016</v>
          </cell>
          <cell r="C156">
            <v>43128.65</v>
          </cell>
          <cell r="D156">
            <v>1799</v>
          </cell>
          <cell r="E156">
            <v>39195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3186</v>
          </cell>
          <cell r="B157" t="str">
            <v>2016</v>
          </cell>
          <cell r="C157">
            <v>17889.939999999999</v>
          </cell>
          <cell r="D157">
            <v>0</v>
          </cell>
          <cell r="E157">
            <v>37144.57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3195</v>
          </cell>
          <cell r="B158" t="str">
            <v>2016</v>
          </cell>
          <cell r="C158">
            <v>70211.48</v>
          </cell>
          <cell r="D158">
            <v>3312.52</v>
          </cell>
          <cell r="E158">
            <v>98917.7</v>
          </cell>
          <cell r="F158">
            <v>170.54</v>
          </cell>
          <cell r="G158">
            <v>0</v>
          </cell>
          <cell r="H158">
            <v>0</v>
          </cell>
        </row>
        <row r="159">
          <cell r="A159">
            <v>3204</v>
          </cell>
          <cell r="B159" t="str">
            <v>2016</v>
          </cell>
          <cell r="C159">
            <v>31567.119999999999</v>
          </cell>
          <cell r="D159">
            <v>0</v>
          </cell>
          <cell r="E159">
            <v>30173.43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3231</v>
          </cell>
          <cell r="B160" t="str">
            <v>2016</v>
          </cell>
          <cell r="C160">
            <v>200058.67</v>
          </cell>
          <cell r="D160">
            <v>0</v>
          </cell>
          <cell r="E160">
            <v>439963.04</v>
          </cell>
          <cell r="F160">
            <v>0</v>
          </cell>
          <cell r="G160">
            <v>0</v>
          </cell>
          <cell r="H160">
            <v>122285.66</v>
          </cell>
        </row>
        <row r="161">
          <cell r="A161">
            <v>3312</v>
          </cell>
          <cell r="B161" t="str">
            <v>2016</v>
          </cell>
          <cell r="C161">
            <v>57021.56</v>
          </cell>
          <cell r="D161">
            <v>0</v>
          </cell>
          <cell r="E161">
            <v>37871.01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3330</v>
          </cell>
          <cell r="B162" t="str">
            <v>2016</v>
          </cell>
          <cell r="C162">
            <v>23413.16</v>
          </cell>
          <cell r="D162">
            <v>0</v>
          </cell>
          <cell r="E162">
            <v>53948.02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3348</v>
          </cell>
          <cell r="B163" t="str">
            <v>2016</v>
          </cell>
          <cell r="C163">
            <v>32773.03</v>
          </cell>
          <cell r="D163">
            <v>0</v>
          </cell>
          <cell r="E163">
            <v>14624.29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3375</v>
          </cell>
          <cell r="B164" t="str">
            <v>2016</v>
          </cell>
          <cell r="C164">
            <v>77229.39</v>
          </cell>
          <cell r="D164">
            <v>0</v>
          </cell>
          <cell r="E164">
            <v>81671.839999999997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3420</v>
          </cell>
          <cell r="B165" t="str">
            <v>2016</v>
          </cell>
          <cell r="C165">
            <v>40766.75</v>
          </cell>
          <cell r="D165">
            <v>0</v>
          </cell>
          <cell r="E165">
            <v>106458.58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3465</v>
          </cell>
          <cell r="B166" t="str">
            <v>2016</v>
          </cell>
          <cell r="C166">
            <v>13724.5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3537</v>
          </cell>
          <cell r="B167" t="str">
            <v>2016</v>
          </cell>
          <cell r="C167">
            <v>16584.150000000001</v>
          </cell>
          <cell r="D167">
            <v>0</v>
          </cell>
          <cell r="E167">
            <v>35071.57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3555</v>
          </cell>
          <cell r="B168" t="str">
            <v>2016</v>
          </cell>
          <cell r="C168">
            <v>44890.66</v>
          </cell>
          <cell r="D168">
            <v>0</v>
          </cell>
          <cell r="E168">
            <v>37233.24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3600</v>
          </cell>
          <cell r="B169" t="str">
            <v>2016</v>
          </cell>
          <cell r="C169">
            <v>57527.64</v>
          </cell>
          <cell r="D169">
            <v>78515.44</v>
          </cell>
          <cell r="E169">
            <v>61960.84</v>
          </cell>
          <cell r="F169">
            <v>0</v>
          </cell>
          <cell r="G169">
            <v>784</v>
          </cell>
          <cell r="H169">
            <v>0</v>
          </cell>
        </row>
        <row r="170">
          <cell r="A170">
            <v>3609</v>
          </cell>
          <cell r="B170" t="str">
            <v>2016</v>
          </cell>
          <cell r="C170">
            <v>21335.37</v>
          </cell>
          <cell r="D170">
            <v>0</v>
          </cell>
          <cell r="E170">
            <v>37188.15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3645</v>
          </cell>
          <cell r="B171" t="str">
            <v>2016</v>
          </cell>
          <cell r="C171">
            <v>58837.54</v>
          </cell>
          <cell r="D171">
            <v>0</v>
          </cell>
          <cell r="E171">
            <v>152873.89000000001</v>
          </cell>
          <cell r="F171">
            <v>2758</v>
          </cell>
          <cell r="G171">
            <v>0</v>
          </cell>
          <cell r="H171">
            <v>3196.73</v>
          </cell>
        </row>
        <row r="172">
          <cell r="A172">
            <v>3691</v>
          </cell>
          <cell r="B172" t="str">
            <v>2016</v>
          </cell>
          <cell r="C172">
            <v>55497.71</v>
          </cell>
          <cell r="D172">
            <v>0</v>
          </cell>
          <cell r="E172">
            <v>79914.87</v>
          </cell>
          <cell r="F172">
            <v>85</v>
          </cell>
          <cell r="G172">
            <v>0</v>
          </cell>
          <cell r="H172">
            <v>0</v>
          </cell>
        </row>
        <row r="173">
          <cell r="A173">
            <v>3715</v>
          </cell>
          <cell r="B173" t="str">
            <v>2016</v>
          </cell>
          <cell r="C173">
            <v>132990.70000000001</v>
          </cell>
          <cell r="D173">
            <v>16775.2</v>
          </cell>
          <cell r="E173">
            <v>345264.71</v>
          </cell>
          <cell r="F173">
            <v>0</v>
          </cell>
          <cell r="G173">
            <v>0</v>
          </cell>
          <cell r="H173">
            <v>35442.67</v>
          </cell>
        </row>
        <row r="174">
          <cell r="A174">
            <v>3744</v>
          </cell>
          <cell r="B174" t="str">
            <v>2016</v>
          </cell>
          <cell r="C174">
            <v>21184.74</v>
          </cell>
          <cell r="D174">
            <v>0</v>
          </cell>
          <cell r="E174">
            <v>23196.85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3798</v>
          </cell>
          <cell r="B175" t="str">
            <v>2016</v>
          </cell>
          <cell r="C175">
            <v>38514.78</v>
          </cell>
          <cell r="D175">
            <v>150.88999999999999</v>
          </cell>
          <cell r="E175">
            <v>10707.13</v>
          </cell>
          <cell r="F175">
            <v>0</v>
          </cell>
          <cell r="G175">
            <v>0</v>
          </cell>
          <cell r="H175">
            <v>47500</v>
          </cell>
        </row>
        <row r="176">
          <cell r="A176">
            <v>3816</v>
          </cell>
          <cell r="B176" t="str">
            <v>2016</v>
          </cell>
          <cell r="C176">
            <v>18986.32</v>
          </cell>
          <cell r="D176">
            <v>0</v>
          </cell>
          <cell r="E176">
            <v>21028.57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3841</v>
          </cell>
          <cell r="B177" t="str">
            <v>2016</v>
          </cell>
          <cell r="C177">
            <v>36169.29</v>
          </cell>
          <cell r="D177">
            <v>24.99</v>
          </cell>
          <cell r="E177">
            <v>72185.990000000005</v>
          </cell>
          <cell r="F177">
            <v>1202.3</v>
          </cell>
          <cell r="G177">
            <v>2823.18</v>
          </cell>
          <cell r="H177">
            <v>0</v>
          </cell>
        </row>
        <row r="178">
          <cell r="A178">
            <v>3897</v>
          </cell>
          <cell r="B178" t="str">
            <v>2016</v>
          </cell>
          <cell r="C178">
            <v>21350.28</v>
          </cell>
          <cell r="D178">
            <v>0</v>
          </cell>
          <cell r="E178">
            <v>5928.58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3906</v>
          </cell>
          <cell r="B179" t="str">
            <v>2016</v>
          </cell>
          <cell r="C179">
            <v>28631.59</v>
          </cell>
          <cell r="D179">
            <v>2141.3200000000002</v>
          </cell>
          <cell r="E179">
            <v>38367.57</v>
          </cell>
          <cell r="F179">
            <v>0</v>
          </cell>
          <cell r="G179">
            <v>0</v>
          </cell>
          <cell r="H179">
            <v>24629.33</v>
          </cell>
        </row>
        <row r="180">
          <cell r="A180">
            <v>3942</v>
          </cell>
          <cell r="B180" t="str">
            <v>2016</v>
          </cell>
          <cell r="C180">
            <v>18525.59</v>
          </cell>
          <cell r="D180">
            <v>0</v>
          </cell>
          <cell r="E180">
            <v>44741.93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3978</v>
          </cell>
          <cell r="B181" t="str">
            <v>2016</v>
          </cell>
          <cell r="C181">
            <v>37726.129999999997</v>
          </cell>
          <cell r="D181">
            <v>0</v>
          </cell>
          <cell r="E181">
            <v>129568.58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4023</v>
          </cell>
          <cell r="B182" t="str">
            <v>2016</v>
          </cell>
          <cell r="C182">
            <v>39030.81</v>
          </cell>
          <cell r="D182">
            <v>0</v>
          </cell>
          <cell r="E182">
            <v>118597.15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4033</v>
          </cell>
          <cell r="B183" t="str">
            <v>2016</v>
          </cell>
          <cell r="C183">
            <v>44125.85</v>
          </cell>
          <cell r="D183">
            <v>0</v>
          </cell>
          <cell r="E183">
            <v>62169.86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4041</v>
          </cell>
          <cell r="B184" t="str">
            <v>2016</v>
          </cell>
          <cell r="C184">
            <v>58179.3</v>
          </cell>
          <cell r="D184">
            <v>1235</v>
          </cell>
          <cell r="E184">
            <v>83057.539999999994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4043</v>
          </cell>
          <cell r="B185" t="str">
            <v>2016</v>
          </cell>
          <cell r="C185">
            <v>34191.08</v>
          </cell>
          <cell r="D185">
            <v>0</v>
          </cell>
          <cell r="E185">
            <v>53447.44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4068</v>
          </cell>
          <cell r="B186" t="str">
            <v>2016</v>
          </cell>
          <cell r="C186">
            <v>24340.62</v>
          </cell>
          <cell r="D186">
            <v>0</v>
          </cell>
          <cell r="E186">
            <v>58991.42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4086</v>
          </cell>
          <cell r="B187" t="str">
            <v>2016</v>
          </cell>
          <cell r="C187">
            <v>29154.05</v>
          </cell>
          <cell r="D187">
            <v>0</v>
          </cell>
          <cell r="E187">
            <v>31924</v>
          </cell>
          <cell r="F187">
            <v>0</v>
          </cell>
          <cell r="G187">
            <v>0</v>
          </cell>
          <cell r="H187">
            <v>2759.62</v>
          </cell>
        </row>
        <row r="188">
          <cell r="A188">
            <v>4104</v>
          </cell>
          <cell r="B188" t="str">
            <v>2016</v>
          </cell>
          <cell r="C188">
            <v>62683.46</v>
          </cell>
          <cell r="D188">
            <v>11</v>
          </cell>
          <cell r="E188">
            <v>219255.72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4122</v>
          </cell>
          <cell r="B189" t="str">
            <v>2016</v>
          </cell>
          <cell r="C189">
            <v>9632.8700000000008</v>
          </cell>
          <cell r="D189">
            <v>0</v>
          </cell>
          <cell r="E189">
            <v>19649.990000000002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4131</v>
          </cell>
          <cell r="B190" t="str">
            <v>2016</v>
          </cell>
          <cell r="C190">
            <v>93605.17</v>
          </cell>
          <cell r="D190">
            <v>1217.8499999999999</v>
          </cell>
          <cell r="E190">
            <v>53428.56</v>
          </cell>
          <cell r="F190">
            <v>0</v>
          </cell>
          <cell r="G190">
            <v>0</v>
          </cell>
          <cell r="H190">
            <v>0</v>
          </cell>
        </row>
        <row r="191">
          <cell r="A191">
            <v>4149</v>
          </cell>
          <cell r="B191" t="str">
            <v>2016</v>
          </cell>
          <cell r="C191">
            <v>55307.5</v>
          </cell>
          <cell r="D191">
            <v>0</v>
          </cell>
          <cell r="E191">
            <v>50055.43</v>
          </cell>
          <cell r="F191">
            <v>755</v>
          </cell>
          <cell r="G191">
            <v>0</v>
          </cell>
          <cell r="H191">
            <v>0</v>
          </cell>
        </row>
        <row r="192">
          <cell r="A192">
            <v>4203</v>
          </cell>
          <cell r="B192" t="str">
            <v>2016</v>
          </cell>
          <cell r="C192">
            <v>47562.61</v>
          </cell>
          <cell r="D192">
            <v>0</v>
          </cell>
          <cell r="E192">
            <v>76727.02</v>
          </cell>
          <cell r="F192">
            <v>439.75</v>
          </cell>
          <cell r="G192">
            <v>0</v>
          </cell>
          <cell r="H192">
            <v>0</v>
          </cell>
        </row>
        <row r="193">
          <cell r="A193">
            <v>4212</v>
          </cell>
          <cell r="B193" t="str">
            <v>2016</v>
          </cell>
          <cell r="C193">
            <v>10210.49</v>
          </cell>
          <cell r="D193">
            <v>0</v>
          </cell>
          <cell r="E193">
            <v>43622.42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4269</v>
          </cell>
          <cell r="B194" t="str">
            <v>2016</v>
          </cell>
          <cell r="C194">
            <v>58635.71</v>
          </cell>
          <cell r="D194">
            <v>0</v>
          </cell>
          <cell r="E194">
            <v>63260.99</v>
          </cell>
          <cell r="F194">
            <v>549.63</v>
          </cell>
          <cell r="G194">
            <v>0</v>
          </cell>
          <cell r="H194">
            <v>0</v>
          </cell>
        </row>
        <row r="195">
          <cell r="A195">
            <v>4271</v>
          </cell>
          <cell r="B195" t="str">
            <v>2016</v>
          </cell>
          <cell r="C195">
            <v>61718.92</v>
          </cell>
          <cell r="D195">
            <v>14223.55</v>
          </cell>
          <cell r="E195">
            <v>155234.26999999999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4356</v>
          </cell>
          <cell r="B196" t="str">
            <v>2016</v>
          </cell>
          <cell r="C196">
            <v>33685.5</v>
          </cell>
          <cell r="D196">
            <v>0</v>
          </cell>
          <cell r="E196">
            <v>21440.71</v>
          </cell>
          <cell r="F196">
            <v>872.05</v>
          </cell>
          <cell r="G196">
            <v>0</v>
          </cell>
          <cell r="H196">
            <v>51774.3</v>
          </cell>
        </row>
        <row r="197">
          <cell r="A197">
            <v>4419</v>
          </cell>
          <cell r="B197" t="str">
            <v>2016</v>
          </cell>
          <cell r="C197">
            <v>37648.5</v>
          </cell>
          <cell r="D197">
            <v>0</v>
          </cell>
          <cell r="E197">
            <v>102878.57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4437</v>
          </cell>
          <cell r="B198" t="str">
            <v>2016</v>
          </cell>
          <cell r="C198">
            <v>30138.99</v>
          </cell>
          <cell r="D198">
            <v>0</v>
          </cell>
          <cell r="E198">
            <v>14316.85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4446</v>
          </cell>
          <cell r="B199" t="str">
            <v>2016</v>
          </cell>
          <cell r="C199">
            <v>38958.31</v>
          </cell>
          <cell r="D199">
            <v>574.37</v>
          </cell>
          <cell r="E199">
            <v>18301.72</v>
          </cell>
          <cell r="F199">
            <v>0</v>
          </cell>
          <cell r="G199">
            <v>0</v>
          </cell>
          <cell r="H199">
            <v>310.42</v>
          </cell>
        </row>
        <row r="200">
          <cell r="A200">
            <v>4491</v>
          </cell>
          <cell r="B200" t="str">
            <v>2016</v>
          </cell>
          <cell r="C200">
            <v>20931.21</v>
          </cell>
          <cell r="D200">
            <v>0</v>
          </cell>
          <cell r="E200">
            <v>35598.07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4505</v>
          </cell>
          <cell r="B201" t="str">
            <v>2016</v>
          </cell>
          <cell r="C201">
            <v>20756.68</v>
          </cell>
          <cell r="D201">
            <v>0</v>
          </cell>
          <cell r="E201">
            <v>3464.29</v>
          </cell>
          <cell r="F201">
            <v>0</v>
          </cell>
          <cell r="G201">
            <v>0</v>
          </cell>
          <cell r="H201">
            <v>70146</v>
          </cell>
        </row>
        <row r="202">
          <cell r="A202">
            <v>4509</v>
          </cell>
          <cell r="B202" t="str">
            <v>2016</v>
          </cell>
          <cell r="C202">
            <v>4697.74</v>
          </cell>
          <cell r="D202">
            <v>0</v>
          </cell>
          <cell r="E202">
            <v>12042.86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4518</v>
          </cell>
          <cell r="B203" t="str">
            <v>2016</v>
          </cell>
          <cell r="C203">
            <v>20944.57</v>
          </cell>
          <cell r="D203">
            <v>0</v>
          </cell>
          <cell r="E203">
            <v>21979.86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4527</v>
          </cell>
          <cell r="B204" t="str">
            <v>2016</v>
          </cell>
          <cell r="C204">
            <v>27021.65</v>
          </cell>
          <cell r="D204">
            <v>6758.5</v>
          </cell>
          <cell r="E204">
            <v>55712.13</v>
          </cell>
          <cell r="F204">
            <v>0</v>
          </cell>
          <cell r="G204">
            <v>0</v>
          </cell>
          <cell r="H204">
            <v>0</v>
          </cell>
        </row>
        <row r="205">
          <cell r="A205">
            <v>4536</v>
          </cell>
          <cell r="B205" t="str">
            <v>2016</v>
          </cell>
          <cell r="C205">
            <v>64696.77</v>
          </cell>
          <cell r="D205">
            <v>0</v>
          </cell>
          <cell r="E205">
            <v>101250.43</v>
          </cell>
          <cell r="F205">
            <v>0</v>
          </cell>
          <cell r="G205">
            <v>0</v>
          </cell>
          <cell r="H205">
            <v>1191.22</v>
          </cell>
        </row>
        <row r="206">
          <cell r="A206">
            <v>4554</v>
          </cell>
          <cell r="B206" t="str">
            <v>2016</v>
          </cell>
          <cell r="C206">
            <v>15308.29</v>
          </cell>
          <cell r="D206">
            <v>0</v>
          </cell>
          <cell r="E206">
            <v>35516.58</v>
          </cell>
          <cell r="F206">
            <v>0</v>
          </cell>
          <cell r="G206">
            <v>0</v>
          </cell>
          <cell r="H206">
            <v>1500</v>
          </cell>
        </row>
        <row r="207">
          <cell r="A207">
            <v>4572</v>
          </cell>
          <cell r="B207" t="str">
            <v>2016</v>
          </cell>
          <cell r="C207">
            <v>23947.77</v>
          </cell>
          <cell r="D207">
            <v>0</v>
          </cell>
          <cell r="E207">
            <v>25743.86</v>
          </cell>
          <cell r="F207">
            <v>0</v>
          </cell>
          <cell r="G207">
            <v>0</v>
          </cell>
          <cell r="H207">
            <v>0</v>
          </cell>
        </row>
        <row r="208">
          <cell r="A208">
            <v>4581</v>
          </cell>
          <cell r="B208" t="str">
            <v>2016</v>
          </cell>
          <cell r="C208">
            <v>115158.75</v>
          </cell>
          <cell r="D208">
            <v>2638.44</v>
          </cell>
          <cell r="E208">
            <v>166196.99</v>
          </cell>
          <cell r="F208">
            <v>0</v>
          </cell>
          <cell r="G208">
            <v>0</v>
          </cell>
          <cell r="H208">
            <v>695.95</v>
          </cell>
        </row>
        <row r="209">
          <cell r="A209">
            <v>4599</v>
          </cell>
          <cell r="B209" t="str">
            <v>2016</v>
          </cell>
          <cell r="C209">
            <v>51688.52</v>
          </cell>
          <cell r="D209">
            <v>0</v>
          </cell>
          <cell r="E209">
            <v>21703.71</v>
          </cell>
          <cell r="F209">
            <v>0</v>
          </cell>
          <cell r="G209">
            <v>0</v>
          </cell>
          <cell r="H209">
            <v>0</v>
          </cell>
        </row>
        <row r="210">
          <cell r="A210">
            <v>4617</v>
          </cell>
          <cell r="B210" t="str">
            <v>2016</v>
          </cell>
          <cell r="C210">
            <v>33634.07</v>
          </cell>
          <cell r="D210">
            <v>3490.17</v>
          </cell>
          <cell r="E210">
            <v>42120.86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4644</v>
          </cell>
          <cell r="B211" t="str">
            <v>2016</v>
          </cell>
          <cell r="C211">
            <v>23342.59</v>
          </cell>
          <cell r="D211">
            <v>0</v>
          </cell>
          <cell r="E211">
            <v>41926.720000000001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4662</v>
          </cell>
          <cell r="B212" t="str">
            <v>2016</v>
          </cell>
          <cell r="C212">
            <v>32852.639999999999</v>
          </cell>
          <cell r="D212">
            <v>0</v>
          </cell>
          <cell r="E212">
            <v>58873.29</v>
          </cell>
          <cell r="F212">
            <v>3516.85</v>
          </cell>
          <cell r="G212">
            <v>7768.62</v>
          </cell>
          <cell r="H212">
            <v>0</v>
          </cell>
        </row>
        <row r="213">
          <cell r="A213">
            <v>4689</v>
          </cell>
          <cell r="B213" t="str">
            <v>2016</v>
          </cell>
          <cell r="C213">
            <v>34461.620000000003</v>
          </cell>
          <cell r="D213">
            <v>0</v>
          </cell>
          <cell r="E213">
            <v>25411.14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4725</v>
          </cell>
          <cell r="B214" t="str">
            <v>2016</v>
          </cell>
          <cell r="C214">
            <v>71433.149999999994</v>
          </cell>
          <cell r="D214">
            <v>0</v>
          </cell>
          <cell r="E214">
            <v>49832.86</v>
          </cell>
          <cell r="F214">
            <v>0</v>
          </cell>
          <cell r="G214">
            <v>0</v>
          </cell>
          <cell r="H214">
            <v>0</v>
          </cell>
        </row>
        <row r="215">
          <cell r="A215">
            <v>4772</v>
          </cell>
          <cell r="B215" t="str">
            <v>2016</v>
          </cell>
          <cell r="C215">
            <v>54063</v>
          </cell>
          <cell r="D215">
            <v>0</v>
          </cell>
          <cell r="E215">
            <v>62039.72</v>
          </cell>
          <cell r="F215">
            <v>0</v>
          </cell>
          <cell r="G215">
            <v>0</v>
          </cell>
          <cell r="H215">
            <v>0</v>
          </cell>
        </row>
        <row r="216">
          <cell r="A216">
            <v>4773</v>
          </cell>
          <cell r="B216" t="str">
            <v>2016</v>
          </cell>
          <cell r="C216">
            <v>52047.74</v>
          </cell>
          <cell r="D216">
            <v>1603.85</v>
          </cell>
          <cell r="E216">
            <v>33186.43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4774</v>
          </cell>
          <cell r="B217" t="str">
            <v>2016</v>
          </cell>
          <cell r="C217">
            <v>49020.53</v>
          </cell>
          <cell r="D217">
            <v>7000</v>
          </cell>
          <cell r="E217">
            <v>61593.71</v>
          </cell>
          <cell r="F217">
            <v>0</v>
          </cell>
          <cell r="G217">
            <v>0</v>
          </cell>
          <cell r="H217">
            <v>0</v>
          </cell>
        </row>
        <row r="218">
          <cell r="A218">
            <v>4775</v>
          </cell>
          <cell r="B218" t="str">
            <v>2016</v>
          </cell>
          <cell r="C218">
            <v>17910.54</v>
          </cell>
          <cell r="D218">
            <v>0</v>
          </cell>
          <cell r="E218">
            <v>32866.559999999998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4776</v>
          </cell>
          <cell r="B219" t="str">
            <v>2016</v>
          </cell>
          <cell r="C219">
            <v>27126.560000000001</v>
          </cell>
          <cell r="D219">
            <v>3606</v>
          </cell>
          <cell r="E219">
            <v>45523.43</v>
          </cell>
          <cell r="F219">
            <v>0</v>
          </cell>
          <cell r="G219">
            <v>2200</v>
          </cell>
          <cell r="H219">
            <v>0</v>
          </cell>
        </row>
        <row r="220">
          <cell r="A220">
            <v>4777</v>
          </cell>
          <cell r="B220" t="str">
            <v>2016</v>
          </cell>
          <cell r="C220">
            <v>35335.199999999997</v>
          </cell>
          <cell r="D220">
            <v>0</v>
          </cell>
          <cell r="E220">
            <v>47112.71</v>
          </cell>
          <cell r="F220">
            <v>0</v>
          </cell>
          <cell r="G220">
            <v>0</v>
          </cell>
          <cell r="H220">
            <v>0</v>
          </cell>
        </row>
        <row r="221">
          <cell r="A221">
            <v>4778</v>
          </cell>
          <cell r="B221" t="str">
            <v>2016</v>
          </cell>
          <cell r="C221">
            <v>25607.64</v>
          </cell>
          <cell r="D221">
            <v>0</v>
          </cell>
          <cell r="E221">
            <v>48428.56</v>
          </cell>
          <cell r="F221">
            <v>0</v>
          </cell>
          <cell r="G221">
            <v>0</v>
          </cell>
          <cell r="H221">
            <v>0</v>
          </cell>
        </row>
        <row r="222">
          <cell r="A222">
            <v>4779</v>
          </cell>
          <cell r="B222" t="str">
            <v>2016</v>
          </cell>
          <cell r="C222">
            <v>60645.62</v>
          </cell>
          <cell r="D222">
            <v>0</v>
          </cell>
          <cell r="E222">
            <v>97308.69</v>
          </cell>
          <cell r="F222">
            <v>0</v>
          </cell>
          <cell r="G222">
            <v>0</v>
          </cell>
          <cell r="H222">
            <v>0</v>
          </cell>
        </row>
        <row r="223">
          <cell r="A223">
            <v>4784</v>
          </cell>
          <cell r="B223" t="str">
            <v>2016</v>
          </cell>
          <cell r="C223">
            <v>107910.05</v>
          </cell>
          <cell r="D223">
            <v>606.16999999999996</v>
          </cell>
          <cell r="E223">
            <v>229825.84</v>
          </cell>
          <cell r="F223">
            <v>0</v>
          </cell>
          <cell r="G223">
            <v>0</v>
          </cell>
          <cell r="H223">
            <v>1298.5</v>
          </cell>
        </row>
        <row r="224">
          <cell r="A224">
            <v>4785</v>
          </cell>
          <cell r="B224" t="str">
            <v>2016</v>
          </cell>
          <cell r="C224">
            <v>16994.02</v>
          </cell>
          <cell r="D224">
            <v>0</v>
          </cell>
          <cell r="E224">
            <v>29908.71</v>
          </cell>
          <cell r="F224">
            <v>0</v>
          </cell>
          <cell r="G224">
            <v>0</v>
          </cell>
          <cell r="H224">
            <v>0</v>
          </cell>
        </row>
        <row r="225">
          <cell r="A225">
            <v>4787</v>
          </cell>
          <cell r="B225" t="str">
            <v>2016</v>
          </cell>
          <cell r="C225">
            <v>32821.5</v>
          </cell>
          <cell r="D225">
            <v>119.99</v>
          </cell>
          <cell r="E225">
            <v>58051.43</v>
          </cell>
          <cell r="F225">
            <v>0</v>
          </cell>
          <cell r="G225">
            <v>0</v>
          </cell>
          <cell r="H225">
            <v>0</v>
          </cell>
        </row>
        <row r="226">
          <cell r="A226">
            <v>4788</v>
          </cell>
          <cell r="B226" t="str">
            <v>2016</v>
          </cell>
          <cell r="C226">
            <v>27322.27</v>
          </cell>
          <cell r="D226">
            <v>0</v>
          </cell>
          <cell r="E226">
            <v>47334.5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4797</v>
          </cell>
          <cell r="B227" t="str">
            <v>2016</v>
          </cell>
          <cell r="C227">
            <v>45873.25</v>
          </cell>
          <cell r="D227">
            <v>4941.6499999999996</v>
          </cell>
          <cell r="E227">
            <v>56342.3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4860</v>
          </cell>
          <cell r="B228" t="str">
            <v>2016</v>
          </cell>
          <cell r="C228">
            <v>17967.84</v>
          </cell>
          <cell r="D228">
            <v>0</v>
          </cell>
          <cell r="E228">
            <v>11214.29</v>
          </cell>
          <cell r="F228">
            <v>0</v>
          </cell>
          <cell r="G228">
            <v>0</v>
          </cell>
          <cell r="H228">
            <v>0</v>
          </cell>
        </row>
        <row r="229">
          <cell r="A229">
            <v>4869</v>
          </cell>
          <cell r="B229" t="str">
            <v>2016</v>
          </cell>
          <cell r="C229">
            <v>40065.54</v>
          </cell>
          <cell r="D229">
            <v>0</v>
          </cell>
          <cell r="E229">
            <v>48355.14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4878</v>
          </cell>
          <cell r="B230" t="str">
            <v>2016</v>
          </cell>
          <cell r="C230">
            <v>17810.79</v>
          </cell>
          <cell r="D230">
            <v>0</v>
          </cell>
          <cell r="E230">
            <v>198126.77</v>
          </cell>
          <cell r="F230">
            <v>0</v>
          </cell>
          <cell r="G230">
            <v>0</v>
          </cell>
          <cell r="H230">
            <v>73808.14</v>
          </cell>
        </row>
        <row r="231">
          <cell r="A231">
            <v>4890</v>
          </cell>
          <cell r="B231" t="str">
            <v>2016</v>
          </cell>
          <cell r="C231">
            <v>41100.58</v>
          </cell>
          <cell r="D231">
            <v>0</v>
          </cell>
          <cell r="E231">
            <v>89387.57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4905</v>
          </cell>
          <cell r="B232" t="str">
            <v>2016</v>
          </cell>
          <cell r="C232">
            <v>10695.3</v>
          </cell>
          <cell r="D232">
            <v>0</v>
          </cell>
          <cell r="E232">
            <v>22857.14</v>
          </cell>
          <cell r="F232">
            <v>0</v>
          </cell>
          <cell r="G232">
            <v>0</v>
          </cell>
          <cell r="H232">
            <v>22792</v>
          </cell>
        </row>
        <row r="233">
          <cell r="A233">
            <v>4978</v>
          </cell>
          <cell r="B233" t="str">
            <v>2016</v>
          </cell>
          <cell r="C233">
            <v>17764.39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4995</v>
          </cell>
          <cell r="B234" t="str">
            <v>2016</v>
          </cell>
          <cell r="C234">
            <v>42762.720000000001</v>
          </cell>
          <cell r="D234">
            <v>3255</v>
          </cell>
          <cell r="E234">
            <v>51845.29</v>
          </cell>
          <cell r="F234">
            <v>0</v>
          </cell>
          <cell r="G234">
            <v>0</v>
          </cell>
          <cell r="H234">
            <v>0</v>
          </cell>
        </row>
        <row r="235">
          <cell r="A235">
            <v>5013</v>
          </cell>
          <cell r="B235" t="str">
            <v>2016</v>
          </cell>
          <cell r="C235">
            <v>73272.960000000006</v>
          </cell>
          <cell r="D235">
            <v>61040.43</v>
          </cell>
          <cell r="E235">
            <v>110030.14</v>
          </cell>
          <cell r="F235">
            <v>0</v>
          </cell>
          <cell r="G235">
            <v>0</v>
          </cell>
          <cell r="H235">
            <v>0</v>
          </cell>
        </row>
        <row r="236">
          <cell r="A236">
            <v>5049</v>
          </cell>
          <cell r="B236" t="str">
            <v>2016</v>
          </cell>
          <cell r="C236">
            <v>87236.3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</row>
        <row r="237">
          <cell r="A237">
            <v>5121</v>
          </cell>
          <cell r="B237" t="str">
            <v>2016</v>
          </cell>
          <cell r="C237">
            <v>44025.62</v>
          </cell>
          <cell r="D237">
            <v>9994.4599999999991</v>
          </cell>
          <cell r="E237">
            <v>43690.42</v>
          </cell>
          <cell r="F237">
            <v>0</v>
          </cell>
          <cell r="G237">
            <v>0</v>
          </cell>
          <cell r="H237">
            <v>0</v>
          </cell>
        </row>
        <row r="238">
          <cell r="A238">
            <v>5139</v>
          </cell>
          <cell r="B238" t="str">
            <v>2016</v>
          </cell>
          <cell r="C238">
            <v>25569.26</v>
          </cell>
          <cell r="D238">
            <v>0</v>
          </cell>
          <cell r="E238">
            <v>29283.79</v>
          </cell>
          <cell r="F238">
            <v>686</v>
          </cell>
          <cell r="G238">
            <v>0</v>
          </cell>
          <cell r="H238">
            <v>0</v>
          </cell>
        </row>
        <row r="239">
          <cell r="A239">
            <v>5319</v>
          </cell>
          <cell r="B239" t="str">
            <v>2016</v>
          </cell>
          <cell r="C239">
            <v>51754.98</v>
          </cell>
          <cell r="D239">
            <v>490</v>
          </cell>
          <cell r="E239">
            <v>52102.080000000002</v>
          </cell>
          <cell r="F239">
            <v>2310</v>
          </cell>
          <cell r="G239">
            <v>0</v>
          </cell>
          <cell r="H239">
            <v>0</v>
          </cell>
        </row>
        <row r="240">
          <cell r="A240">
            <v>5163</v>
          </cell>
          <cell r="B240" t="str">
            <v>2016</v>
          </cell>
          <cell r="C240">
            <v>44287.55</v>
          </cell>
          <cell r="D240">
            <v>8300</v>
          </cell>
          <cell r="E240">
            <v>21654.86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5166</v>
          </cell>
          <cell r="B241" t="str">
            <v>2016</v>
          </cell>
          <cell r="C241">
            <v>90031.24</v>
          </cell>
          <cell r="D241">
            <v>1768.52</v>
          </cell>
          <cell r="E241">
            <v>83062.429999999993</v>
          </cell>
          <cell r="F241">
            <v>0</v>
          </cell>
          <cell r="G241">
            <v>0</v>
          </cell>
          <cell r="H241">
            <v>1663.45</v>
          </cell>
        </row>
        <row r="242">
          <cell r="A242">
            <v>5184</v>
          </cell>
          <cell r="B242" t="str">
            <v>2016</v>
          </cell>
          <cell r="C242">
            <v>54681.25</v>
          </cell>
          <cell r="D242">
            <v>2890</v>
          </cell>
          <cell r="E242">
            <v>83325.240000000005</v>
          </cell>
          <cell r="F242">
            <v>0</v>
          </cell>
          <cell r="G242">
            <v>0</v>
          </cell>
          <cell r="H242">
            <v>0</v>
          </cell>
        </row>
        <row r="243">
          <cell r="A243">
            <v>5250</v>
          </cell>
          <cell r="B243" t="str">
            <v>2016</v>
          </cell>
          <cell r="C243">
            <v>84038.2</v>
          </cell>
          <cell r="D243">
            <v>0</v>
          </cell>
          <cell r="E243">
            <v>0</v>
          </cell>
          <cell r="F243">
            <v>12300.46</v>
          </cell>
          <cell r="G243">
            <v>0</v>
          </cell>
          <cell r="H243">
            <v>634738.64</v>
          </cell>
        </row>
        <row r="244">
          <cell r="A244">
            <v>5256</v>
          </cell>
          <cell r="B244" t="str">
            <v>2016</v>
          </cell>
          <cell r="C244">
            <v>30329.34</v>
          </cell>
          <cell r="D244">
            <v>113.29</v>
          </cell>
          <cell r="E244">
            <v>25741.57</v>
          </cell>
          <cell r="F244">
            <v>0</v>
          </cell>
          <cell r="G244">
            <v>0</v>
          </cell>
          <cell r="H244">
            <v>0</v>
          </cell>
        </row>
        <row r="245">
          <cell r="A245">
            <v>5283</v>
          </cell>
          <cell r="B245" t="str">
            <v>2016</v>
          </cell>
          <cell r="C245">
            <v>56671.99</v>
          </cell>
          <cell r="D245">
            <v>0</v>
          </cell>
          <cell r="E245">
            <v>100893.56</v>
          </cell>
          <cell r="F245">
            <v>948.68</v>
          </cell>
          <cell r="G245">
            <v>0</v>
          </cell>
          <cell r="H245">
            <v>0</v>
          </cell>
        </row>
        <row r="246">
          <cell r="A246">
            <v>5283</v>
          </cell>
          <cell r="B246" t="str">
            <v>2016</v>
          </cell>
          <cell r="C246">
            <v>56671.99</v>
          </cell>
          <cell r="D246">
            <v>0</v>
          </cell>
          <cell r="E246">
            <v>100893.56</v>
          </cell>
          <cell r="F246">
            <v>948.68</v>
          </cell>
          <cell r="G246">
            <v>0</v>
          </cell>
          <cell r="H246">
            <v>0</v>
          </cell>
        </row>
        <row r="247">
          <cell r="A247">
            <v>5310</v>
          </cell>
          <cell r="B247" t="str">
            <v>2016</v>
          </cell>
          <cell r="C247">
            <v>23481.26</v>
          </cell>
          <cell r="D247">
            <v>0</v>
          </cell>
          <cell r="E247">
            <v>47898.720000000001</v>
          </cell>
          <cell r="F247">
            <v>0</v>
          </cell>
          <cell r="G247">
            <v>0</v>
          </cell>
          <cell r="H247">
            <v>0</v>
          </cell>
        </row>
        <row r="248">
          <cell r="A248">
            <v>5323</v>
          </cell>
          <cell r="B248" t="str">
            <v>2016</v>
          </cell>
          <cell r="C248">
            <v>53971.98</v>
          </cell>
          <cell r="D248">
            <v>0</v>
          </cell>
          <cell r="E248">
            <v>16222.29</v>
          </cell>
          <cell r="F248">
            <v>0</v>
          </cell>
          <cell r="G248">
            <v>0</v>
          </cell>
          <cell r="H248">
            <v>0</v>
          </cell>
        </row>
        <row r="249">
          <cell r="A249">
            <v>5328</v>
          </cell>
          <cell r="B249" t="str">
            <v>2016</v>
          </cell>
          <cell r="C249">
            <v>9473.68</v>
          </cell>
          <cell r="D249">
            <v>2276.8000000000002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0">
          <cell r="A250">
            <v>5463</v>
          </cell>
          <cell r="B250" t="str">
            <v>2016</v>
          </cell>
          <cell r="C250">
            <v>31634.52</v>
          </cell>
          <cell r="D250">
            <v>0</v>
          </cell>
          <cell r="E250">
            <v>82126.84</v>
          </cell>
          <cell r="F250">
            <v>0</v>
          </cell>
          <cell r="G250">
            <v>0</v>
          </cell>
          <cell r="H250">
            <v>0</v>
          </cell>
        </row>
        <row r="251">
          <cell r="A251">
            <v>5486</v>
          </cell>
          <cell r="B251" t="str">
            <v>2016</v>
          </cell>
          <cell r="C251">
            <v>21372.46</v>
          </cell>
          <cell r="D251">
            <v>0</v>
          </cell>
          <cell r="E251">
            <v>8409.86</v>
          </cell>
          <cell r="F251">
            <v>0</v>
          </cell>
          <cell r="G251">
            <v>0</v>
          </cell>
          <cell r="H251">
            <v>0</v>
          </cell>
        </row>
        <row r="252">
          <cell r="A252">
            <v>5508</v>
          </cell>
          <cell r="B252" t="str">
            <v>2016</v>
          </cell>
          <cell r="C252">
            <v>19755.38</v>
          </cell>
          <cell r="D252">
            <v>160</v>
          </cell>
          <cell r="E252">
            <v>37495.279999999999</v>
          </cell>
          <cell r="F252">
            <v>0</v>
          </cell>
          <cell r="G252">
            <v>0</v>
          </cell>
          <cell r="H252">
            <v>0</v>
          </cell>
        </row>
        <row r="253">
          <cell r="A253">
            <v>4824</v>
          </cell>
          <cell r="B253" t="str">
            <v>2016</v>
          </cell>
          <cell r="C253">
            <v>43154.06</v>
          </cell>
          <cell r="D253">
            <v>0</v>
          </cell>
          <cell r="E253">
            <v>34252.29</v>
          </cell>
          <cell r="F253">
            <v>0</v>
          </cell>
          <cell r="G253">
            <v>0</v>
          </cell>
          <cell r="H253">
            <v>0</v>
          </cell>
        </row>
        <row r="254">
          <cell r="A254">
            <v>5607</v>
          </cell>
          <cell r="B254" t="str">
            <v>2016</v>
          </cell>
          <cell r="C254">
            <v>31514.63</v>
          </cell>
          <cell r="D254">
            <v>0</v>
          </cell>
          <cell r="E254">
            <v>33800.14</v>
          </cell>
          <cell r="F254">
            <v>0</v>
          </cell>
          <cell r="G254">
            <v>0</v>
          </cell>
          <cell r="H254">
            <v>0</v>
          </cell>
        </row>
        <row r="255">
          <cell r="A255">
            <v>5643</v>
          </cell>
          <cell r="B255" t="str">
            <v>2016</v>
          </cell>
          <cell r="C255">
            <v>40647.83</v>
          </cell>
          <cell r="D255">
            <v>1196.6400000000001</v>
          </cell>
          <cell r="E255">
            <v>50080.57</v>
          </cell>
          <cell r="F255">
            <v>150</v>
          </cell>
          <cell r="G255">
            <v>0</v>
          </cell>
          <cell r="H255">
            <v>0</v>
          </cell>
        </row>
        <row r="256">
          <cell r="A256">
            <v>5697</v>
          </cell>
          <cell r="B256" t="str">
            <v>2016</v>
          </cell>
          <cell r="C256">
            <v>40614.839999999997</v>
          </cell>
          <cell r="D256">
            <v>18307.5</v>
          </cell>
          <cell r="E256">
            <v>41566.720000000001</v>
          </cell>
          <cell r="F256">
            <v>5800</v>
          </cell>
          <cell r="G256">
            <v>0</v>
          </cell>
          <cell r="H256">
            <v>980</v>
          </cell>
        </row>
        <row r="257">
          <cell r="A257">
            <v>5724</v>
          </cell>
          <cell r="B257" t="str">
            <v>2016</v>
          </cell>
          <cell r="C257">
            <v>22090.06</v>
          </cell>
          <cell r="D257">
            <v>0</v>
          </cell>
          <cell r="E257">
            <v>34095.43</v>
          </cell>
          <cell r="F257">
            <v>0</v>
          </cell>
          <cell r="G257">
            <v>0</v>
          </cell>
          <cell r="H257">
            <v>0</v>
          </cell>
        </row>
        <row r="258">
          <cell r="A258">
            <v>5751</v>
          </cell>
          <cell r="B258" t="str">
            <v>2016</v>
          </cell>
          <cell r="C258">
            <v>45108.24</v>
          </cell>
          <cell r="D258">
            <v>0</v>
          </cell>
          <cell r="E258">
            <v>41836.28</v>
          </cell>
          <cell r="F258">
            <v>0</v>
          </cell>
          <cell r="G258">
            <v>0</v>
          </cell>
          <cell r="H258">
            <v>0</v>
          </cell>
        </row>
        <row r="259">
          <cell r="A259">
            <v>5805</v>
          </cell>
          <cell r="B259" t="str">
            <v>2016</v>
          </cell>
          <cell r="C259">
            <v>53082.19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>
            <v>5823</v>
          </cell>
          <cell r="B260" t="str">
            <v>2016</v>
          </cell>
          <cell r="C260">
            <v>23515.61</v>
          </cell>
          <cell r="D260">
            <v>0</v>
          </cell>
          <cell r="E260">
            <v>11534</v>
          </cell>
          <cell r="F260">
            <v>0</v>
          </cell>
          <cell r="G260">
            <v>0</v>
          </cell>
          <cell r="H260">
            <v>0</v>
          </cell>
        </row>
        <row r="261">
          <cell r="A261">
            <v>5832</v>
          </cell>
          <cell r="B261" t="str">
            <v>2016</v>
          </cell>
          <cell r="C261">
            <v>20079.5</v>
          </cell>
          <cell r="D261">
            <v>0</v>
          </cell>
          <cell r="E261">
            <v>24907.42</v>
          </cell>
          <cell r="F261">
            <v>0</v>
          </cell>
          <cell r="G261">
            <v>0</v>
          </cell>
          <cell r="H261">
            <v>0</v>
          </cell>
        </row>
        <row r="262">
          <cell r="A262">
            <v>5877</v>
          </cell>
          <cell r="B262" t="str">
            <v>2016</v>
          </cell>
          <cell r="C262">
            <v>41853.050000000003</v>
          </cell>
          <cell r="D262">
            <v>0</v>
          </cell>
          <cell r="E262">
            <v>113006</v>
          </cell>
          <cell r="F262">
            <v>280.67</v>
          </cell>
          <cell r="G262">
            <v>0</v>
          </cell>
          <cell r="H262">
            <v>0</v>
          </cell>
        </row>
        <row r="263">
          <cell r="A263">
            <v>5895</v>
          </cell>
          <cell r="B263" t="str">
            <v>2016</v>
          </cell>
          <cell r="C263">
            <v>16726.71</v>
          </cell>
          <cell r="D263">
            <v>7801.77</v>
          </cell>
          <cell r="E263">
            <v>12000</v>
          </cell>
          <cell r="F263">
            <v>0</v>
          </cell>
          <cell r="G263">
            <v>0</v>
          </cell>
          <cell r="H263">
            <v>0</v>
          </cell>
        </row>
        <row r="264">
          <cell r="A264">
            <v>5922</v>
          </cell>
          <cell r="B264" t="str">
            <v>2016</v>
          </cell>
          <cell r="C264">
            <v>43637.9</v>
          </cell>
          <cell r="D264">
            <v>0</v>
          </cell>
          <cell r="E264">
            <v>35297.29</v>
          </cell>
          <cell r="F264">
            <v>370.56</v>
          </cell>
          <cell r="G264">
            <v>0</v>
          </cell>
          <cell r="H264">
            <v>0</v>
          </cell>
        </row>
        <row r="265">
          <cell r="A265">
            <v>5949</v>
          </cell>
          <cell r="B265" t="str">
            <v>2016</v>
          </cell>
          <cell r="C265">
            <v>51266.95</v>
          </cell>
          <cell r="D265">
            <v>2964</v>
          </cell>
          <cell r="E265">
            <v>59054.86</v>
          </cell>
          <cell r="F265">
            <v>0</v>
          </cell>
          <cell r="G265">
            <v>0</v>
          </cell>
          <cell r="H265">
            <v>0</v>
          </cell>
        </row>
        <row r="266">
          <cell r="A266">
            <v>5976</v>
          </cell>
          <cell r="B266" t="str">
            <v>2016</v>
          </cell>
          <cell r="C266">
            <v>30232.240000000002</v>
          </cell>
          <cell r="D266">
            <v>0</v>
          </cell>
          <cell r="E266">
            <v>26664</v>
          </cell>
          <cell r="F266">
            <v>2125.73</v>
          </cell>
          <cell r="G266">
            <v>0</v>
          </cell>
          <cell r="H266">
            <v>0</v>
          </cell>
        </row>
        <row r="267">
          <cell r="A267">
            <v>5994</v>
          </cell>
          <cell r="B267" t="str">
            <v>2016</v>
          </cell>
          <cell r="C267">
            <v>39765.199999999997</v>
          </cell>
          <cell r="D267">
            <v>0</v>
          </cell>
          <cell r="E267">
            <v>78113.3</v>
          </cell>
          <cell r="F267">
            <v>482.1</v>
          </cell>
          <cell r="G267">
            <v>0</v>
          </cell>
          <cell r="H267">
            <v>0</v>
          </cell>
        </row>
        <row r="268">
          <cell r="A268">
            <v>6003</v>
          </cell>
          <cell r="B268" t="str">
            <v>2016</v>
          </cell>
          <cell r="C268">
            <v>24358.240000000002</v>
          </cell>
          <cell r="D268">
            <v>0</v>
          </cell>
          <cell r="E268">
            <v>14171.43</v>
          </cell>
          <cell r="F268">
            <v>0</v>
          </cell>
          <cell r="G268">
            <v>0</v>
          </cell>
          <cell r="H268">
            <v>0</v>
          </cell>
        </row>
        <row r="269">
          <cell r="A269">
            <v>6012</v>
          </cell>
          <cell r="B269" t="str">
            <v>2016</v>
          </cell>
          <cell r="C269">
            <v>24485.99</v>
          </cell>
          <cell r="D269">
            <v>1850.74</v>
          </cell>
          <cell r="E269">
            <v>13906.86</v>
          </cell>
          <cell r="F269">
            <v>447.35</v>
          </cell>
          <cell r="G269">
            <v>0</v>
          </cell>
          <cell r="H269">
            <v>0</v>
          </cell>
        </row>
        <row r="270">
          <cell r="A270">
            <v>6030</v>
          </cell>
          <cell r="B270" t="str">
            <v>2016</v>
          </cell>
          <cell r="C270">
            <v>39396.1</v>
          </cell>
          <cell r="D270">
            <v>34.19</v>
          </cell>
          <cell r="E270">
            <v>68710.149999999994</v>
          </cell>
          <cell r="F270">
            <v>360</v>
          </cell>
          <cell r="G270">
            <v>0</v>
          </cell>
          <cell r="H270">
            <v>0</v>
          </cell>
        </row>
        <row r="271">
          <cell r="A271">
            <v>6048</v>
          </cell>
          <cell r="B271" t="str">
            <v>2016</v>
          </cell>
          <cell r="C271">
            <v>46326.42</v>
          </cell>
          <cell r="D271">
            <v>0</v>
          </cell>
          <cell r="E271">
            <v>67507.289999999994</v>
          </cell>
          <cell r="F271">
            <v>0</v>
          </cell>
          <cell r="G271">
            <v>0</v>
          </cell>
          <cell r="H271">
            <v>0</v>
          </cell>
        </row>
        <row r="272">
          <cell r="A272">
            <v>6039</v>
          </cell>
          <cell r="B272" t="str">
            <v>2016</v>
          </cell>
          <cell r="C272">
            <v>53883.82</v>
          </cell>
          <cell r="D272">
            <v>3433.32</v>
          </cell>
          <cell r="E272">
            <v>197700.32</v>
          </cell>
          <cell r="F272">
            <v>836.15</v>
          </cell>
          <cell r="G272">
            <v>0</v>
          </cell>
          <cell r="H272">
            <v>0</v>
          </cell>
        </row>
        <row r="273">
          <cell r="A273">
            <v>6091</v>
          </cell>
          <cell r="B273" t="str">
            <v>2016</v>
          </cell>
          <cell r="C273">
            <v>53028.47</v>
          </cell>
          <cell r="D273">
            <v>8397.39</v>
          </cell>
          <cell r="E273">
            <v>72901.570000000007</v>
          </cell>
          <cell r="F273">
            <v>0</v>
          </cell>
          <cell r="G273">
            <v>0</v>
          </cell>
          <cell r="H273">
            <v>0</v>
          </cell>
        </row>
        <row r="274">
          <cell r="A274">
            <v>6093</v>
          </cell>
          <cell r="B274" t="str">
            <v>2016</v>
          </cell>
          <cell r="C274">
            <v>42221.65</v>
          </cell>
          <cell r="D274">
            <v>0</v>
          </cell>
          <cell r="E274">
            <v>33882.28</v>
          </cell>
          <cell r="F274">
            <v>3686.73</v>
          </cell>
          <cell r="G274">
            <v>0</v>
          </cell>
          <cell r="H274">
            <v>0</v>
          </cell>
        </row>
        <row r="275">
          <cell r="A275">
            <v>6094</v>
          </cell>
          <cell r="B275" t="str">
            <v>2016</v>
          </cell>
          <cell r="C275">
            <v>43840.03</v>
          </cell>
          <cell r="D275">
            <v>0</v>
          </cell>
          <cell r="E275">
            <v>52172.15</v>
          </cell>
          <cell r="F275">
            <v>0</v>
          </cell>
          <cell r="G275">
            <v>10816</v>
          </cell>
          <cell r="H275">
            <v>0</v>
          </cell>
        </row>
        <row r="276">
          <cell r="A276">
            <v>6095</v>
          </cell>
          <cell r="B276" t="str">
            <v>2016</v>
          </cell>
          <cell r="C276">
            <v>39298.019999999997</v>
          </cell>
          <cell r="D276">
            <v>0</v>
          </cell>
          <cell r="E276">
            <v>45465.56</v>
          </cell>
          <cell r="F276">
            <v>425</v>
          </cell>
          <cell r="G276">
            <v>0</v>
          </cell>
          <cell r="H276">
            <v>0</v>
          </cell>
        </row>
        <row r="277">
          <cell r="A277">
            <v>6096</v>
          </cell>
          <cell r="B277" t="str">
            <v>2016</v>
          </cell>
          <cell r="C277">
            <v>38629.96</v>
          </cell>
          <cell r="D277">
            <v>0</v>
          </cell>
          <cell r="E277">
            <v>42379.28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6097</v>
          </cell>
          <cell r="B278" t="str">
            <v>2016</v>
          </cell>
          <cell r="C278">
            <v>36369.33</v>
          </cell>
          <cell r="D278">
            <v>0</v>
          </cell>
          <cell r="E278">
            <v>11700.7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6098</v>
          </cell>
          <cell r="B279" t="str">
            <v>2016</v>
          </cell>
          <cell r="C279">
            <v>78447.649999999994</v>
          </cell>
          <cell r="D279">
            <v>1739.32</v>
          </cell>
          <cell r="E279">
            <v>105123.12</v>
          </cell>
          <cell r="F279">
            <v>0</v>
          </cell>
          <cell r="G279">
            <v>0</v>
          </cell>
          <cell r="H279">
            <v>0</v>
          </cell>
        </row>
        <row r="280">
          <cell r="A280">
            <v>5157</v>
          </cell>
          <cell r="B280" t="str">
            <v>2016</v>
          </cell>
          <cell r="C280">
            <v>43476.78</v>
          </cell>
          <cell r="D280">
            <v>3580</v>
          </cell>
          <cell r="E280">
            <v>61696.43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6100</v>
          </cell>
          <cell r="B281" t="str">
            <v>2016</v>
          </cell>
          <cell r="C281">
            <v>34451.14</v>
          </cell>
          <cell r="D281">
            <v>0</v>
          </cell>
          <cell r="E281">
            <v>45873.42</v>
          </cell>
          <cell r="F281">
            <v>0</v>
          </cell>
          <cell r="G281">
            <v>0</v>
          </cell>
          <cell r="H281">
            <v>180</v>
          </cell>
        </row>
        <row r="282">
          <cell r="A282">
            <v>6101</v>
          </cell>
          <cell r="B282" t="str">
            <v>2016</v>
          </cell>
          <cell r="C282">
            <v>266761.28999999998</v>
          </cell>
          <cell r="D282">
            <v>35</v>
          </cell>
          <cell r="E282">
            <v>188116.85</v>
          </cell>
          <cell r="F282">
            <v>0</v>
          </cell>
          <cell r="G282">
            <v>0</v>
          </cell>
          <cell r="H282">
            <v>1824.64</v>
          </cell>
        </row>
        <row r="283">
          <cell r="A283">
            <v>6102</v>
          </cell>
          <cell r="B283" t="str">
            <v>2016</v>
          </cell>
          <cell r="C283">
            <v>55641.46</v>
          </cell>
          <cell r="D283">
            <v>6803.75</v>
          </cell>
          <cell r="E283">
            <v>32421.43</v>
          </cell>
          <cell r="F283">
            <v>0</v>
          </cell>
          <cell r="G283">
            <v>0</v>
          </cell>
          <cell r="H283">
            <v>0</v>
          </cell>
        </row>
        <row r="284">
          <cell r="A284">
            <v>6120</v>
          </cell>
          <cell r="B284" t="str">
            <v>2016</v>
          </cell>
          <cell r="C284">
            <v>35030.980000000003</v>
          </cell>
          <cell r="D284">
            <v>0</v>
          </cell>
          <cell r="E284">
            <v>66497.56</v>
          </cell>
          <cell r="F284">
            <v>0</v>
          </cell>
          <cell r="G284">
            <v>0</v>
          </cell>
          <cell r="H284">
            <v>0</v>
          </cell>
        </row>
        <row r="285">
          <cell r="A285">
            <v>6138</v>
          </cell>
          <cell r="B285" t="str">
            <v>2016</v>
          </cell>
          <cell r="C285">
            <v>19610.37</v>
          </cell>
          <cell r="D285">
            <v>5250</v>
          </cell>
          <cell r="E285">
            <v>17107.57</v>
          </cell>
          <cell r="F285">
            <v>1560</v>
          </cell>
          <cell r="G285">
            <v>0</v>
          </cell>
          <cell r="H285">
            <v>0</v>
          </cell>
        </row>
        <row r="286">
          <cell r="A286">
            <v>6165</v>
          </cell>
          <cell r="B286" t="str">
            <v>2016</v>
          </cell>
          <cell r="C286">
            <v>12973.41</v>
          </cell>
          <cell r="D286">
            <v>0</v>
          </cell>
          <cell r="E286">
            <v>22756.14</v>
          </cell>
          <cell r="F286">
            <v>0</v>
          </cell>
          <cell r="G286">
            <v>0</v>
          </cell>
          <cell r="H286">
            <v>0</v>
          </cell>
        </row>
        <row r="287">
          <cell r="A287">
            <v>6175</v>
          </cell>
          <cell r="B287" t="str">
            <v>2016</v>
          </cell>
          <cell r="C287">
            <v>41650.699999999997</v>
          </cell>
          <cell r="D287">
            <v>0</v>
          </cell>
          <cell r="E287">
            <v>27409.72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6219</v>
          </cell>
          <cell r="B288" t="str">
            <v>2016</v>
          </cell>
          <cell r="C288">
            <v>36940.07</v>
          </cell>
          <cell r="D288">
            <v>1095.99</v>
          </cell>
          <cell r="E288">
            <v>94987.57</v>
          </cell>
          <cell r="F288">
            <v>0</v>
          </cell>
          <cell r="G288">
            <v>25251.05</v>
          </cell>
          <cell r="H288">
            <v>6837.2</v>
          </cell>
        </row>
        <row r="289">
          <cell r="A289">
            <v>6246</v>
          </cell>
          <cell r="B289" t="str">
            <v>2016</v>
          </cell>
          <cell r="C289">
            <v>9739.57</v>
          </cell>
          <cell r="D289">
            <v>0</v>
          </cell>
          <cell r="E289">
            <v>24535.85</v>
          </cell>
          <cell r="F289">
            <v>0</v>
          </cell>
          <cell r="G289">
            <v>0</v>
          </cell>
          <cell r="H289">
            <v>0</v>
          </cell>
        </row>
        <row r="290">
          <cell r="A290">
            <v>6264</v>
          </cell>
          <cell r="B290" t="str">
            <v>2016</v>
          </cell>
          <cell r="C290">
            <v>57650.48</v>
          </cell>
          <cell r="D290">
            <v>0</v>
          </cell>
          <cell r="E290">
            <v>95769.57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6273</v>
          </cell>
          <cell r="B291" t="str">
            <v>2016</v>
          </cell>
          <cell r="C291">
            <v>46897.29</v>
          </cell>
          <cell r="D291">
            <v>0</v>
          </cell>
          <cell r="E291">
            <v>62586.73</v>
          </cell>
          <cell r="F291">
            <v>0</v>
          </cell>
          <cell r="G291">
            <v>0</v>
          </cell>
          <cell r="H291">
            <v>0</v>
          </cell>
        </row>
        <row r="292">
          <cell r="A292">
            <v>6408</v>
          </cell>
          <cell r="B292" t="str">
            <v>2016</v>
          </cell>
          <cell r="C292">
            <v>35476.19</v>
          </cell>
          <cell r="D292">
            <v>2098.19</v>
          </cell>
          <cell r="E292">
            <v>45874.34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6453</v>
          </cell>
          <cell r="B293" t="str">
            <v>2016</v>
          </cell>
          <cell r="C293">
            <v>33522.620000000003</v>
          </cell>
          <cell r="D293">
            <v>0</v>
          </cell>
          <cell r="E293">
            <v>71811.86</v>
          </cell>
          <cell r="F293">
            <v>0</v>
          </cell>
          <cell r="G293">
            <v>0</v>
          </cell>
          <cell r="H293">
            <v>0</v>
          </cell>
        </row>
        <row r="294">
          <cell r="A294">
            <v>6460</v>
          </cell>
          <cell r="B294" t="str">
            <v>2016</v>
          </cell>
          <cell r="C294">
            <v>53724.46</v>
          </cell>
          <cell r="D294">
            <v>0</v>
          </cell>
          <cell r="E294">
            <v>2814.29</v>
          </cell>
          <cell r="F294">
            <v>0</v>
          </cell>
          <cell r="G294">
            <v>0</v>
          </cell>
          <cell r="H294">
            <v>3900</v>
          </cell>
        </row>
        <row r="295">
          <cell r="A295">
            <v>6462</v>
          </cell>
          <cell r="B295" t="str">
            <v>2016</v>
          </cell>
          <cell r="C295">
            <v>22411.73</v>
          </cell>
          <cell r="D295">
            <v>0</v>
          </cell>
          <cell r="E295">
            <v>23681.279999999999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6471</v>
          </cell>
          <cell r="B296" t="str">
            <v>2016</v>
          </cell>
          <cell r="C296">
            <v>23436.7</v>
          </cell>
          <cell r="D296">
            <v>0</v>
          </cell>
          <cell r="E296">
            <v>21117.279999999999</v>
          </cell>
          <cell r="F296">
            <v>0</v>
          </cell>
          <cell r="G296">
            <v>0</v>
          </cell>
          <cell r="H296">
            <v>0</v>
          </cell>
        </row>
        <row r="297">
          <cell r="A297">
            <v>6509</v>
          </cell>
          <cell r="B297" t="str">
            <v>2016</v>
          </cell>
          <cell r="C297">
            <v>39754.769999999997</v>
          </cell>
          <cell r="D297">
            <v>1632.96</v>
          </cell>
          <cell r="E297">
            <v>34795.56</v>
          </cell>
          <cell r="F297">
            <v>0</v>
          </cell>
          <cell r="G297">
            <v>0</v>
          </cell>
          <cell r="H297">
            <v>0</v>
          </cell>
        </row>
        <row r="298">
          <cell r="A298">
            <v>6512</v>
          </cell>
          <cell r="B298" t="str">
            <v>2016</v>
          </cell>
          <cell r="C298">
            <v>24791.9</v>
          </cell>
          <cell r="D298">
            <v>0</v>
          </cell>
          <cell r="E298">
            <v>22900.87</v>
          </cell>
          <cell r="F298">
            <v>0</v>
          </cell>
          <cell r="G298">
            <v>0</v>
          </cell>
          <cell r="H298">
            <v>0</v>
          </cell>
        </row>
        <row r="299">
          <cell r="A299">
            <v>6516</v>
          </cell>
          <cell r="B299" t="str">
            <v>2016</v>
          </cell>
          <cell r="C299">
            <v>9924.01</v>
          </cell>
          <cell r="D299">
            <v>0</v>
          </cell>
          <cell r="E299">
            <v>10976.43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6534</v>
          </cell>
          <cell r="B300" t="str">
            <v>2016</v>
          </cell>
          <cell r="C300">
            <v>31894.48</v>
          </cell>
          <cell r="D300">
            <v>1146.57</v>
          </cell>
          <cell r="E300">
            <v>66291</v>
          </cell>
          <cell r="F300">
            <v>0</v>
          </cell>
          <cell r="G300">
            <v>0</v>
          </cell>
          <cell r="H300">
            <v>0</v>
          </cell>
        </row>
        <row r="301">
          <cell r="A301">
            <v>1935</v>
          </cell>
          <cell r="B301" t="str">
            <v>2016</v>
          </cell>
          <cell r="C301">
            <v>70827.350000000006</v>
          </cell>
          <cell r="D301">
            <v>0</v>
          </cell>
          <cell r="E301">
            <v>89695.84</v>
          </cell>
          <cell r="F301">
            <v>0</v>
          </cell>
          <cell r="G301">
            <v>1900</v>
          </cell>
          <cell r="H301">
            <v>0</v>
          </cell>
        </row>
        <row r="302">
          <cell r="A302">
            <v>6561</v>
          </cell>
          <cell r="B302" t="str">
            <v>2016</v>
          </cell>
          <cell r="C302">
            <v>17840.82</v>
          </cell>
          <cell r="D302">
            <v>4434.5600000000004</v>
          </cell>
          <cell r="E302">
            <v>34948.57</v>
          </cell>
          <cell r="F302">
            <v>0</v>
          </cell>
          <cell r="G302">
            <v>0</v>
          </cell>
          <cell r="H302">
            <v>0</v>
          </cell>
        </row>
        <row r="303">
          <cell r="A303">
            <v>6579</v>
          </cell>
          <cell r="B303" t="str">
            <v>2016</v>
          </cell>
          <cell r="C303">
            <v>58887.59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>
            <v>6591</v>
          </cell>
          <cell r="B304" t="str">
            <v>2016</v>
          </cell>
          <cell r="C304">
            <v>21698</v>
          </cell>
          <cell r="D304">
            <v>0</v>
          </cell>
          <cell r="E304">
            <v>45606.29</v>
          </cell>
          <cell r="F304">
            <v>0</v>
          </cell>
          <cell r="G304">
            <v>0</v>
          </cell>
          <cell r="H304">
            <v>20800</v>
          </cell>
        </row>
        <row r="305">
          <cell r="A305">
            <v>6592</v>
          </cell>
          <cell r="B305" t="str">
            <v>2016</v>
          </cell>
          <cell r="C305">
            <v>58424.79</v>
          </cell>
          <cell r="D305">
            <v>0</v>
          </cell>
          <cell r="E305">
            <v>171136.58</v>
          </cell>
          <cell r="F305">
            <v>945</v>
          </cell>
          <cell r="G305">
            <v>0</v>
          </cell>
          <cell r="H305">
            <v>0</v>
          </cell>
        </row>
        <row r="306">
          <cell r="A306">
            <v>6615</v>
          </cell>
          <cell r="B306" t="str">
            <v>2016</v>
          </cell>
          <cell r="C306">
            <v>19674.27</v>
          </cell>
          <cell r="D306">
            <v>0</v>
          </cell>
          <cell r="E306">
            <v>27678.86</v>
          </cell>
          <cell r="F306">
            <v>0</v>
          </cell>
          <cell r="G306">
            <v>0</v>
          </cell>
          <cell r="H306">
            <v>0</v>
          </cell>
        </row>
        <row r="307">
          <cell r="A307">
            <v>6651</v>
          </cell>
          <cell r="B307" t="str">
            <v>2016</v>
          </cell>
          <cell r="C307">
            <v>16629.16</v>
          </cell>
          <cell r="D307">
            <v>0</v>
          </cell>
          <cell r="E307">
            <v>37263.79</v>
          </cell>
          <cell r="F307">
            <v>0</v>
          </cell>
          <cell r="G307">
            <v>0</v>
          </cell>
          <cell r="H307">
            <v>0</v>
          </cell>
        </row>
        <row r="308">
          <cell r="A308">
            <v>6660</v>
          </cell>
          <cell r="B308" t="str">
            <v>2016</v>
          </cell>
          <cell r="C308">
            <v>47252.66</v>
          </cell>
          <cell r="D308">
            <v>24.5</v>
          </cell>
          <cell r="E308">
            <v>100832.42</v>
          </cell>
          <cell r="F308">
            <v>0</v>
          </cell>
          <cell r="G308">
            <v>0</v>
          </cell>
          <cell r="H308">
            <v>0</v>
          </cell>
        </row>
        <row r="309">
          <cell r="A309">
            <v>6700</v>
          </cell>
          <cell r="B309" t="str">
            <v>2016</v>
          </cell>
          <cell r="C309">
            <v>32989.19</v>
          </cell>
          <cell r="D309">
            <v>0</v>
          </cell>
          <cell r="E309">
            <v>0</v>
          </cell>
          <cell r="F309">
            <v>2363.61</v>
          </cell>
          <cell r="G309">
            <v>0</v>
          </cell>
          <cell r="H309">
            <v>0</v>
          </cell>
        </row>
        <row r="310">
          <cell r="A310">
            <v>6741</v>
          </cell>
          <cell r="B310" t="str">
            <v>2016</v>
          </cell>
          <cell r="C310">
            <v>65696.039999999994</v>
          </cell>
          <cell r="D310">
            <v>0</v>
          </cell>
          <cell r="E310">
            <v>106400.28</v>
          </cell>
          <cell r="F310">
            <v>0</v>
          </cell>
          <cell r="G310">
            <v>1569</v>
          </cell>
          <cell r="H310">
            <v>0</v>
          </cell>
        </row>
        <row r="311">
          <cell r="A311">
            <v>6750</v>
          </cell>
          <cell r="B311" t="str">
            <v>2016</v>
          </cell>
          <cell r="C311">
            <v>8732.02</v>
          </cell>
          <cell r="D311">
            <v>0</v>
          </cell>
          <cell r="E311">
            <v>22319.43</v>
          </cell>
          <cell r="F311">
            <v>0</v>
          </cell>
          <cell r="G311">
            <v>0</v>
          </cell>
          <cell r="H311">
            <v>0</v>
          </cell>
        </row>
        <row r="312">
          <cell r="A312">
            <v>6759</v>
          </cell>
          <cell r="B312" t="str">
            <v>2016</v>
          </cell>
          <cell r="C312">
            <v>28310.03</v>
          </cell>
          <cell r="D312">
            <v>0</v>
          </cell>
          <cell r="E312">
            <v>10482.15</v>
          </cell>
          <cell r="F312">
            <v>0</v>
          </cell>
          <cell r="G312">
            <v>0</v>
          </cell>
          <cell r="H312">
            <v>0</v>
          </cell>
        </row>
        <row r="313">
          <cell r="A313">
            <v>6762</v>
          </cell>
          <cell r="B313" t="str">
            <v>2016</v>
          </cell>
          <cell r="C313">
            <v>29828.69</v>
          </cell>
          <cell r="D313">
            <v>0</v>
          </cell>
          <cell r="E313">
            <v>42464.29</v>
          </cell>
          <cell r="F313">
            <v>0</v>
          </cell>
          <cell r="G313">
            <v>0</v>
          </cell>
          <cell r="H313">
            <v>0</v>
          </cell>
        </row>
        <row r="314">
          <cell r="A314">
            <v>6768</v>
          </cell>
          <cell r="B314" t="str">
            <v>2016</v>
          </cell>
          <cell r="C314">
            <v>52094.98</v>
          </cell>
          <cell r="D314">
            <v>0</v>
          </cell>
          <cell r="E314">
            <v>33051.480000000003</v>
          </cell>
          <cell r="F314">
            <v>0</v>
          </cell>
          <cell r="G314">
            <v>0</v>
          </cell>
          <cell r="H314">
            <v>0</v>
          </cell>
        </row>
        <row r="315">
          <cell r="A315">
            <v>6795</v>
          </cell>
          <cell r="B315" t="str">
            <v>2016</v>
          </cell>
          <cell r="C315">
            <v>230788.66</v>
          </cell>
          <cell r="D315">
            <v>0</v>
          </cell>
          <cell r="E315">
            <v>28790.17</v>
          </cell>
          <cell r="F315">
            <v>0</v>
          </cell>
          <cell r="G315">
            <v>0</v>
          </cell>
          <cell r="H315">
            <v>0</v>
          </cell>
        </row>
        <row r="316">
          <cell r="A316">
            <v>6822</v>
          </cell>
          <cell r="B316" t="str">
            <v>2016</v>
          </cell>
          <cell r="C316">
            <v>117767.58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</row>
        <row r="317">
          <cell r="A317">
            <v>6840</v>
          </cell>
          <cell r="B317" t="str">
            <v>2016</v>
          </cell>
          <cell r="C317">
            <v>72741.84</v>
          </cell>
          <cell r="D317">
            <v>162</v>
          </cell>
          <cell r="E317">
            <v>143779.41</v>
          </cell>
          <cell r="F317">
            <v>3581</v>
          </cell>
          <cell r="G317">
            <v>0</v>
          </cell>
          <cell r="H317">
            <v>1691.67</v>
          </cell>
        </row>
        <row r="318">
          <cell r="A318">
            <v>6854</v>
          </cell>
          <cell r="B318" t="str">
            <v>2016</v>
          </cell>
          <cell r="C318">
            <v>40970.61</v>
          </cell>
          <cell r="D318">
            <v>0</v>
          </cell>
          <cell r="E318">
            <v>19349.22</v>
          </cell>
          <cell r="F318">
            <v>0</v>
          </cell>
          <cell r="G318">
            <v>0</v>
          </cell>
          <cell r="H318">
            <v>0</v>
          </cell>
        </row>
        <row r="319">
          <cell r="A319">
            <v>6867</v>
          </cell>
          <cell r="B319" t="str">
            <v>2016</v>
          </cell>
          <cell r="C319">
            <v>39544.58</v>
          </cell>
          <cell r="D319">
            <v>0</v>
          </cell>
          <cell r="E319">
            <v>33292.14</v>
          </cell>
          <cell r="F319">
            <v>0</v>
          </cell>
          <cell r="G319">
            <v>0</v>
          </cell>
          <cell r="H319">
            <v>0</v>
          </cell>
        </row>
        <row r="320">
          <cell r="A320">
            <v>6921</v>
          </cell>
          <cell r="B320" t="str">
            <v>2016</v>
          </cell>
          <cell r="C320">
            <v>37585.949999999997</v>
          </cell>
          <cell r="D320">
            <v>0</v>
          </cell>
          <cell r="E320">
            <v>52901.13</v>
          </cell>
          <cell r="F320">
            <v>0</v>
          </cell>
          <cell r="G320">
            <v>0</v>
          </cell>
          <cell r="H320">
            <v>0</v>
          </cell>
        </row>
        <row r="321">
          <cell r="A321">
            <v>6930</v>
          </cell>
          <cell r="B321" t="str">
            <v>2016</v>
          </cell>
          <cell r="C321">
            <v>41290.69</v>
          </cell>
          <cell r="D321">
            <v>0</v>
          </cell>
          <cell r="E321">
            <v>26477</v>
          </cell>
          <cell r="F321">
            <v>0</v>
          </cell>
          <cell r="G321">
            <v>0</v>
          </cell>
          <cell r="H321">
            <v>0</v>
          </cell>
        </row>
        <row r="322">
          <cell r="A322">
            <v>6937</v>
          </cell>
          <cell r="B322" t="str">
            <v>2016</v>
          </cell>
          <cell r="C322">
            <v>13019.11</v>
          </cell>
          <cell r="D322">
            <v>0</v>
          </cell>
          <cell r="E322">
            <v>15360.72</v>
          </cell>
          <cell r="F322">
            <v>0</v>
          </cell>
          <cell r="G322">
            <v>0</v>
          </cell>
          <cell r="H322">
            <v>500</v>
          </cell>
        </row>
        <row r="323">
          <cell r="A323">
            <v>6943</v>
          </cell>
          <cell r="B323" t="str">
            <v>2016</v>
          </cell>
          <cell r="C323">
            <v>22006.09</v>
          </cell>
          <cell r="D323">
            <v>0</v>
          </cell>
          <cell r="E323">
            <v>14652.43</v>
          </cell>
          <cell r="F323">
            <v>0</v>
          </cell>
          <cell r="G323">
            <v>0</v>
          </cell>
          <cell r="H323">
            <v>0</v>
          </cell>
        </row>
        <row r="324">
          <cell r="A324">
            <v>6950</v>
          </cell>
          <cell r="B324" t="str">
            <v>2016</v>
          </cell>
          <cell r="C324">
            <v>63282.42</v>
          </cell>
          <cell r="D324">
            <v>7853.59</v>
          </cell>
          <cell r="E324">
            <v>84507.86</v>
          </cell>
          <cell r="F324">
            <v>0</v>
          </cell>
          <cell r="G324">
            <v>0</v>
          </cell>
          <cell r="H324">
            <v>4575.05</v>
          </cell>
        </row>
        <row r="325">
          <cell r="A325">
            <v>6957</v>
          </cell>
          <cell r="B325" t="str">
            <v>2016</v>
          </cell>
          <cell r="C325">
            <v>227651.35</v>
          </cell>
          <cell r="D325">
            <v>0</v>
          </cell>
          <cell r="E325">
            <v>539272.75</v>
          </cell>
          <cell r="F325">
            <v>0</v>
          </cell>
          <cell r="G325">
            <v>0</v>
          </cell>
          <cell r="H325">
            <v>0</v>
          </cell>
        </row>
        <row r="326">
          <cell r="A326">
            <v>6961</v>
          </cell>
          <cell r="B326" t="str">
            <v>2016</v>
          </cell>
          <cell r="C326">
            <v>177278.02</v>
          </cell>
          <cell r="D326">
            <v>11971.01</v>
          </cell>
          <cell r="E326">
            <v>451824.87</v>
          </cell>
          <cell r="F326">
            <v>0</v>
          </cell>
          <cell r="G326">
            <v>0</v>
          </cell>
          <cell r="H326">
            <v>0</v>
          </cell>
        </row>
        <row r="327">
          <cell r="A327">
            <v>6961</v>
          </cell>
          <cell r="B327" t="str">
            <v>2016</v>
          </cell>
          <cell r="C327">
            <v>177278.02</v>
          </cell>
          <cell r="D327">
            <v>11971.01</v>
          </cell>
          <cell r="E327">
            <v>451824.87</v>
          </cell>
          <cell r="F327">
            <v>0</v>
          </cell>
          <cell r="G327">
            <v>0</v>
          </cell>
          <cell r="H327">
            <v>0</v>
          </cell>
        </row>
        <row r="328">
          <cell r="A328">
            <v>6969</v>
          </cell>
          <cell r="B328" t="str">
            <v>2016</v>
          </cell>
          <cell r="C328">
            <v>37811.5</v>
          </cell>
          <cell r="D328">
            <v>0</v>
          </cell>
          <cell r="E328">
            <v>43670.7</v>
          </cell>
          <cell r="F328">
            <v>3775</v>
          </cell>
          <cell r="G328">
            <v>0</v>
          </cell>
          <cell r="H328">
            <v>795</v>
          </cell>
        </row>
        <row r="329">
          <cell r="A329">
            <v>6975</v>
          </cell>
          <cell r="B329" t="str">
            <v>2016</v>
          </cell>
          <cell r="C329">
            <v>33086.79</v>
          </cell>
          <cell r="D329">
            <v>0</v>
          </cell>
          <cell r="E329">
            <v>24660.86</v>
          </cell>
          <cell r="F329">
            <v>309.88</v>
          </cell>
          <cell r="G329">
            <v>2728</v>
          </cell>
          <cell r="H329">
            <v>6180</v>
          </cell>
        </row>
        <row r="330">
          <cell r="A330">
            <v>6983</v>
          </cell>
          <cell r="B330" t="str">
            <v>2016</v>
          </cell>
          <cell r="C330">
            <v>59760.14</v>
          </cell>
          <cell r="D330">
            <v>0</v>
          </cell>
          <cell r="E330">
            <v>87605.16</v>
          </cell>
          <cell r="F330">
            <v>0</v>
          </cell>
          <cell r="G330">
            <v>0</v>
          </cell>
          <cell r="H330">
            <v>0</v>
          </cell>
        </row>
        <row r="331">
          <cell r="A331">
            <v>6985</v>
          </cell>
          <cell r="B331" t="str">
            <v>2016</v>
          </cell>
          <cell r="C331">
            <v>57742.61</v>
          </cell>
          <cell r="D331">
            <v>0</v>
          </cell>
          <cell r="E331">
            <v>44366.14</v>
          </cell>
          <cell r="F331">
            <v>262.56</v>
          </cell>
          <cell r="G331">
            <v>0</v>
          </cell>
          <cell r="H331">
            <v>0</v>
          </cell>
        </row>
        <row r="332">
          <cell r="A332">
            <v>6987</v>
          </cell>
          <cell r="B332" t="str">
            <v>2016</v>
          </cell>
          <cell r="C332">
            <v>36676.5</v>
          </cell>
          <cell r="D332">
            <v>1104</v>
          </cell>
          <cell r="E332">
            <v>52555.93</v>
          </cell>
          <cell r="F332">
            <v>991.19</v>
          </cell>
          <cell r="G332">
            <v>0</v>
          </cell>
          <cell r="H332">
            <v>0</v>
          </cell>
        </row>
        <row r="333">
          <cell r="A333">
            <v>6990</v>
          </cell>
          <cell r="B333" t="str">
            <v>2016</v>
          </cell>
          <cell r="C333">
            <v>40648.36</v>
          </cell>
          <cell r="D333">
            <v>0</v>
          </cell>
          <cell r="E333">
            <v>64635.42</v>
          </cell>
          <cell r="F333">
            <v>0</v>
          </cell>
          <cell r="G333">
            <v>0</v>
          </cell>
          <cell r="H333">
            <v>0</v>
          </cell>
        </row>
        <row r="334">
          <cell r="A334">
            <v>6990</v>
          </cell>
          <cell r="B334" t="str">
            <v>2016</v>
          </cell>
          <cell r="C334">
            <v>40648.36</v>
          </cell>
          <cell r="D334">
            <v>0</v>
          </cell>
          <cell r="E334">
            <v>64635.42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6992</v>
          </cell>
          <cell r="B335" t="str">
            <v>2016</v>
          </cell>
          <cell r="C335">
            <v>55936.89</v>
          </cell>
          <cell r="D335">
            <v>636</v>
          </cell>
          <cell r="E335">
            <v>68952.28</v>
          </cell>
          <cell r="F335">
            <v>0</v>
          </cell>
          <cell r="G335">
            <v>0</v>
          </cell>
          <cell r="H335">
            <v>0</v>
          </cell>
        </row>
        <row r="336">
          <cell r="A336">
            <v>7002</v>
          </cell>
          <cell r="B336" t="str">
            <v>2016</v>
          </cell>
          <cell r="C336">
            <v>14554.41</v>
          </cell>
          <cell r="D336">
            <v>0</v>
          </cell>
          <cell r="E336">
            <v>9642.86</v>
          </cell>
          <cell r="F336">
            <v>0</v>
          </cell>
          <cell r="G336">
            <v>0</v>
          </cell>
          <cell r="H336">
            <v>0</v>
          </cell>
        </row>
        <row r="337">
          <cell r="A337">
            <v>7029</v>
          </cell>
          <cell r="B337" t="str">
            <v>2016</v>
          </cell>
          <cell r="C337">
            <v>68132.92</v>
          </cell>
          <cell r="D337">
            <v>0</v>
          </cell>
          <cell r="E337">
            <v>64922.13</v>
          </cell>
          <cell r="F337">
            <v>0</v>
          </cell>
          <cell r="G337">
            <v>0</v>
          </cell>
          <cell r="H337">
            <v>0</v>
          </cell>
        </row>
        <row r="338">
          <cell r="A338">
            <v>7038</v>
          </cell>
          <cell r="B338" t="str">
            <v>2016</v>
          </cell>
          <cell r="C338">
            <v>26009.8</v>
          </cell>
          <cell r="D338">
            <v>0</v>
          </cell>
          <cell r="E338">
            <v>24847.58</v>
          </cell>
          <cell r="F338">
            <v>0</v>
          </cell>
          <cell r="G338">
            <v>0</v>
          </cell>
          <cell r="H338">
            <v>0</v>
          </cell>
        </row>
        <row r="339">
          <cell r="A339">
            <v>7047</v>
          </cell>
          <cell r="B339" t="str">
            <v>2016</v>
          </cell>
          <cell r="C339">
            <v>16842.650000000001</v>
          </cell>
          <cell r="D339">
            <v>0</v>
          </cell>
          <cell r="E339">
            <v>22272.29</v>
          </cell>
          <cell r="F339">
            <v>0</v>
          </cell>
          <cell r="G339">
            <v>0</v>
          </cell>
          <cell r="H339">
            <v>38529.129999999997</v>
          </cell>
        </row>
        <row r="340">
          <cell r="A340">
            <v>7056</v>
          </cell>
          <cell r="B340" t="str">
            <v>2016</v>
          </cell>
          <cell r="C340">
            <v>55367.27</v>
          </cell>
          <cell r="D340">
            <v>0</v>
          </cell>
          <cell r="E340">
            <v>151146.51999999999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7092</v>
          </cell>
          <cell r="B341" t="str">
            <v>2016</v>
          </cell>
          <cell r="C341">
            <v>29761.74</v>
          </cell>
          <cell r="D341">
            <v>0</v>
          </cell>
          <cell r="E341">
            <v>10028.57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7098</v>
          </cell>
          <cell r="B342" t="str">
            <v>2016</v>
          </cell>
          <cell r="C342">
            <v>32127.25</v>
          </cell>
          <cell r="D342">
            <v>0</v>
          </cell>
          <cell r="E342">
            <v>73132.850000000006</v>
          </cell>
          <cell r="F342">
            <v>0</v>
          </cell>
          <cell r="G342">
            <v>0</v>
          </cell>
          <cell r="H342">
            <v>179.1</v>
          </cell>
        </row>
        <row r="343">
          <cell r="A343">
            <v>7110</v>
          </cell>
          <cell r="B343" t="str">
            <v>2016</v>
          </cell>
          <cell r="C343">
            <v>45398.95</v>
          </cell>
          <cell r="D343">
            <v>0</v>
          </cell>
          <cell r="E343">
            <v>82478.7</v>
          </cell>
          <cell r="F343">
            <v>495.79</v>
          </cell>
          <cell r="G343">
            <v>0</v>
          </cell>
          <cell r="H343">
            <v>0</v>
          </cell>
        </row>
        <row r="345">
          <cell r="A345" t="str">
            <v>Districts = 336</v>
          </cell>
        </row>
        <row r="346">
          <cell r="A346">
            <v>1</v>
          </cell>
        </row>
        <row r="347">
          <cell r="A347" t="str">
            <v>District changes effective 7/1/15</v>
          </cell>
        </row>
        <row r="348">
          <cell r="A348" t="str">
            <v>Garner-Hayfield 2403 and Ventura 6633 became Garner-Hayfield-Ventura 2403</v>
          </cell>
        </row>
        <row r="349">
          <cell r="A349" t="str">
            <v>Corwith-Wesley 1449 dissolved (territory to LuVerne, Algona, West Hancock, and Clarion-Goldfield-Dows)</v>
          </cell>
        </row>
      </sheetData>
      <sheetData sheetId="1" refreshError="1">
        <row r="1">
          <cell r="A1" t="str">
            <v>Adjustments are manual entry</v>
          </cell>
          <cell r="B1">
            <v>1</v>
          </cell>
          <cell r="C1" t="str">
            <v>x (all comes from form 3 of the ATR - CAR based except for depreciation)</v>
          </cell>
          <cell r="D1" t="str">
            <v>x</v>
          </cell>
          <cell r="E1" t="str">
            <v>x</v>
          </cell>
          <cell r="F1" t="str">
            <v>x</v>
          </cell>
          <cell r="G1" t="str">
            <v>x</v>
          </cell>
          <cell r="H1" t="str">
            <v>x</v>
          </cell>
          <cell r="I1" t="str">
            <v>x</v>
          </cell>
          <cell r="J1" t="str">
            <v>x</v>
          </cell>
        </row>
        <row r="2">
          <cell r="A2" t="str">
            <v>Total calcuations are built into ATR</v>
          </cell>
          <cell r="B2">
            <v>0</v>
          </cell>
          <cell r="C2" t="str">
            <v>Total cost of fuel</v>
          </cell>
          <cell r="D2" t="str">
            <v>Fuel tank spill-monioting devices/systems, etc.</v>
          </cell>
          <cell r="E2" t="str">
            <v>Vehicle depreciation</v>
          </cell>
          <cell r="F2" t="str">
            <v>Two-way radio communications equipment</v>
          </cell>
          <cell r="G2" t="str">
            <v>video monitoring system equipment</v>
          </cell>
          <cell r="H2" t="str">
            <v>rental of equipment and vehicles</v>
          </cell>
          <cell r="I2" t="str">
            <v>School bus driver, mechanic, supervisor, aide, washer salaries</v>
          </cell>
          <cell r="J2" t="str">
            <v>benefis</v>
          </cell>
        </row>
        <row r="3">
          <cell r="A3" t="str">
            <v>aDistrict</v>
          </cell>
          <cell r="B3" t="str">
            <v>aYear</v>
          </cell>
          <cell r="C3" t="str">
            <v>aCostFuel</v>
          </cell>
          <cell r="D3" t="str">
            <v>aCostMoniterFuel</v>
          </cell>
          <cell r="E3" t="str">
            <v>aCostVehDepreciation</v>
          </cell>
          <cell r="F3" t="str">
            <v>aCostRadio</v>
          </cell>
          <cell r="G3" t="str">
            <v>aCostVideo</v>
          </cell>
          <cell r="H3" t="str">
            <v>aCostRental</v>
          </cell>
          <cell r="I3" t="str">
            <v>aCostSalaries</v>
          </cell>
          <cell r="J3" t="str">
            <v>aCostBenefits</v>
          </cell>
        </row>
        <row r="4">
          <cell r="A4">
            <v>9</v>
          </cell>
          <cell r="B4" t="str">
            <v>2015</v>
          </cell>
          <cell r="C4">
            <v>78632.53</v>
          </cell>
          <cell r="D4">
            <v>0</v>
          </cell>
          <cell r="E4">
            <v>111172.86</v>
          </cell>
          <cell r="F4">
            <v>0</v>
          </cell>
          <cell r="G4">
            <v>0</v>
          </cell>
          <cell r="H4">
            <v>0</v>
          </cell>
          <cell r="I4">
            <v>229155.94</v>
          </cell>
          <cell r="J4">
            <v>45912.34</v>
          </cell>
        </row>
        <row r="5">
          <cell r="A5">
            <v>18</v>
          </cell>
          <cell r="B5" t="str">
            <v>2015</v>
          </cell>
          <cell r="C5">
            <v>36659.24</v>
          </cell>
          <cell r="D5">
            <v>0</v>
          </cell>
          <cell r="E5">
            <v>22901.57</v>
          </cell>
          <cell r="F5">
            <v>564.98</v>
          </cell>
          <cell r="G5">
            <v>0</v>
          </cell>
          <cell r="H5">
            <v>0</v>
          </cell>
          <cell r="I5">
            <v>123229.32</v>
          </cell>
          <cell r="J5">
            <v>37045.25</v>
          </cell>
        </row>
        <row r="6">
          <cell r="A6">
            <v>27</v>
          </cell>
          <cell r="B6" t="str">
            <v>2015</v>
          </cell>
          <cell r="C6">
            <v>57340.53</v>
          </cell>
          <cell r="D6">
            <v>0</v>
          </cell>
          <cell r="E6">
            <v>124538.72</v>
          </cell>
          <cell r="F6">
            <v>0</v>
          </cell>
          <cell r="G6">
            <v>0</v>
          </cell>
          <cell r="H6">
            <v>0</v>
          </cell>
          <cell r="I6">
            <v>373713.45</v>
          </cell>
          <cell r="J6">
            <v>94439.72</v>
          </cell>
        </row>
        <row r="7">
          <cell r="A7">
            <v>63</v>
          </cell>
          <cell r="B7" t="str">
            <v>2015</v>
          </cell>
          <cell r="C7">
            <v>47881.1</v>
          </cell>
          <cell r="D7">
            <v>0</v>
          </cell>
          <cell r="E7">
            <v>44428.56</v>
          </cell>
          <cell r="F7">
            <v>0</v>
          </cell>
          <cell r="G7">
            <v>0</v>
          </cell>
          <cell r="H7">
            <v>1051.57</v>
          </cell>
          <cell r="I7">
            <v>170916.77</v>
          </cell>
          <cell r="J7">
            <v>36589.79</v>
          </cell>
        </row>
        <row r="8">
          <cell r="A8">
            <v>72</v>
          </cell>
          <cell r="B8" t="str">
            <v>2015</v>
          </cell>
          <cell r="C8">
            <v>24339.96</v>
          </cell>
          <cell r="D8">
            <v>0</v>
          </cell>
          <cell r="E8">
            <v>54093.72</v>
          </cell>
          <cell r="F8">
            <v>0</v>
          </cell>
          <cell r="G8">
            <v>0</v>
          </cell>
          <cell r="H8">
            <v>0</v>
          </cell>
          <cell r="I8">
            <v>78528.56</v>
          </cell>
          <cell r="J8">
            <v>14590.47</v>
          </cell>
        </row>
        <row r="9">
          <cell r="A9">
            <v>81</v>
          </cell>
          <cell r="B9" t="str">
            <v>2015</v>
          </cell>
          <cell r="C9">
            <v>95357.13</v>
          </cell>
          <cell r="D9">
            <v>0</v>
          </cell>
          <cell r="E9">
            <v>38544.71</v>
          </cell>
          <cell r="F9">
            <v>797.02</v>
          </cell>
          <cell r="G9">
            <v>0</v>
          </cell>
          <cell r="H9">
            <v>0</v>
          </cell>
          <cell r="I9">
            <v>329232.02</v>
          </cell>
          <cell r="J9">
            <v>71334.69</v>
          </cell>
        </row>
        <row r="10">
          <cell r="A10">
            <v>99</v>
          </cell>
          <cell r="B10" t="str">
            <v>2015</v>
          </cell>
          <cell r="C10">
            <v>40899.85</v>
          </cell>
          <cell r="D10">
            <v>0</v>
          </cell>
          <cell r="E10">
            <v>36189.279999999999</v>
          </cell>
          <cell r="F10">
            <v>0</v>
          </cell>
          <cell r="G10">
            <v>0</v>
          </cell>
          <cell r="H10">
            <v>0</v>
          </cell>
          <cell r="I10">
            <v>149018.85999999999</v>
          </cell>
          <cell r="J10">
            <v>24509.09</v>
          </cell>
        </row>
        <row r="11">
          <cell r="A11">
            <v>108</v>
          </cell>
          <cell r="B11" t="str">
            <v>2015</v>
          </cell>
          <cell r="C11">
            <v>17391.48</v>
          </cell>
          <cell r="D11">
            <v>0</v>
          </cell>
          <cell r="E11">
            <v>10955.43</v>
          </cell>
          <cell r="F11">
            <v>0</v>
          </cell>
          <cell r="G11">
            <v>0</v>
          </cell>
          <cell r="H11">
            <v>0</v>
          </cell>
          <cell r="I11">
            <v>51963.72</v>
          </cell>
          <cell r="J11">
            <v>8307.5400000000009</v>
          </cell>
        </row>
        <row r="12">
          <cell r="A12">
            <v>126</v>
          </cell>
          <cell r="B12" t="str">
            <v>2015</v>
          </cell>
          <cell r="C12">
            <v>136646.64000000001</v>
          </cell>
          <cell r="D12">
            <v>3888.92</v>
          </cell>
          <cell r="E12">
            <v>92617.57</v>
          </cell>
          <cell r="F12">
            <v>0</v>
          </cell>
          <cell r="G12">
            <v>0</v>
          </cell>
          <cell r="H12">
            <v>0</v>
          </cell>
          <cell r="I12">
            <v>198803.67</v>
          </cell>
          <cell r="J12">
            <v>139802.51</v>
          </cell>
        </row>
        <row r="13">
          <cell r="A13">
            <v>135</v>
          </cell>
          <cell r="B13" t="str">
            <v>2015</v>
          </cell>
          <cell r="C13">
            <v>139134.94</v>
          </cell>
          <cell r="D13">
            <v>0</v>
          </cell>
          <cell r="E13">
            <v>164327.44</v>
          </cell>
          <cell r="F13">
            <v>0</v>
          </cell>
          <cell r="G13">
            <v>0</v>
          </cell>
          <cell r="H13">
            <v>0</v>
          </cell>
          <cell r="I13">
            <v>472101.14</v>
          </cell>
          <cell r="J13">
            <v>98879.02</v>
          </cell>
        </row>
        <row r="14">
          <cell r="A14">
            <v>153</v>
          </cell>
          <cell r="B14" t="str">
            <v>2015</v>
          </cell>
          <cell r="C14">
            <v>59153.89</v>
          </cell>
          <cell r="D14">
            <v>0</v>
          </cell>
          <cell r="E14">
            <v>12305.71</v>
          </cell>
          <cell r="F14">
            <v>4051.9</v>
          </cell>
          <cell r="G14">
            <v>0</v>
          </cell>
          <cell r="H14">
            <v>0</v>
          </cell>
          <cell r="I14">
            <v>223002.23999999999</v>
          </cell>
          <cell r="J14">
            <v>52798.52</v>
          </cell>
        </row>
        <row r="15">
          <cell r="A15">
            <v>171</v>
          </cell>
          <cell r="B15" t="str">
            <v>2015</v>
          </cell>
          <cell r="C15">
            <v>39162.160000000003</v>
          </cell>
          <cell r="D15">
            <v>509.16</v>
          </cell>
          <cell r="E15">
            <v>38904</v>
          </cell>
          <cell r="F15">
            <v>0</v>
          </cell>
          <cell r="G15">
            <v>0</v>
          </cell>
          <cell r="H15">
            <v>0</v>
          </cell>
          <cell r="I15">
            <v>137584.1</v>
          </cell>
          <cell r="J15">
            <v>33465.19</v>
          </cell>
        </row>
        <row r="16">
          <cell r="A16">
            <v>225</v>
          </cell>
          <cell r="B16" t="str">
            <v>2015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>
            <v>234</v>
          </cell>
          <cell r="B17" t="str">
            <v>2015</v>
          </cell>
          <cell r="C17">
            <v>69581.03</v>
          </cell>
          <cell r="D17">
            <v>5883.25</v>
          </cell>
          <cell r="E17">
            <v>47301.43</v>
          </cell>
          <cell r="F17">
            <v>0</v>
          </cell>
          <cell r="G17">
            <v>0</v>
          </cell>
          <cell r="H17">
            <v>0</v>
          </cell>
          <cell r="I17">
            <v>340801.11</v>
          </cell>
          <cell r="J17">
            <v>82991.5</v>
          </cell>
        </row>
        <row r="18">
          <cell r="A18">
            <v>243</v>
          </cell>
          <cell r="B18" t="str">
            <v>2015</v>
          </cell>
          <cell r="C18">
            <v>29483.05</v>
          </cell>
          <cell r="D18">
            <v>0</v>
          </cell>
          <cell r="E18">
            <v>48685.3</v>
          </cell>
          <cell r="F18">
            <v>0</v>
          </cell>
          <cell r="G18">
            <v>0</v>
          </cell>
          <cell r="H18">
            <v>0</v>
          </cell>
          <cell r="I18">
            <v>86765.4</v>
          </cell>
          <cell r="J18">
            <v>27519.03</v>
          </cell>
        </row>
        <row r="19">
          <cell r="A19">
            <v>261</v>
          </cell>
          <cell r="B19" t="str">
            <v>2015</v>
          </cell>
          <cell r="C19">
            <v>224950.82</v>
          </cell>
          <cell r="D19">
            <v>0</v>
          </cell>
          <cell r="E19">
            <v>4285.1400000000003</v>
          </cell>
          <cell r="F19">
            <v>0</v>
          </cell>
          <cell r="G19">
            <v>0</v>
          </cell>
          <cell r="H19">
            <v>168.15</v>
          </cell>
          <cell r="I19">
            <v>0</v>
          </cell>
          <cell r="J19">
            <v>0</v>
          </cell>
        </row>
        <row r="20">
          <cell r="A20">
            <v>279</v>
          </cell>
          <cell r="B20" t="str">
            <v>2015</v>
          </cell>
          <cell r="C20">
            <v>57358.86</v>
          </cell>
          <cell r="D20">
            <v>18397.240000000002</v>
          </cell>
          <cell r="E20">
            <v>40385.15</v>
          </cell>
          <cell r="F20">
            <v>0</v>
          </cell>
          <cell r="G20">
            <v>0</v>
          </cell>
          <cell r="H20">
            <v>0</v>
          </cell>
          <cell r="I20">
            <v>240547.1</v>
          </cell>
          <cell r="J20">
            <v>43309.47</v>
          </cell>
        </row>
        <row r="21">
          <cell r="A21">
            <v>333</v>
          </cell>
          <cell r="B21" t="str">
            <v>2015</v>
          </cell>
          <cell r="C21">
            <v>59357.21</v>
          </cell>
          <cell r="D21">
            <v>0</v>
          </cell>
          <cell r="E21">
            <v>96567.71</v>
          </cell>
          <cell r="F21">
            <v>0</v>
          </cell>
          <cell r="G21">
            <v>0</v>
          </cell>
          <cell r="H21">
            <v>0</v>
          </cell>
          <cell r="I21">
            <v>160146.91</v>
          </cell>
          <cell r="J21">
            <v>32895.730000000003</v>
          </cell>
        </row>
        <row r="22">
          <cell r="A22">
            <v>355</v>
          </cell>
          <cell r="B22" t="str">
            <v>2015</v>
          </cell>
          <cell r="C22">
            <v>27886.86</v>
          </cell>
          <cell r="D22">
            <v>0</v>
          </cell>
          <cell r="E22">
            <v>10499.29</v>
          </cell>
          <cell r="F22">
            <v>0</v>
          </cell>
          <cell r="G22">
            <v>0</v>
          </cell>
          <cell r="H22">
            <v>0</v>
          </cell>
          <cell r="I22">
            <v>54824.3</v>
          </cell>
          <cell r="J22">
            <v>9249.2800000000007</v>
          </cell>
        </row>
        <row r="23">
          <cell r="A23">
            <v>387</v>
          </cell>
          <cell r="B23" t="str">
            <v>2015</v>
          </cell>
          <cell r="C23">
            <v>69369.05</v>
          </cell>
          <cell r="D23">
            <v>0</v>
          </cell>
          <cell r="E23">
            <v>34001.71</v>
          </cell>
          <cell r="F23">
            <v>0</v>
          </cell>
          <cell r="G23">
            <v>0</v>
          </cell>
          <cell r="H23">
            <v>0</v>
          </cell>
          <cell r="I23">
            <v>335304.49</v>
          </cell>
          <cell r="J23">
            <v>81822.81</v>
          </cell>
        </row>
        <row r="24">
          <cell r="A24">
            <v>414</v>
          </cell>
          <cell r="B24" t="str">
            <v>2015</v>
          </cell>
          <cell r="C24">
            <v>48339.35</v>
          </cell>
          <cell r="D24">
            <v>0</v>
          </cell>
          <cell r="E24">
            <v>66409.42</v>
          </cell>
          <cell r="F24">
            <v>0</v>
          </cell>
          <cell r="G24">
            <v>0</v>
          </cell>
          <cell r="H24">
            <v>0</v>
          </cell>
          <cell r="I24">
            <v>125116.15</v>
          </cell>
          <cell r="J24">
            <v>23801.71</v>
          </cell>
        </row>
        <row r="25">
          <cell r="A25">
            <v>423</v>
          </cell>
          <cell r="B25" t="str">
            <v>2015</v>
          </cell>
          <cell r="C25">
            <v>24742.86</v>
          </cell>
          <cell r="D25">
            <v>0</v>
          </cell>
          <cell r="E25">
            <v>47494.86</v>
          </cell>
          <cell r="F25">
            <v>0</v>
          </cell>
          <cell r="G25">
            <v>0</v>
          </cell>
          <cell r="H25">
            <v>0</v>
          </cell>
          <cell r="I25">
            <v>49648.03</v>
          </cell>
          <cell r="J25">
            <v>12157.11</v>
          </cell>
        </row>
        <row r="26">
          <cell r="A26">
            <v>441</v>
          </cell>
          <cell r="B26" t="str">
            <v>2015</v>
          </cell>
          <cell r="C26">
            <v>46134.02</v>
          </cell>
          <cell r="D26">
            <v>0</v>
          </cell>
          <cell r="E26">
            <v>32236</v>
          </cell>
          <cell r="F26">
            <v>0</v>
          </cell>
          <cell r="G26">
            <v>0</v>
          </cell>
          <cell r="H26">
            <v>0</v>
          </cell>
          <cell r="I26">
            <v>128174.71</v>
          </cell>
          <cell r="J26">
            <v>19314.86</v>
          </cell>
        </row>
        <row r="27">
          <cell r="A27">
            <v>472</v>
          </cell>
          <cell r="B27" t="str">
            <v>2015</v>
          </cell>
          <cell r="C27">
            <v>56189.38</v>
          </cell>
          <cell r="D27">
            <v>0</v>
          </cell>
          <cell r="E27">
            <v>44796.13</v>
          </cell>
          <cell r="F27">
            <v>0</v>
          </cell>
          <cell r="G27">
            <v>0</v>
          </cell>
          <cell r="H27">
            <v>0</v>
          </cell>
          <cell r="I27">
            <v>428955.48</v>
          </cell>
          <cell r="J27">
            <v>109856.89</v>
          </cell>
        </row>
        <row r="28">
          <cell r="A28">
            <v>504</v>
          </cell>
          <cell r="B28" t="str">
            <v>2015</v>
          </cell>
          <cell r="C28">
            <v>57884.480000000003</v>
          </cell>
          <cell r="D28">
            <v>0</v>
          </cell>
          <cell r="E28">
            <v>24385.71</v>
          </cell>
          <cell r="F28">
            <v>0</v>
          </cell>
          <cell r="G28">
            <v>0</v>
          </cell>
          <cell r="H28">
            <v>0</v>
          </cell>
          <cell r="I28">
            <v>190855.53</v>
          </cell>
          <cell r="J28">
            <v>42664.54</v>
          </cell>
        </row>
        <row r="29">
          <cell r="A29">
            <v>513</v>
          </cell>
          <cell r="B29" t="str">
            <v>2015</v>
          </cell>
          <cell r="C29">
            <v>29879.55</v>
          </cell>
          <cell r="D29">
            <v>0</v>
          </cell>
          <cell r="E29">
            <v>17860.650000000001</v>
          </cell>
          <cell r="F29">
            <v>781.86</v>
          </cell>
          <cell r="G29">
            <v>0</v>
          </cell>
          <cell r="H29">
            <v>0</v>
          </cell>
          <cell r="I29">
            <v>70784.38</v>
          </cell>
          <cell r="J29">
            <v>13146.16</v>
          </cell>
        </row>
        <row r="30">
          <cell r="A30">
            <v>540</v>
          </cell>
          <cell r="B30" t="str">
            <v>2015</v>
          </cell>
          <cell r="C30">
            <v>76945.63</v>
          </cell>
          <cell r="D30">
            <v>0</v>
          </cell>
          <cell r="E30">
            <v>81860.72</v>
          </cell>
          <cell r="F30">
            <v>0</v>
          </cell>
          <cell r="G30">
            <v>0</v>
          </cell>
          <cell r="H30">
            <v>0</v>
          </cell>
          <cell r="I30">
            <v>180999.25</v>
          </cell>
          <cell r="J30">
            <v>66482.350000000006</v>
          </cell>
        </row>
        <row r="31">
          <cell r="A31">
            <v>549</v>
          </cell>
          <cell r="B31" t="str">
            <v>2015</v>
          </cell>
          <cell r="C31">
            <v>35955.06</v>
          </cell>
          <cell r="D31">
            <v>85</v>
          </cell>
          <cell r="E31">
            <v>57833</v>
          </cell>
          <cell r="F31">
            <v>0</v>
          </cell>
          <cell r="G31">
            <v>0</v>
          </cell>
          <cell r="H31">
            <v>0</v>
          </cell>
          <cell r="I31">
            <v>159433.57999999999</v>
          </cell>
          <cell r="J31">
            <v>33773.86</v>
          </cell>
        </row>
        <row r="32">
          <cell r="A32">
            <v>576</v>
          </cell>
          <cell r="B32" t="str">
            <v>2015</v>
          </cell>
          <cell r="C32">
            <v>39554.410000000003</v>
          </cell>
          <cell r="D32">
            <v>0</v>
          </cell>
          <cell r="E32">
            <v>32822.720000000001</v>
          </cell>
          <cell r="F32">
            <v>0</v>
          </cell>
          <cell r="G32">
            <v>0</v>
          </cell>
          <cell r="H32">
            <v>0</v>
          </cell>
          <cell r="I32">
            <v>143000.9</v>
          </cell>
          <cell r="J32">
            <v>34256.33</v>
          </cell>
        </row>
        <row r="33">
          <cell r="A33">
            <v>585</v>
          </cell>
          <cell r="B33" t="str">
            <v>2015</v>
          </cell>
          <cell r="C33">
            <v>65585.83</v>
          </cell>
          <cell r="D33">
            <v>0</v>
          </cell>
          <cell r="E33">
            <v>42417.57</v>
          </cell>
          <cell r="F33">
            <v>0</v>
          </cell>
          <cell r="G33">
            <v>0</v>
          </cell>
          <cell r="H33">
            <v>0</v>
          </cell>
          <cell r="I33">
            <v>225279.98</v>
          </cell>
          <cell r="J33">
            <v>67295.97</v>
          </cell>
        </row>
        <row r="34">
          <cell r="A34">
            <v>594</v>
          </cell>
          <cell r="B34" t="str">
            <v>2015</v>
          </cell>
          <cell r="C34">
            <v>42210.49</v>
          </cell>
          <cell r="D34">
            <v>2343</v>
          </cell>
          <cell r="E34">
            <v>52184.38</v>
          </cell>
          <cell r="F34">
            <v>1486.15</v>
          </cell>
          <cell r="G34">
            <v>0</v>
          </cell>
          <cell r="H34">
            <v>0</v>
          </cell>
          <cell r="I34">
            <v>189143.67999999999</v>
          </cell>
          <cell r="J34">
            <v>84749.29</v>
          </cell>
        </row>
        <row r="35">
          <cell r="A35">
            <v>603</v>
          </cell>
          <cell r="B35" t="str">
            <v>2015</v>
          </cell>
          <cell r="C35">
            <v>18704.84</v>
          </cell>
          <cell r="D35">
            <v>9575</v>
          </cell>
          <cell r="E35">
            <v>35650</v>
          </cell>
          <cell r="F35">
            <v>0</v>
          </cell>
          <cell r="G35">
            <v>0</v>
          </cell>
          <cell r="H35">
            <v>0</v>
          </cell>
          <cell r="I35">
            <v>56524.66</v>
          </cell>
          <cell r="J35">
            <v>12710.25</v>
          </cell>
        </row>
        <row r="36">
          <cell r="A36">
            <v>609</v>
          </cell>
          <cell r="B36" t="str">
            <v>2015</v>
          </cell>
          <cell r="C36">
            <v>181770.8</v>
          </cell>
          <cell r="D36">
            <v>24878.19</v>
          </cell>
          <cell r="E36">
            <v>133786.26999999999</v>
          </cell>
          <cell r="F36">
            <v>0</v>
          </cell>
          <cell r="G36">
            <v>0</v>
          </cell>
          <cell r="H36">
            <v>0</v>
          </cell>
          <cell r="I36">
            <v>553388.88</v>
          </cell>
          <cell r="J36">
            <v>93101.32</v>
          </cell>
        </row>
        <row r="37">
          <cell r="A37">
            <v>621</v>
          </cell>
          <cell r="B37" t="str">
            <v>2015</v>
          </cell>
          <cell r="C37">
            <v>68037.53</v>
          </cell>
          <cell r="D37">
            <v>0</v>
          </cell>
          <cell r="E37">
            <v>94144.71</v>
          </cell>
          <cell r="F37">
            <v>0</v>
          </cell>
          <cell r="G37">
            <v>0</v>
          </cell>
          <cell r="H37">
            <v>0</v>
          </cell>
          <cell r="I37">
            <v>553822.02</v>
          </cell>
          <cell r="J37">
            <v>126246.75</v>
          </cell>
        </row>
        <row r="38">
          <cell r="A38">
            <v>657</v>
          </cell>
          <cell r="B38" t="str">
            <v>2015</v>
          </cell>
          <cell r="C38">
            <v>112377.92</v>
          </cell>
          <cell r="D38">
            <v>10500</v>
          </cell>
          <cell r="E38">
            <v>31500.01</v>
          </cell>
          <cell r="F38">
            <v>0</v>
          </cell>
          <cell r="G38">
            <v>0</v>
          </cell>
          <cell r="H38">
            <v>0</v>
          </cell>
          <cell r="I38">
            <v>365730.54</v>
          </cell>
          <cell r="J38">
            <v>146222.62</v>
          </cell>
        </row>
        <row r="39">
          <cell r="A39">
            <v>720</v>
          </cell>
          <cell r="B39" t="str">
            <v>2015</v>
          </cell>
          <cell r="C39">
            <v>64626.57</v>
          </cell>
          <cell r="D39">
            <v>0</v>
          </cell>
          <cell r="E39">
            <v>132889.29999999999</v>
          </cell>
          <cell r="F39">
            <v>0</v>
          </cell>
          <cell r="G39">
            <v>0</v>
          </cell>
          <cell r="H39">
            <v>0</v>
          </cell>
          <cell r="I39">
            <v>318357.2</v>
          </cell>
          <cell r="J39">
            <v>60849.97</v>
          </cell>
        </row>
        <row r="40">
          <cell r="A40">
            <v>729</v>
          </cell>
          <cell r="B40" t="str">
            <v>2015</v>
          </cell>
          <cell r="C40">
            <v>53093.71</v>
          </cell>
          <cell r="D40">
            <v>908.24</v>
          </cell>
          <cell r="E40">
            <v>54828.160000000003</v>
          </cell>
          <cell r="F40">
            <v>0</v>
          </cell>
          <cell r="G40">
            <v>0</v>
          </cell>
          <cell r="H40">
            <v>0</v>
          </cell>
          <cell r="I40">
            <v>325140.64</v>
          </cell>
          <cell r="J40">
            <v>64708.91</v>
          </cell>
        </row>
        <row r="41">
          <cell r="A41">
            <v>747</v>
          </cell>
          <cell r="B41" t="str">
            <v>2015</v>
          </cell>
          <cell r="C41">
            <v>53176.7</v>
          </cell>
          <cell r="D41">
            <v>0</v>
          </cell>
          <cell r="E41">
            <v>49637.58</v>
          </cell>
          <cell r="F41">
            <v>0</v>
          </cell>
          <cell r="G41">
            <v>0</v>
          </cell>
          <cell r="H41">
            <v>0</v>
          </cell>
          <cell r="I41">
            <v>115541.63</v>
          </cell>
          <cell r="J41">
            <v>30624.31</v>
          </cell>
        </row>
        <row r="42">
          <cell r="A42">
            <v>819</v>
          </cell>
          <cell r="B42" t="str">
            <v>2015</v>
          </cell>
          <cell r="C42">
            <v>53403.519999999997</v>
          </cell>
          <cell r="D42">
            <v>0</v>
          </cell>
          <cell r="E42">
            <v>39215.43</v>
          </cell>
          <cell r="F42">
            <v>0</v>
          </cell>
          <cell r="G42">
            <v>0</v>
          </cell>
          <cell r="H42">
            <v>370.56</v>
          </cell>
          <cell r="I42">
            <v>119870.03</v>
          </cell>
          <cell r="J42">
            <v>42631.62</v>
          </cell>
        </row>
        <row r="43">
          <cell r="A43">
            <v>846</v>
          </cell>
          <cell r="B43" t="str">
            <v>2015</v>
          </cell>
          <cell r="C43">
            <v>37204.75</v>
          </cell>
          <cell r="D43">
            <v>0</v>
          </cell>
          <cell r="E43">
            <v>45446.99</v>
          </cell>
          <cell r="F43">
            <v>610.75</v>
          </cell>
          <cell r="G43">
            <v>0</v>
          </cell>
          <cell r="H43">
            <v>0</v>
          </cell>
          <cell r="I43">
            <v>105515.52</v>
          </cell>
          <cell r="J43">
            <v>19339.89</v>
          </cell>
        </row>
        <row r="44">
          <cell r="A44">
            <v>873</v>
          </cell>
          <cell r="B44" t="str">
            <v>2015</v>
          </cell>
          <cell r="C44">
            <v>51039.83</v>
          </cell>
          <cell r="D44">
            <v>0</v>
          </cell>
          <cell r="E44">
            <v>17121</v>
          </cell>
          <cell r="F44">
            <v>0</v>
          </cell>
          <cell r="G44">
            <v>0</v>
          </cell>
          <cell r="H44">
            <v>0</v>
          </cell>
          <cell r="I44">
            <v>110316.89</v>
          </cell>
          <cell r="J44">
            <v>21158.06</v>
          </cell>
        </row>
        <row r="45">
          <cell r="A45">
            <v>882</v>
          </cell>
          <cell r="B45" t="str">
            <v>2015</v>
          </cell>
          <cell r="C45">
            <v>186377.3</v>
          </cell>
          <cell r="D45">
            <v>0</v>
          </cell>
          <cell r="E45">
            <v>173955.58</v>
          </cell>
          <cell r="F45">
            <v>0</v>
          </cell>
          <cell r="G45">
            <v>0</v>
          </cell>
          <cell r="H45">
            <v>0</v>
          </cell>
          <cell r="I45">
            <v>733707.34</v>
          </cell>
          <cell r="J45">
            <v>175097.75</v>
          </cell>
        </row>
        <row r="46">
          <cell r="A46">
            <v>914</v>
          </cell>
          <cell r="B46" t="str">
            <v>2015</v>
          </cell>
          <cell r="C46">
            <v>58052.69</v>
          </cell>
          <cell r="D46">
            <v>0</v>
          </cell>
          <cell r="E46">
            <v>43676.71</v>
          </cell>
          <cell r="F46">
            <v>5670</v>
          </cell>
          <cell r="G46">
            <v>0</v>
          </cell>
          <cell r="H46">
            <v>0</v>
          </cell>
          <cell r="I46">
            <v>169191.28</v>
          </cell>
          <cell r="J46">
            <v>41572.61</v>
          </cell>
        </row>
        <row r="47">
          <cell r="A47">
            <v>916</v>
          </cell>
          <cell r="B47" t="str">
            <v>2015</v>
          </cell>
          <cell r="C47">
            <v>20301.46</v>
          </cell>
          <cell r="D47">
            <v>0</v>
          </cell>
          <cell r="E47">
            <v>47921.86</v>
          </cell>
          <cell r="F47">
            <v>0</v>
          </cell>
          <cell r="G47">
            <v>0</v>
          </cell>
          <cell r="H47">
            <v>0</v>
          </cell>
          <cell r="I47">
            <v>80591.179999999993</v>
          </cell>
          <cell r="J47">
            <v>14756.5</v>
          </cell>
        </row>
        <row r="48">
          <cell r="A48">
            <v>918</v>
          </cell>
          <cell r="B48" t="str">
            <v>2015</v>
          </cell>
          <cell r="C48">
            <v>41985.72</v>
          </cell>
          <cell r="D48">
            <v>0</v>
          </cell>
          <cell r="E48">
            <v>19459.43</v>
          </cell>
          <cell r="F48">
            <v>0</v>
          </cell>
          <cell r="G48">
            <v>0</v>
          </cell>
          <cell r="H48">
            <v>0</v>
          </cell>
          <cell r="I48">
            <v>111667.04</v>
          </cell>
          <cell r="J48">
            <v>25625.15</v>
          </cell>
        </row>
        <row r="49">
          <cell r="A49">
            <v>936</v>
          </cell>
          <cell r="B49" t="str">
            <v>2015</v>
          </cell>
          <cell r="C49">
            <v>37202.29</v>
          </cell>
          <cell r="D49">
            <v>0</v>
          </cell>
          <cell r="E49">
            <v>34632.14</v>
          </cell>
          <cell r="F49">
            <v>0</v>
          </cell>
          <cell r="G49">
            <v>0</v>
          </cell>
          <cell r="H49">
            <v>0</v>
          </cell>
          <cell r="I49">
            <v>163974.97</v>
          </cell>
          <cell r="J49">
            <v>49176.6</v>
          </cell>
        </row>
        <row r="50">
          <cell r="A50">
            <v>977</v>
          </cell>
          <cell r="B50" t="str">
            <v>2015</v>
          </cell>
          <cell r="C50">
            <v>59981.79</v>
          </cell>
          <cell r="D50">
            <v>0</v>
          </cell>
          <cell r="E50">
            <v>75920.02</v>
          </cell>
          <cell r="F50">
            <v>180.2</v>
          </cell>
          <cell r="G50">
            <v>1089.26</v>
          </cell>
          <cell r="H50">
            <v>0</v>
          </cell>
          <cell r="I50">
            <v>180989.66</v>
          </cell>
          <cell r="J50">
            <v>52093.53</v>
          </cell>
        </row>
        <row r="51">
          <cell r="A51">
            <v>981</v>
          </cell>
          <cell r="B51" t="str">
            <v>2015</v>
          </cell>
          <cell r="C51">
            <v>68531.460000000006</v>
          </cell>
          <cell r="D51">
            <v>0</v>
          </cell>
          <cell r="E51">
            <v>127992.57</v>
          </cell>
          <cell r="F51">
            <v>15088.57</v>
          </cell>
          <cell r="G51">
            <v>0</v>
          </cell>
          <cell r="H51">
            <v>1004.79</v>
          </cell>
          <cell r="I51">
            <v>427262.74</v>
          </cell>
          <cell r="J51">
            <v>109729.15</v>
          </cell>
        </row>
        <row r="52">
          <cell r="A52">
            <v>999</v>
          </cell>
          <cell r="B52" t="str">
            <v>2015</v>
          </cell>
          <cell r="C52">
            <v>163678.03</v>
          </cell>
          <cell r="D52">
            <v>1250.79</v>
          </cell>
          <cell r="E52">
            <v>111990.29</v>
          </cell>
          <cell r="F52">
            <v>0</v>
          </cell>
          <cell r="G52">
            <v>0</v>
          </cell>
          <cell r="H52">
            <v>0</v>
          </cell>
          <cell r="I52">
            <v>564982.47</v>
          </cell>
          <cell r="J52">
            <v>161000.31</v>
          </cell>
        </row>
        <row r="53">
          <cell r="A53">
            <v>1044</v>
          </cell>
          <cell r="B53" t="str">
            <v>2015</v>
          </cell>
          <cell r="C53">
            <v>139219.79</v>
          </cell>
          <cell r="D53">
            <v>199</v>
          </cell>
          <cell r="E53">
            <v>207308.15</v>
          </cell>
          <cell r="F53">
            <v>812.59</v>
          </cell>
          <cell r="G53">
            <v>0</v>
          </cell>
          <cell r="H53">
            <v>0</v>
          </cell>
          <cell r="I53">
            <v>803822.25</v>
          </cell>
          <cell r="J53">
            <v>212446.2</v>
          </cell>
        </row>
        <row r="54">
          <cell r="A54">
            <v>1053</v>
          </cell>
          <cell r="B54" t="str">
            <v>2015</v>
          </cell>
          <cell r="C54">
            <v>384772.56</v>
          </cell>
          <cell r="D54">
            <v>1122.3</v>
          </cell>
          <cell r="E54">
            <v>614873.41</v>
          </cell>
          <cell r="F54">
            <v>0</v>
          </cell>
          <cell r="G54">
            <v>0</v>
          </cell>
          <cell r="H54">
            <v>779.94</v>
          </cell>
          <cell r="I54">
            <v>3472948.21</v>
          </cell>
          <cell r="J54">
            <v>836104.36</v>
          </cell>
        </row>
        <row r="55">
          <cell r="A55">
            <v>1062</v>
          </cell>
          <cell r="B55" t="str">
            <v>2015</v>
          </cell>
          <cell r="C55">
            <v>73191.88</v>
          </cell>
          <cell r="D55">
            <v>0</v>
          </cell>
          <cell r="E55">
            <v>114140.87</v>
          </cell>
          <cell r="F55">
            <v>0</v>
          </cell>
          <cell r="G55">
            <v>0</v>
          </cell>
          <cell r="H55">
            <v>0</v>
          </cell>
          <cell r="I55">
            <v>285441.81</v>
          </cell>
          <cell r="J55">
            <v>47976.95</v>
          </cell>
        </row>
        <row r="56">
          <cell r="A56">
            <v>1071</v>
          </cell>
          <cell r="B56" t="str">
            <v>2015</v>
          </cell>
          <cell r="C56">
            <v>71711.59</v>
          </cell>
          <cell r="D56">
            <v>0</v>
          </cell>
          <cell r="E56">
            <v>56964.44</v>
          </cell>
          <cell r="F56">
            <v>0</v>
          </cell>
          <cell r="G56">
            <v>0</v>
          </cell>
          <cell r="H56">
            <v>3924.95</v>
          </cell>
          <cell r="I56">
            <v>215150.86</v>
          </cell>
          <cell r="J56">
            <v>63270.89</v>
          </cell>
        </row>
        <row r="57">
          <cell r="A57">
            <v>1079</v>
          </cell>
          <cell r="B57" t="str">
            <v>2015</v>
          </cell>
          <cell r="C57">
            <v>78885.02</v>
          </cell>
          <cell r="D57">
            <v>0</v>
          </cell>
          <cell r="E57">
            <v>62619.14</v>
          </cell>
          <cell r="F57">
            <v>0</v>
          </cell>
          <cell r="G57">
            <v>0</v>
          </cell>
          <cell r="H57">
            <v>0</v>
          </cell>
          <cell r="I57">
            <v>268654.40000000002</v>
          </cell>
          <cell r="J57">
            <v>49306.06</v>
          </cell>
        </row>
        <row r="58">
          <cell r="A58">
            <v>1080</v>
          </cell>
          <cell r="B58" t="str">
            <v>2015</v>
          </cell>
          <cell r="C58">
            <v>47005.23</v>
          </cell>
          <cell r="D58">
            <v>0</v>
          </cell>
          <cell r="E58">
            <v>46275.29</v>
          </cell>
          <cell r="F58">
            <v>0</v>
          </cell>
          <cell r="G58">
            <v>0</v>
          </cell>
          <cell r="H58">
            <v>0</v>
          </cell>
          <cell r="I58">
            <v>127773.37</v>
          </cell>
          <cell r="J58">
            <v>23165.08</v>
          </cell>
        </row>
        <row r="59">
          <cell r="A59">
            <v>1082</v>
          </cell>
          <cell r="B59" t="str">
            <v>2015</v>
          </cell>
          <cell r="C59">
            <v>116238.99</v>
          </cell>
          <cell r="D59">
            <v>0</v>
          </cell>
          <cell r="E59">
            <v>112966.3</v>
          </cell>
          <cell r="F59">
            <v>549.84</v>
          </cell>
          <cell r="G59">
            <v>0</v>
          </cell>
          <cell r="H59">
            <v>0</v>
          </cell>
          <cell r="I59">
            <v>364583.5</v>
          </cell>
          <cell r="J59">
            <v>71909.850000000006</v>
          </cell>
        </row>
        <row r="60">
          <cell r="A60">
            <v>1089</v>
          </cell>
          <cell r="B60" t="str">
            <v>2015</v>
          </cell>
          <cell r="C60">
            <v>30773.119999999999</v>
          </cell>
          <cell r="D60">
            <v>62.02</v>
          </cell>
          <cell r="E60">
            <v>22904.720000000001</v>
          </cell>
          <cell r="F60">
            <v>0</v>
          </cell>
          <cell r="G60">
            <v>0</v>
          </cell>
          <cell r="H60">
            <v>0</v>
          </cell>
          <cell r="I60">
            <v>84273.55</v>
          </cell>
          <cell r="J60">
            <v>14110.81</v>
          </cell>
        </row>
        <row r="61">
          <cell r="A61">
            <v>1093</v>
          </cell>
          <cell r="B61" t="str">
            <v>2015</v>
          </cell>
          <cell r="C61">
            <v>76774.64</v>
          </cell>
          <cell r="D61">
            <v>1800</v>
          </cell>
          <cell r="E61">
            <v>46878.57</v>
          </cell>
          <cell r="F61">
            <v>0</v>
          </cell>
          <cell r="G61">
            <v>0</v>
          </cell>
          <cell r="H61">
            <v>0</v>
          </cell>
          <cell r="I61">
            <v>286211.78999999998</v>
          </cell>
          <cell r="J61">
            <v>49201.53</v>
          </cell>
        </row>
        <row r="62">
          <cell r="A62">
            <v>1095</v>
          </cell>
          <cell r="B62" t="str">
            <v>2015</v>
          </cell>
          <cell r="C62">
            <v>23398.82</v>
          </cell>
          <cell r="D62">
            <v>0</v>
          </cell>
          <cell r="E62">
            <v>29377.15</v>
          </cell>
          <cell r="F62">
            <v>0</v>
          </cell>
          <cell r="G62">
            <v>0</v>
          </cell>
          <cell r="H62">
            <v>0</v>
          </cell>
          <cell r="I62">
            <v>114487.3</v>
          </cell>
          <cell r="J62">
            <v>27808.240000000002</v>
          </cell>
        </row>
        <row r="63">
          <cell r="A63">
            <v>1107</v>
          </cell>
          <cell r="B63" t="str">
            <v>2015</v>
          </cell>
          <cell r="C63">
            <v>93680.35</v>
          </cell>
          <cell r="D63">
            <v>0</v>
          </cell>
          <cell r="E63">
            <v>201550.71</v>
          </cell>
          <cell r="F63">
            <v>0</v>
          </cell>
          <cell r="G63">
            <v>0</v>
          </cell>
          <cell r="H63">
            <v>0</v>
          </cell>
          <cell r="I63">
            <v>283279.2</v>
          </cell>
          <cell r="J63">
            <v>78604.61</v>
          </cell>
        </row>
        <row r="64">
          <cell r="A64">
            <v>1116</v>
          </cell>
          <cell r="B64" t="str">
            <v>2015</v>
          </cell>
          <cell r="C64">
            <v>62182.12</v>
          </cell>
          <cell r="D64">
            <v>0</v>
          </cell>
          <cell r="E64">
            <v>93988.02</v>
          </cell>
          <cell r="F64">
            <v>1068.25</v>
          </cell>
          <cell r="G64">
            <v>0</v>
          </cell>
          <cell r="H64">
            <v>0</v>
          </cell>
          <cell r="I64">
            <v>275297.18</v>
          </cell>
          <cell r="J64">
            <v>87179.31</v>
          </cell>
        </row>
        <row r="65">
          <cell r="A65">
            <v>1134</v>
          </cell>
          <cell r="B65" t="str">
            <v>2015</v>
          </cell>
          <cell r="C65">
            <v>65735.039999999994</v>
          </cell>
          <cell r="D65">
            <v>215.89</v>
          </cell>
          <cell r="E65">
            <v>52513.99</v>
          </cell>
          <cell r="F65">
            <v>0</v>
          </cell>
          <cell r="G65">
            <v>0</v>
          </cell>
          <cell r="H65">
            <v>0</v>
          </cell>
          <cell r="I65">
            <v>103901.38</v>
          </cell>
          <cell r="J65">
            <v>20327.759999999998</v>
          </cell>
        </row>
        <row r="66">
          <cell r="A66">
            <v>1152</v>
          </cell>
          <cell r="B66" t="str">
            <v>2015</v>
          </cell>
          <cell r="C66">
            <v>45570.36</v>
          </cell>
          <cell r="D66">
            <v>0</v>
          </cell>
          <cell r="E66">
            <v>47940.72</v>
          </cell>
          <cell r="F66">
            <v>0</v>
          </cell>
          <cell r="G66">
            <v>0</v>
          </cell>
          <cell r="H66">
            <v>0</v>
          </cell>
          <cell r="I66">
            <v>177438.37</v>
          </cell>
          <cell r="J66">
            <v>38520.160000000003</v>
          </cell>
        </row>
        <row r="67">
          <cell r="A67">
            <v>1197</v>
          </cell>
          <cell r="B67" t="str">
            <v>2015</v>
          </cell>
          <cell r="C67">
            <v>39266.26</v>
          </cell>
          <cell r="D67">
            <v>0</v>
          </cell>
          <cell r="E67">
            <v>12627.71</v>
          </cell>
          <cell r="F67">
            <v>0</v>
          </cell>
          <cell r="G67">
            <v>0</v>
          </cell>
          <cell r="H67">
            <v>0</v>
          </cell>
          <cell r="I67">
            <v>138769.92000000001</v>
          </cell>
          <cell r="J67">
            <v>44362.97</v>
          </cell>
        </row>
        <row r="68">
          <cell r="A68">
            <v>1206</v>
          </cell>
          <cell r="B68" t="str">
            <v>2015</v>
          </cell>
          <cell r="C68">
            <v>140893.93</v>
          </cell>
          <cell r="D68">
            <v>604.41</v>
          </cell>
          <cell r="E68">
            <v>17085.080000000002</v>
          </cell>
          <cell r="F68">
            <v>0</v>
          </cell>
          <cell r="G68">
            <v>0</v>
          </cell>
          <cell r="H68">
            <v>0</v>
          </cell>
          <cell r="I68">
            <v>339472.22</v>
          </cell>
          <cell r="J68">
            <v>124628.05</v>
          </cell>
        </row>
        <row r="69">
          <cell r="A69">
            <v>1211</v>
          </cell>
          <cell r="B69" t="str">
            <v>2015</v>
          </cell>
          <cell r="C69">
            <v>100970.37</v>
          </cell>
          <cell r="D69">
            <v>4279</v>
          </cell>
          <cell r="E69">
            <v>126845.92</v>
          </cell>
          <cell r="F69">
            <v>0</v>
          </cell>
          <cell r="G69">
            <v>0</v>
          </cell>
          <cell r="H69">
            <v>0</v>
          </cell>
          <cell r="I69">
            <v>330531.28999999998</v>
          </cell>
          <cell r="J69">
            <v>87111.06</v>
          </cell>
        </row>
        <row r="70">
          <cell r="A70">
            <v>1215</v>
          </cell>
          <cell r="B70" t="str">
            <v>2015</v>
          </cell>
          <cell r="C70">
            <v>15262.02</v>
          </cell>
          <cell r="D70">
            <v>0</v>
          </cell>
          <cell r="E70">
            <v>11499.29</v>
          </cell>
          <cell r="F70">
            <v>1407</v>
          </cell>
          <cell r="G70">
            <v>0</v>
          </cell>
          <cell r="H70">
            <v>0</v>
          </cell>
          <cell r="I70">
            <v>39981.199999999997</v>
          </cell>
          <cell r="J70">
            <v>12481.94</v>
          </cell>
        </row>
        <row r="71">
          <cell r="A71">
            <v>1218</v>
          </cell>
          <cell r="B71" t="str">
            <v>2015</v>
          </cell>
          <cell r="C71">
            <v>32075.1</v>
          </cell>
          <cell r="D71">
            <v>0</v>
          </cell>
          <cell r="E71">
            <v>53022.71</v>
          </cell>
          <cell r="F71">
            <v>0</v>
          </cell>
          <cell r="G71">
            <v>0</v>
          </cell>
          <cell r="H71">
            <v>0</v>
          </cell>
          <cell r="I71">
            <v>82413.45</v>
          </cell>
          <cell r="J71">
            <v>20894.97</v>
          </cell>
        </row>
        <row r="72">
          <cell r="A72">
            <v>1221</v>
          </cell>
          <cell r="B72" t="str">
            <v>2015</v>
          </cell>
          <cell r="C72">
            <v>122665.26</v>
          </cell>
          <cell r="D72">
            <v>0</v>
          </cell>
          <cell r="E72">
            <v>199379.72</v>
          </cell>
          <cell r="F72">
            <v>1799.97</v>
          </cell>
          <cell r="G72">
            <v>0</v>
          </cell>
          <cell r="H72">
            <v>637.5</v>
          </cell>
          <cell r="I72">
            <v>424170.52</v>
          </cell>
          <cell r="J72">
            <v>87077.3</v>
          </cell>
        </row>
        <row r="73">
          <cell r="A73">
            <v>1233</v>
          </cell>
          <cell r="B73" t="str">
            <v>2015</v>
          </cell>
          <cell r="C73">
            <v>74904.210000000006</v>
          </cell>
          <cell r="D73">
            <v>0</v>
          </cell>
          <cell r="E73">
            <v>73809.72</v>
          </cell>
          <cell r="F73">
            <v>0</v>
          </cell>
          <cell r="G73">
            <v>0</v>
          </cell>
          <cell r="H73">
            <v>0</v>
          </cell>
          <cell r="I73">
            <v>282769.57</v>
          </cell>
          <cell r="J73">
            <v>56421.2</v>
          </cell>
        </row>
        <row r="74">
          <cell r="A74">
            <v>1278</v>
          </cell>
          <cell r="B74" t="str">
            <v>2015</v>
          </cell>
          <cell r="C74">
            <v>140477.4</v>
          </cell>
          <cell r="D74">
            <v>329.99</v>
          </cell>
          <cell r="E74">
            <v>94478.76</v>
          </cell>
          <cell r="F74">
            <v>0</v>
          </cell>
          <cell r="G74">
            <v>0</v>
          </cell>
          <cell r="H74">
            <v>3944.63</v>
          </cell>
          <cell r="I74">
            <v>744311.15</v>
          </cell>
          <cell r="J74">
            <v>198515.87</v>
          </cell>
        </row>
        <row r="75">
          <cell r="A75">
            <v>1332</v>
          </cell>
          <cell r="B75" t="str">
            <v>2015</v>
          </cell>
          <cell r="C75">
            <v>36532.03</v>
          </cell>
          <cell r="D75">
            <v>0</v>
          </cell>
          <cell r="E75">
            <v>4218.43</v>
          </cell>
          <cell r="F75">
            <v>0</v>
          </cell>
          <cell r="G75">
            <v>0</v>
          </cell>
          <cell r="H75">
            <v>1738.24</v>
          </cell>
          <cell r="I75">
            <v>0</v>
          </cell>
          <cell r="J75">
            <v>0</v>
          </cell>
        </row>
        <row r="76">
          <cell r="A76">
            <v>1337</v>
          </cell>
          <cell r="B76" t="str">
            <v>2015</v>
          </cell>
          <cell r="C76">
            <v>238103.99</v>
          </cell>
          <cell r="D76">
            <v>0</v>
          </cell>
          <cell r="E76">
            <v>365886.63</v>
          </cell>
          <cell r="F76">
            <v>0</v>
          </cell>
          <cell r="G76">
            <v>0</v>
          </cell>
          <cell r="H76">
            <v>0</v>
          </cell>
          <cell r="I76">
            <v>1335117.5900000001</v>
          </cell>
          <cell r="J76">
            <v>313575.87</v>
          </cell>
        </row>
        <row r="77">
          <cell r="A77">
            <v>1350</v>
          </cell>
          <cell r="B77" t="str">
            <v>2015</v>
          </cell>
          <cell r="C77">
            <v>31760.57</v>
          </cell>
          <cell r="D77">
            <v>0</v>
          </cell>
          <cell r="E77">
            <v>4242.87</v>
          </cell>
          <cell r="F77">
            <v>0</v>
          </cell>
          <cell r="G77">
            <v>0</v>
          </cell>
          <cell r="H77">
            <v>0</v>
          </cell>
          <cell r="I77">
            <v>79873.05</v>
          </cell>
          <cell r="J77">
            <v>16942.060000000001</v>
          </cell>
        </row>
        <row r="78">
          <cell r="A78">
            <v>1359</v>
          </cell>
          <cell r="B78" t="str">
            <v>2015</v>
          </cell>
          <cell r="C78">
            <v>48151.95</v>
          </cell>
          <cell r="D78">
            <v>0</v>
          </cell>
          <cell r="E78">
            <v>11857.42</v>
          </cell>
          <cell r="F78">
            <v>0</v>
          </cell>
          <cell r="G78">
            <v>0</v>
          </cell>
          <cell r="H78">
            <v>0</v>
          </cell>
          <cell r="I78">
            <v>159563.14000000001</v>
          </cell>
          <cell r="J78">
            <v>32083.23</v>
          </cell>
        </row>
        <row r="79">
          <cell r="A79">
            <v>1368</v>
          </cell>
          <cell r="B79" t="str">
            <v>2015</v>
          </cell>
          <cell r="C79">
            <v>49003.38</v>
          </cell>
          <cell r="D79">
            <v>0</v>
          </cell>
          <cell r="E79">
            <v>82415.990000000005</v>
          </cell>
          <cell r="F79">
            <v>1587.24</v>
          </cell>
          <cell r="G79">
            <v>0</v>
          </cell>
          <cell r="H79">
            <v>0</v>
          </cell>
          <cell r="I79">
            <v>183394.57</v>
          </cell>
          <cell r="J79">
            <v>35823.42</v>
          </cell>
        </row>
        <row r="80">
          <cell r="A80">
            <v>1413</v>
          </cell>
          <cell r="B80" t="str">
            <v>2015</v>
          </cell>
          <cell r="C80">
            <v>25208.560000000001</v>
          </cell>
          <cell r="D80">
            <v>0</v>
          </cell>
          <cell r="E80">
            <v>21336.720000000001</v>
          </cell>
          <cell r="F80">
            <v>0</v>
          </cell>
          <cell r="G80">
            <v>0</v>
          </cell>
          <cell r="H80">
            <v>0</v>
          </cell>
          <cell r="I80">
            <v>108168.45</v>
          </cell>
          <cell r="J80">
            <v>25023.24</v>
          </cell>
        </row>
        <row r="81">
          <cell r="A81">
            <v>1431</v>
          </cell>
          <cell r="B81" t="str">
            <v>2015</v>
          </cell>
          <cell r="C81">
            <v>63206.45</v>
          </cell>
          <cell r="D81">
            <v>0</v>
          </cell>
          <cell r="E81">
            <v>11464.29</v>
          </cell>
          <cell r="F81">
            <v>0</v>
          </cell>
          <cell r="G81">
            <v>0</v>
          </cell>
          <cell r="H81">
            <v>0</v>
          </cell>
          <cell r="I81">
            <v>187679.51</v>
          </cell>
          <cell r="J81">
            <v>48344.91</v>
          </cell>
        </row>
        <row r="82">
          <cell r="A82">
            <v>1449</v>
          </cell>
          <cell r="B82" t="str">
            <v>2015</v>
          </cell>
          <cell r="C82">
            <v>17557.39</v>
          </cell>
          <cell r="D82">
            <v>0</v>
          </cell>
          <cell r="E82">
            <v>10296</v>
          </cell>
          <cell r="F82">
            <v>0</v>
          </cell>
          <cell r="G82">
            <v>0</v>
          </cell>
          <cell r="H82">
            <v>0</v>
          </cell>
          <cell r="I82">
            <v>23659.53</v>
          </cell>
          <cell r="J82">
            <v>11158.99</v>
          </cell>
        </row>
        <row r="83">
          <cell r="A83">
            <v>1476</v>
          </cell>
          <cell r="B83" t="str">
            <v>2015</v>
          </cell>
          <cell r="C83">
            <v>296308.13</v>
          </cell>
          <cell r="D83">
            <v>0</v>
          </cell>
          <cell r="E83">
            <v>0</v>
          </cell>
          <cell r="F83">
            <v>0</v>
          </cell>
          <cell r="G83">
            <v>455500</v>
          </cell>
          <cell r="H83">
            <v>0</v>
          </cell>
          <cell r="I83">
            <v>0</v>
          </cell>
          <cell r="J83">
            <v>0</v>
          </cell>
        </row>
        <row r="84">
          <cell r="A84">
            <v>1503</v>
          </cell>
          <cell r="B84" t="str">
            <v>2015</v>
          </cell>
          <cell r="C84">
            <v>73077.429999999993</v>
          </cell>
          <cell r="D84">
            <v>0</v>
          </cell>
          <cell r="E84">
            <v>25057.58</v>
          </cell>
          <cell r="F84">
            <v>0</v>
          </cell>
          <cell r="G84">
            <v>7320</v>
          </cell>
          <cell r="H84">
            <v>12000</v>
          </cell>
          <cell r="I84">
            <v>246609.74</v>
          </cell>
          <cell r="J84">
            <v>62614.81</v>
          </cell>
        </row>
        <row r="85">
          <cell r="A85">
            <v>1576</v>
          </cell>
          <cell r="B85" t="str">
            <v>2015</v>
          </cell>
          <cell r="C85">
            <v>129750.05</v>
          </cell>
          <cell r="D85">
            <v>2081.7199999999998</v>
          </cell>
          <cell r="E85">
            <v>165853.54999999999</v>
          </cell>
          <cell r="F85">
            <v>0</v>
          </cell>
          <cell r="G85">
            <v>0</v>
          </cell>
          <cell r="H85">
            <v>0</v>
          </cell>
          <cell r="I85">
            <v>529632.13</v>
          </cell>
          <cell r="J85">
            <v>142083.38</v>
          </cell>
        </row>
        <row r="86">
          <cell r="A86">
            <v>1602</v>
          </cell>
          <cell r="B86" t="str">
            <v>2015</v>
          </cell>
          <cell r="C86">
            <v>50430.89</v>
          </cell>
          <cell r="D86">
            <v>6137.39</v>
          </cell>
          <cell r="E86">
            <v>30672.13</v>
          </cell>
          <cell r="F86">
            <v>0</v>
          </cell>
          <cell r="G86">
            <v>0</v>
          </cell>
          <cell r="H86">
            <v>0</v>
          </cell>
          <cell r="I86">
            <v>157660.22</v>
          </cell>
          <cell r="J86">
            <v>42660.18</v>
          </cell>
        </row>
        <row r="87">
          <cell r="A87">
            <v>1611</v>
          </cell>
          <cell r="B87" t="str">
            <v>2015</v>
          </cell>
          <cell r="C87">
            <v>493705.38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472097.99</v>
          </cell>
          <cell r="I87">
            <v>37543.68</v>
          </cell>
          <cell r="J87">
            <v>13068.5</v>
          </cell>
        </row>
        <row r="88">
          <cell r="A88">
            <v>1619</v>
          </cell>
          <cell r="B88" t="str">
            <v>2015</v>
          </cell>
          <cell r="C88">
            <v>46621.55</v>
          </cell>
          <cell r="D88">
            <v>0</v>
          </cell>
          <cell r="E88">
            <v>87937.85</v>
          </cell>
          <cell r="F88">
            <v>0</v>
          </cell>
          <cell r="G88">
            <v>0</v>
          </cell>
          <cell r="H88">
            <v>0</v>
          </cell>
          <cell r="I88">
            <v>418453.48</v>
          </cell>
          <cell r="J88">
            <v>94500.25</v>
          </cell>
        </row>
        <row r="89">
          <cell r="A89">
            <v>1638</v>
          </cell>
          <cell r="B89" t="str">
            <v>2015</v>
          </cell>
          <cell r="C89">
            <v>102121.66</v>
          </cell>
          <cell r="D89">
            <v>993.99</v>
          </cell>
          <cell r="E89">
            <v>143949.42000000001</v>
          </cell>
          <cell r="F89">
            <v>0</v>
          </cell>
          <cell r="G89">
            <v>0</v>
          </cell>
          <cell r="H89">
            <v>0</v>
          </cell>
          <cell r="I89">
            <v>367892.1</v>
          </cell>
          <cell r="J89">
            <v>99620.55</v>
          </cell>
        </row>
        <row r="90">
          <cell r="A90">
            <v>1675</v>
          </cell>
          <cell r="B90" t="str">
            <v>2015</v>
          </cell>
          <cell r="C90">
            <v>14826.34</v>
          </cell>
          <cell r="D90">
            <v>0</v>
          </cell>
          <cell r="E90">
            <v>9926</v>
          </cell>
          <cell r="F90">
            <v>0</v>
          </cell>
          <cell r="G90">
            <v>0</v>
          </cell>
          <cell r="H90">
            <v>0</v>
          </cell>
          <cell r="I90">
            <v>81581.919999999998</v>
          </cell>
          <cell r="J90">
            <v>23666.81</v>
          </cell>
        </row>
        <row r="91">
          <cell r="A91">
            <v>1701</v>
          </cell>
          <cell r="B91" t="str">
            <v>2015</v>
          </cell>
          <cell r="C91">
            <v>85285.42</v>
          </cell>
          <cell r="D91">
            <v>0</v>
          </cell>
          <cell r="E91">
            <v>128188</v>
          </cell>
          <cell r="F91">
            <v>0</v>
          </cell>
          <cell r="G91">
            <v>0</v>
          </cell>
          <cell r="H91">
            <v>0</v>
          </cell>
          <cell r="I91">
            <v>565868.07999999996</v>
          </cell>
          <cell r="J91">
            <v>127230.48</v>
          </cell>
        </row>
        <row r="92">
          <cell r="A92">
            <v>1719</v>
          </cell>
          <cell r="B92" t="str">
            <v>2015</v>
          </cell>
          <cell r="C92">
            <v>28841.45</v>
          </cell>
          <cell r="D92">
            <v>0</v>
          </cell>
          <cell r="E92">
            <v>24751.86</v>
          </cell>
          <cell r="F92">
            <v>0</v>
          </cell>
          <cell r="G92">
            <v>0</v>
          </cell>
          <cell r="H92">
            <v>0</v>
          </cell>
          <cell r="I92">
            <v>72633.039999999994</v>
          </cell>
          <cell r="J92">
            <v>13853.27</v>
          </cell>
        </row>
        <row r="93">
          <cell r="A93">
            <v>1737</v>
          </cell>
          <cell r="B93" t="str">
            <v>2015</v>
          </cell>
          <cell r="C93">
            <v>594593.36</v>
          </cell>
          <cell r="D93">
            <v>0</v>
          </cell>
          <cell r="E93">
            <v>731626.33</v>
          </cell>
          <cell r="F93">
            <v>0</v>
          </cell>
          <cell r="G93">
            <v>0</v>
          </cell>
          <cell r="H93">
            <v>0</v>
          </cell>
          <cell r="I93">
            <v>5610226.6100000003</v>
          </cell>
          <cell r="J93">
            <v>2905779.34</v>
          </cell>
        </row>
        <row r="94">
          <cell r="A94">
            <v>1782</v>
          </cell>
          <cell r="B94" t="str">
            <v>2015</v>
          </cell>
          <cell r="C94">
            <v>18250.91</v>
          </cell>
          <cell r="D94">
            <v>0</v>
          </cell>
          <cell r="E94">
            <v>2528.5700000000002</v>
          </cell>
          <cell r="F94">
            <v>0</v>
          </cell>
          <cell r="G94">
            <v>0</v>
          </cell>
          <cell r="H94">
            <v>0</v>
          </cell>
          <cell r="I94">
            <v>32027.279999999999</v>
          </cell>
          <cell r="J94">
            <v>5310.13</v>
          </cell>
        </row>
        <row r="95">
          <cell r="A95">
            <v>1791</v>
          </cell>
          <cell r="B95" t="str">
            <v>2015</v>
          </cell>
          <cell r="C95">
            <v>54988.33</v>
          </cell>
          <cell r="D95">
            <v>0</v>
          </cell>
          <cell r="E95">
            <v>49960.14</v>
          </cell>
          <cell r="F95">
            <v>0</v>
          </cell>
          <cell r="G95">
            <v>0</v>
          </cell>
          <cell r="H95">
            <v>0</v>
          </cell>
          <cell r="I95">
            <v>146789.56</v>
          </cell>
          <cell r="J95">
            <v>53454.47</v>
          </cell>
        </row>
        <row r="96">
          <cell r="A96">
            <v>1863</v>
          </cell>
          <cell r="B96" t="str">
            <v>2015</v>
          </cell>
          <cell r="C96">
            <v>394766.49</v>
          </cell>
          <cell r="D96">
            <v>0</v>
          </cell>
          <cell r="E96">
            <v>735191.46</v>
          </cell>
          <cell r="F96">
            <v>391.2</v>
          </cell>
          <cell r="G96">
            <v>0</v>
          </cell>
          <cell r="H96">
            <v>0</v>
          </cell>
          <cell r="I96">
            <v>2253389.88</v>
          </cell>
          <cell r="J96">
            <v>699026.93</v>
          </cell>
        </row>
        <row r="97">
          <cell r="A97">
            <v>1908</v>
          </cell>
          <cell r="B97" t="str">
            <v>2015</v>
          </cell>
          <cell r="C97">
            <v>24018.09</v>
          </cell>
          <cell r="D97">
            <v>282.75</v>
          </cell>
          <cell r="E97">
            <v>53248.01</v>
          </cell>
          <cell r="F97">
            <v>0</v>
          </cell>
          <cell r="G97">
            <v>0</v>
          </cell>
          <cell r="H97">
            <v>0</v>
          </cell>
          <cell r="I97">
            <v>75893.070000000007</v>
          </cell>
          <cell r="J97">
            <v>15456.52</v>
          </cell>
        </row>
        <row r="98">
          <cell r="A98">
            <v>1917</v>
          </cell>
          <cell r="B98" t="str">
            <v>2015</v>
          </cell>
          <cell r="C98">
            <v>47706.17</v>
          </cell>
          <cell r="D98">
            <v>0</v>
          </cell>
          <cell r="E98">
            <v>22547.15</v>
          </cell>
          <cell r="F98">
            <v>0</v>
          </cell>
          <cell r="G98">
            <v>0</v>
          </cell>
          <cell r="H98">
            <v>0</v>
          </cell>
          <cell r="I98">
            <v>159531.01999999999</v>
          </cell>
          <cell r="J98">
            <v>29516.33</v>
          </cell>
        </row>
        <row r="99">
          <cell r="A99">
            <v>1926</v>
          </cell>
          <cell r="B99" t="str">
            <v>2015</v>
          </cell>
          <cell r="C99">
            <v>37826.92</v>
          </cell>
          <cell r="D99">
            <v>0</v>
          </cell>
          <cell r="E99">
            <v>45724.86</v>
          </cell>
          <cell r="F99">
            <v>0</v>
          </cell>
          <cell r="G99">
            <v>0</v>
          </cell>
          <cell r="H99">
            <v>0</v>
          </cell>
          <cell r="I99">
            <v>152576.20000000001</v>
          </cell>
          <cell r="J99">
            <v>45535.5</v>
          </cell>
        </row>
        <row r="100">
          <cell r="A100">
            <v>1944</v>
          </cell>
          <cell r="B100" t="str">
            <v>2015</v>
          </cell>
          <cell r="C100">
            <v>56753.8</v>
          </cell>
          <cell r="D100">
            <v>0</v>
          </cell>
          <cell r="E100">
            <v>29573.58</v>
          </cell>
          <cell r="F100">
            <v>0</v>
          </cell>
          <cell r="G100">
            <v>0</v>
          </cell>
          <cell r="H100">
            <v>13000</v>
          </cell>
          <cell r="I100">
            <v>169406.16</v>
          </cell>
          <cell r="J100">
            <v>28990.74</v>
          </cell>
        </row>
        <row r="101">
          <cell r="A101">
            <v>1953</v>
          </cell>
          <cell r="B101" t="str">
            <v>2015</v>
          </cell>
          <cell r="C101">
            <v>31872.11</v>
          </cell>
          <cell r="D101">
            <v>237.99</v>
          </cell>
          <cell r="E101">
            <v>25431.57</v>
          </cell>
          <cell r="F101">
            <v>0</v>
          </cell>
          <cell r="G101">
            <v>0</v>
          </cell>
          <cell r="H101">
            <v>0</v>
          </cell>
          <cell r="I101">
            <v>80912.429999999993</v>
          </cell>
          <cell r="J101">
            <v>13894.16</v>
          </cell>
        </row>
        <row r="102">
          <cell r="A102">
            <v>1963</v>
          </cell>
          <cell r="B102" t="str">
            <v>2015</v>
          </cell>
          <cell r="C102">
            <v>57895.24</v>
          </cell>
          <cell r="D102">
            <v>0</v>
          </cell>
          <cell r="E102">
            <v>13976.86</v>
          </cell>
          <cell r="F102">
            <v>0</v>
          </cell>
          <cell r="G102">
            <v>0</v>
          </cell>
          <cell r="H102">
            <v>0</v>
          </cell>
          <cell r="I102">
            <v>125672.47</v>
          </cell>
          <cell r="J102">
            <v>32723.13</v>
          </cell>
        </row>
        <row r="103">
          <cell r="A103">
            <v>1965</v>
          </cell>
          <cell r="B103" t="str">
            <v>2015</v>
          </cell>
          <cell r="C103">
            <v>60071.05</v>
          </cell>
          <cell r="D103">
            <v>0</v>
          </cell>
          <cell r="E103">
            <v>111814.71</v>
          </cell>
          <cell r="F103">
            <v>0</v>
          </cell>
          <cell r="G103">
            <v>0</v>
          </cell>
          <cell r="H103">
            <v>0</v>
          </cell>
          <cell r="I103">
            <v>188003.72</v>
          </cell>
          <cell r="J103">
            <v>29582.799999999999</v>
          </cell>
        </row>
        <row r="104">
          <cell r="A104">
            <v>3582</v>
          </cell>
          <cell r="B104" t="str">
            <v>2015</v>
          </cell>
          <cell r="C104">
            <v>60172.41</v>
          </cell>
          <cell r="D104">
            <v>0</v>
          </cell>
          <cell r="E104">
            <v>71112.570000000007</v>
          </cell>
          <cell r="F104">
            <v>822.87</v>
          </cell>
          <cell r="G104">
            <v>0</v>
          </cell>
          <cell r="H104">
            <v>0</v>
          </cell>
          <cell r="I104">
            <v>291807.58</v>
          </cell>
          <cell r="J104">
            <v>80428.37</v>
          </cell>
        </row>
        <row r="105">
          <cell r="A105">
            <v>1970</v>
          </cell>
          <cell r="B105" t="str">
            <v>2015</v>
          </cell>
          <cell r="C105">
            <v>50241.01</v>
          </cell>
          <cell r="D105">
            <v>0</v>
          </cell>
          <cell r="E105">
            <v>52973.71</v>
          </cell>
          <cell r="F105">
            <v>0</v>
          </cell>
          <cell r="G105">
            <v>0</v>
          </cell>
          <cell r="H105">
            <v>0</v>
          </cell>
          <cell r="I105">
            <v>204293.69</v>
          </cell>
          <cell r="J105">
            <v>45420.91</v>
          </cell>
        </row>
        <row r="106">
          <cell r="A106">
            <v>1972</v>
          </cell>
          <cell r="B106" t="str">
            <v>2015</v>
          </cell>
          <cell r="C106">
            <v>44338.080000000002</v>
          </cell>
          <cell r="D106">
            <v>0</v>
          </cell>
          <cell r="E106">
            <v>13120.15</v>
          </cell>
          <cell r="F106">
            <v>689.5</v>
          </cell>
          <cell r="G106">
            <v>0</v>
          </cell>
          <cell r="H106">
            <v>65413.96</v>
          </cell>
          <cell r="I106">
            <v>110966.79</v>
          </cell>
          <cell r="J106">
            <v>32558.18</v>
          </cell>
        </row>
        <row r="107">
          <cell r="A107">
            <v>1975</v>
          </cell>
          <cell r="B107" t="str">
            <v>2015</v>
          </cell>
          <cell r="C107">
            <v>54336.01</v>
          </cell>
          <cell r="D107">
            <v>0</v>
          </cell>
          <cell r="E107">
            <v>38306.43</v>
          </cell>
          <cell r="F107">
            <v>0</v>
          </cell>
          <cell r="G107">
            <v>0</v>
          </cell>
          <cell r="H107">
            <v>0</v>
          </cell>
          <cell r="I107">
            <v>114453.93</v>
          </cell>
          <cell r="J107">
            <v>26638.3</v>
          </cell>
        </row>
        <row r="108">
          <cell r="A108">
            <v>1989</v>
          </cell>
          <cell r="B108" t="str">
            <v>2015</v>
          </cell>
          <cell r="C108">
            <v>44925.42</v>
          </cell>
          <cell r="D108">
            <v>0</v>
          </cell>
          <cell r="E108">
            <v>61668.86</v>
          </cell>
          <cell r="F108">
            <v>0</v>
          </cell>
          <cell r="G108">
            <v>0</v>
          </cell>
          <cell r="H108">
            <v>0</v>
          </cell>
          <cell r="I108">
            <v>165077.22</v>
          </cell>
          <cell r="J108">
            <v>59645.38</v>
          </cell>
        </row>
        <row r="109">
          <cell r="A109">
            <v>2007</v>
          </cell>
          <cell r="B109" t="str">
            <v>2015</v>
          </cell>
          <cell r="C109">
            <v>41256.32</v>
          </cell>
          <cell r="D109">
            <v>0</v>
          </cell>
          <cell r="E109">
            <v>32820.26</v>
          </cell>
          <cell r="F109">
            <v>0</v>
          </cell>
          <cell r="G109">
            <v>0</v>
          </cell>
          <cell r="H109">
            <v>3560</v>
          </cell>
          <cell r="I109">
            <v>195604.12</v>
          </cell>
          <cell r="J109">
            <v>34717.29</v>
          </cell>
        </row>
        <row r="110">
          <cell r="A110">
            <v>2088</v>
          </cell>
          <cell r="B110" t="str">
            <v>2015</v>
          </cell>
          <cell r="C110">
            <v>55281.97</v>
          </cell>
          <cell r="D110">
            <v>0</v>
          </cell>
          <cell r="E110">
            <v>33392.85</v>
          </cell>
          <cell r="F110">
            <v>0</v>
          </cell>
          <cell r="G110">
            <v>0</v>
          </cell>
          <cell r="H110">
            <v>0</v>
          </cell>
          <cell r="I110">
            <v>171659.04</v>
          </cell>
          <cell r="J110">
            <v>40601.660000000003</v>
          </cell>
        </row>
        <row r="111">
          <cell r="A111">
            <v>2097</v>
          </cell>
          <cell r="B111" t="str">
            <v>2015</v>
          </cell>
          <cell r="C111">
            <v>52636.29</v>
          </cell>
          <cell r="D111">
            <v>0</v>
          </cell>
          <cell r="E111">
            <v>41421.01</v>
          </cell>
          <cell r="F111">
            <v>0</v>
          </cell>
          <cell r="G111">
            <v>0</v>
          </cell>
          <cell r="H111">
            <v>0</v>
          </cell>
          <cell r="I111">
            <v>100994.18</v>
          </cell>
          <cell r="J111">
            <v>61809.73</v>
          </cell>
        </row>
        <row r="112">
          <cell r="A112">
            <v>2113</v>
          </cell>
          <cell r="B112" t="str">
            <v>2015</v>
          </cell>
          <cell r="C112">
            <v>18379.18</v>
          </cell>
          <cell r="D112">
            <v>0</v>
          </cell>
          <cell r="E112">
            <v>23516.15</v>
          </cell>
          <cell r="F112">
            <v>0</v>
          </cell>
          <cell r="G112">
            <v>0</v>
          </cell>
          <cell r="H112">
            <v>0</v>
          </cell>
          <cell r="I112">
            <v>70403.31</v>
          </cell>
          <cell r="J112">
            <v>12478.51</v>
          </cell>
        </row>
        <row r="113">
          <cell r="A113">
            <v>2124</v>
          </cell>
          <cell r="B113" t="str">
            <v>2015</v>
          </cell>
          <cell r="C113">
            <v>53998.73</v>
          </cell>
          <cell r="D113">
            <v>638.57000000000005</v>
          </cell>
          <cell r="E113">
            <v>40549.279999999999</v>
          </cell>
          <cell r="F113">
            <v>0</v>
          </cell>
          <cell r="G113">
            <v>6547.93</v>
          </cell>
          <cell r="H113">
            <v>0</v>
          </cell>
          <cell r="I113">
            <v>169908.3</v>
          </cell>
          <cell r="J113">
            <v>49235.56</v>
          </cell>
        </row>
        <row r="114">
          <cell r="A114">
            <v>2151</v>
          </cell>
          <cell r="B114" t="str">
            <v>2015</v>
          </cell>
          <cell r="C114">
            <v>48521.11</v>
          </cell>
          <cell r="D114">
            <v>930</v>
          </cell>
          <cell r="E114">
            <v>71538.84</v>
          </cell>
          <cell r="F114">
            <v>0</v>
          </cell>
          <cell r="G114">
            <v>820</v>
          </cell>
          <cell r="H114">
            <v>0</v>
          </cell>
          <cell r="I114">
            <v>122586.81</v>
          </cell>
          <cell r="J114">
            <v>24331.9</v>
          </cell>
        </row>
        <row r="115">
          <cell r="A115">
            <v>2169</v>
          </cell>
          <cell r="B115" t="str">
            <v>2015</v>
          </cell>
          <cell r="C115">
            <v>147564.07</v>
          </cell>
          <cell r="D115">
            <v>0</v>
          </cell>
          <cell r="E115">
            <v>78247.56</v>
          </cell>
          <cell r="F115">
            <v>0</v>
          </cell>
          <cell r="G115">
            <v>0</v>
          </cell>
          <cell r="H115">
            <v>0</v>
          </cell>
          <cell r="I115">
            <v>545273.99</v>
          </cell>
          <cell r="J115">
            <v>120966.17</v>
          </cell>
        </row>
        <row r="116">
          <cell r="A116">
            <v>2205</v>
          </cell>
          <cell r="B116" t="str">
            <v>2015</v>
          </cell>
          <cell r="C116">
            <v>30394.69</v>
          </cell>
          <cell r="D116">
            <v>0</v>
          </cell>
          <cell r="E116">
            <v>40735.72</v>
          </cell>
          <cell r="F116">
            <v>0</v>
          </cell>
          <cell r="G116">
            <v>0</v>
          </cell>
          <cell r="H116">
            <v>0</v>
          </cell>
          <cell r="I116">
            <v>83513.600000000006</v>
          </cell>
          <cell r="J116">
            <v>13893.86</v>
          </cell>
        </row>
        <row r="117">
          <cell r="A117">
            <v>2295</v>
          </cell>
          <cell r="B117" t="str">
            <v>2015</v>
          </cell>
          <cell r="C117">
            <v>68258.87</v>
          </cell>
          <cell r="D117">
            <v>0</v>
          </cell>
          <cell r="E117">
            <v>64610.73</v>
          </cell>
          <cell r="F117">
            <v>0</v>
          </cell>
          <cell r="G117">
            <v>0</v>
          </cell>
          <cell r="H117">
            <v>0</v>
          </cell>
          <cell r="I117">
            <v>319720.5</v>
          </cell>
          <cell r="J117">
            <v>76682.259999999995</v>
          </cell>
        </row>
        <row r="118">
          <cell r="A118">
            <v>2313</v>
          </cell>
          <cell r="B118" t="str">
            <v>2015</v>
          </cell>
          <cell r="C118">
            <v>140539.6</v>
          </cell>
          <cell r="D118">
            <v>17616.61</v>
          </cell>
          <cell r="E118">
            <v>228929.13</v>
          </cell>
          <cell r="F118">
            <v>0</v>
          </cell>
          <cell r="G118">
            <v>540.24</v>
          </cell>
          <cell r="H118">
            <v>0</v>
          </cell>
          <cell r="I118">
            <v>600928.84</v>
          </cell>
          <cell r="J118">
            <v>180117.06</v>
          </cell>
        </row>
        <row r="119">
          <cell r="A119">
            <v>2322</v>
          </cell>
          <cell r="B119" t="str">
            <v>2015</v>
          </cell>
          <cell r="C119">
            <v>105819.82</v>
          </cell>
          <cell r="D119">
            <v>20669.75</v>
          </cell>
          <cell r="E119">
            <v>48605.01</v>
          </cell>
          <cell r="F119">
            <v>0</v>
          </cell>
          <cell r="G119">
            <v>0</v>
          </cell>
          <cell r="H119">
            <v>0</v>
          </cell>
          <cell r="I119">
            <v>518613.93</v>
          </cell>
          <cell r="J119">
            <v>82460.5</v>
          </cell>
        </row>
        <row r="120">
          <cell r="A120">
            <v>2369</v>
          </cell>
          <cell r="B120" t="str">
            <v>2015</v>
          </cell>
          <cell r="C120">
            <v>32786.53</v>
          </cell>
          <cell r="D120">
            <v>0</v>
          </cell>
          <cell r="E120">
            <v>45338.58</v>
          </cell>
          <cell r="F120">
            <v>0</v>
          </cell>
          <cell r="G120">
            <v>0</v>
          </cell>
          <cell r="H120">
            <v>0</v>
          </cell>
          <cell r="I120">
            <v>142032.15</v>
          </cell>
          <cell r="J120">
            <v>19863.97</v>
          </cell>
        </row>
        <row r="121">
          <cell r="A121">
            <v>2376</v>
          </cell>
          <cell r="B121" t="str">
            <v>2015</v>
          </cell>
          <cell r="C121">
            <v>67472.429999999993</v>
          </cell>
          <cell r="D121">
            <v>0</v>
          </cell>
          <cell r="E121">
            <v>40643.449999999997</v>
          </cell>
          <cell r="F121">
            <v>0</v>
          </cell>
          <cell r="G121">
            <v>0</v>
          </cell>
          <cell r="H121">
            <v>0</v>
          </cell>
          <cell r="I121">
            <v>139297</v>
          </cell>
          <cell r="J121">
            <v>27304.83</v>
          </cell>
        </row>
        <row r="122">
          <cell r="A122">
            <v>2403</v>
          </cell>
          <cell r="B122" t="str">
            <v>2015</v>
          </cell>
          <cell r="C122">
            <v>37634.03</v>
          </cell>
          <cell r="D122">
            <v>0</v>
          </cell>
          <cell r="E122">
            <v>26779.51</v>
          </cell>
          <cell r="F122">
            <v>0</v>
          </cell>
          <cell r="G122">
            <v>1229.6500000000001</v>
          </cell>
          <cell r="H122">
            <v>0</v>
          </cell>
          <cell r="I122">
            <v>109697.55</v>
          </cell>
          <cell r="J122">
            <v>24871.23</v>
          </cell>
        </row>
        <row r="123">
          <cell r="A123">
            <v>2457</v>
          </cell>
          <cell r="B123" t="str">
            <v>2015</v>
          </cell>
          <cell r="C123">
            <v>45997.29</v>
          </cell>
          <cell r="D123">
            <v>0</v>
          </cell>
          <cell r="E123">
            <v>34640.14</v>
          </cell>
          <cell r="F123">
            <v>0</v>
          </cell>
          <cell r="G123">
            <v>5816</v>
          </cell>
          <cell r="H123">
            <v>0</v>
          </cell>
          <cell r="I123">
            <v>163950.94</v>
          </cell>
          <cell r="J123">
            <v>35078.47</v>
          </cell>
        </row>
        <row r="124">
          <cell r="A124">
            <v>2466</v>
          </cell>
          <cell r="B124" t="str">
            <v>2015</v>
          </cell>
          <cell r="C124">
            <v>61026.62</v>
          </cell>
          <cell r="D124">
            <v>0</v>
          </cell>
          <cell r="E124">
            <v>105137.72</v>
          </cell>
          <cell r="F124">
            <v>0</v>
          </cell>
          <cell r="G124">
            <v>0</v>
          </cell>
          <cell r="H124">
            <v>0</v>
          </cell>
          <cell r="I124">
            <v>270641.95</v>
          </cell>
          <cell r="J124">
            <v>51899.83</v>
          </cell>
        </row>
        <row r="125">
          <cell r="A125">
            <v>2493</v>
          </cell>
          <cell r="B125" t="str">
            <v>2015</v>
          </cell>
          <cell r="C125">
            <v>14066.6</v>
          </cell>
          <cell r="D125">
            <v>0</v>
          </cell>
          <cell r="E125">
            <v>19878.14</v>
          </cell>
          <cell r="F125">
            <v>0</v>
          </cell>
          <cell r="G125">
            <v>0</v>
          </cell>
          <cell r="H125">
            <v>0</v>
          </cell>
          <cell r="I125">
            <v>47779.06</v>
          </cell>
          <cell r="J125">
            <v>9689.4500000000007</v>
          </cell>
        </row>
        <row r="126">
          <cell r="A126">
            <v>2502</v>
          </cell>
          <cell r="B126" t="str">
            <v>2015</v>
          </cell>
          <cell r="C126">
            <v>57051.72</v>
          </cell>
          <cell r="D126">
            <v>79.959999999999994</v>
          </cell>
          <cell r="E126">
            <v>63718</v>
          </cell>
          <cell r="F126">
            <v>756.5</v>
          </cell>
          <cell r="G126">
            <v>0</v>
          </cell>
          <cell r="H126">
            <v>0</v>
          </cell>
          <cell r="I126">
            <v>181054.8</v>
          </cell>
          <cell r="J126">
            <v>44191.01</v>
          </cell>
        </row>
        <row r="127">
          <cell r="A127">
            <v>2511</v>
          </cell>
          <cell r="B127" t="str">
            <v>2015</v>
          </cell>
          <cell r="C127">
            <v>108153.52</v>
          </cell>
          <cell r="D127">
            <v>0</v>
          </cell>
          <cell r="E127">
            <v>32192.86</v>
          </cell>
          <cell r="F127">
            <v>0</v>
          </cell>
          <cell r="G127">
            <v>0</v>
          </cell>
          <cell r="H127">
            <v>0</v>
          </cell>
          <cell r="I127">
            <v>518152.9</v>
          </cell>
          <cell r="J127">
            <v>121240.74</v>
          </cell>
        </row>
        <row r="128">
          <cell r="A128">
            <v>2520</v>
          </cell>
          <cell r="B128" t="str">
            <v>2015</v>
          </cell>
          <cell r="C128">
            <v>22870.37</v>
          </cell>
          <cell r="D128">
            <v>2840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35529.230000000003</v>
          </cell>
          <cell r="J128">
            <v>9877.7800000000007</v>
          </cell>
        </row>
        <row r="129">
          <cell r="A129">
            <v>2556</v>
          </cell>
          <cell r="B129" t="str">
            <v>2015</v>
          </cell>
          <cell r="C129">
            <v>48543.839999999997</v>
          </cell>
          <cell r="D129">
            <v>0</v>
          </cell>
          <cell r="E129">
            <v>50107.42</v>
          </cell>
          <cell r="F129">
            <v>0</v>
          </cell>
          <cell r="G129">
            <v>0</v>
          </cell>
          <cell r="H129">
            <v>0</v>
          </cell>
          <cell r="I129">
            <v>120023.87</v>
          </cell>
          <cell r="J129">
            <v>21247.25</v>
          </cell>
        </row>
        <row r="130">
          <cell r="A130">
            <v>2673</v>
          </cell>
          <cell r="B130" t="str">
            <v>2015</v>
          </cell>
          <cell r="C130">
            <v>52215.94</v>
          </cell>
          <cell r="D130">
            <v>0</v>
          </cell>
          <cell r="E130">
            <v>37197.14</v>
          </cell>
          <cell r="F130">
            <v>0</v>
          </cell>
          <cell r="G130">
            <v>0</v>
          </cell>
          <cell r="H130">
            <v>1560</v>
          </cell>
          <cell r="I130">
            <v>194570.19</v>
          </cell>
          <cell r="J130">
            <v>51242.46</v>
          </cell>
        </row>
        <row r="131">
          <cell r="A131">
            <v>2682</v>
          </cell>
          <cell r="B131" t="str">
            <v>2015</v>
          </cell>
          <cell r="C131">
            <v>48032.86</v>
          </cell>
          <cell r="D131">
            <v>0</v>
          </cell>
          <cell r="E131">
            <v>49007.39</v>
          </cell>
          <cell r="F131">
            <v>0</v>
          </cell>
          <cell r="G131">
            <v>0</v>
          </cell>
          <cell r="H131">
            <v>0</v>
          </cell>
          <cell r="I131">
            <v>94662.95</v>
          </cell>
          <cell r="J131">
            <v>19024.46</v>
          </cell>
        </row>
        <row r="132">
          <cell r="A132">
            <v>2709</v>
          </cell>
          <cell r="B132" t="str">
            <v>2015</v>
          </cell>
          <cell r="C132">
            <v>91747.89</v>
          </cell>
          <cell r="D132">
            <v>846.08</v>
          </cell>
          <cell r="E132">
            <v>113037.44</v>
          </cell>
          <cell r="F132">
            <v>0</v>
          </cell>
          <cell r="G132">
            <v>0</v>
          </cell>
          <cell r="H132">
            <v>0</v>
          </cell>
          <cell r="I132">
            <v>355973.8</v>
          </cell>
          <cell r="J132">
            <v>74573.279999999999</v>
          </cell>
        </row>
        <row r="133">
          <cell r="A133">
            <v>2709</v>
          </cell>
          <cell r="B133" t="str">
            <v>2015</v>
          </cell>
          <cell r="C133">
            <v>91747.89</v>
          </cell>
          <cell r="D133">
            <v>846.08</v>
          </cell>
          <cell r="E133">
            <v>113037.44</v>
          </cell>
          <cell r="F133">
            <v>0</v>
          </cell>
          <cell r="G133">
            <v>0</v>
          </cell>
          <cell r="H133">
            <v>0</v>
          </cell>
          <cell r="I133">
            <v>355973.8</v>
          </cell>
          <cell r="J133">
            <v>74573.279999999999</v>
          </cell>
        </row>
        <row r="134">
          <cell r="A134">
            <v>2718</v>
          </cell>
          <cell r="B134" t="str">
            <v>2015</v>
          </cell>
          <cell r="C134">
            <v>60005.99</v>
          </cell>
          <cell r="D134">
            <v>0</v>
          </cell>
          <cell r="E134">
            <v>54897.86</v>
          </cell>
          <cell r="F134">
            <v>0</v>
          </cell>
          <cell r="G134">
            <v>0</v>
          </cell>
          <cell r="H134">
            <v>1000</v>
          </cell>
          <cell r="I134">
            <v>216552.51</v>
          </cell>
          <cell r="J134">
            <v>61666.57</v>
          </cell>
        </row>
        <row r="135">
          <cell r="A135">
            <v>2727</v>
          </cell>
          <cell r="B135" t="str">
            <v>2015</v>
          </cell>
          <cell r="C135">
            <v>32112.34</v>
          </cell>
          <cell r="D135">
            <v>0</v>
          </cell>
          <cell r="E135">
            <v>29552.28</v>
          </cell>
          <cell r="F135">
            <v>0</v>
          </cell>
          <cell r="G135">
            <v>0</v>
          </cell>
          <cell r="H135">
            <v>0</v>
          </cell>
          <cell r="I135">
            <v>131711.54999999999</v>
          </cell>
          <cell r="J135">
            <v>54457.1</v>
          </cell>
        </row>
        <row r="136">
          <cell r="A136">
            <v>2754</v>
          </cell>
          <cell r="B136" t="str">
            <v>2015</v>
          </cell>
          <cell r="C136">
            <v>32840.980000000003</v>
          </cell>
          <cell r="D136">
            <v>0</v>
          </cell>
          <cell r="E136">
            <v>45332.86</v>
          </cell>
          <cell r="F136">
            <v>283.75</v>
          </cell>
          <cell r="G136">
            <v>0</v>
          </cell>
          <cell r="H136">
            <v>0</v>
          </cell>
          <cell r="I136">
            <v>89547.42</v>
          </cell>
          <cell r="J136">
            <v>18823.3</v>
          </cell>
        </row>
        <row r="137">
          <cell r="A137">
            <v>2763</v>
          </cell>
          <cell r="B137" t="str">
            <v>2015</v>
          </cell>
          <cell r="C137">
            <v>82193.22</v>
          </cell>
          <cell r="D137">
            <v>0</v>
          </cell>
          <cell r="E137">
            <v>5125</v>
          </cell>
          <cell r="F137">
            <v>0</v>
          </cell>
          <cell r="G137">
            <v>0</v>
          </cell>
          <cell r="H137">
            <v>127694.34</v>
          </cell>
          <cell r="I137">
            <v>224915.73</v>
          </cell>
          <cell r="J137">
            <v>49343.49</v>
          </cell>
        </row>
        <row r="138">
          <cell r="A138">
            <v>2766</v>
          </cell>
          <cell r="B138" t="str">
            <v>2015</v>
          </cell>
          <cell r="C138">
            <v>40021.43</v>
          </cell>
          <cell r="D138">
            <v>0</v>
          </cell>
          <cell r="E138">
            <v>20497.14</v>
          </cell>
          <cell r="F138">
            <v>0</v>
          </cell>
          <cell r="G138">
            <v>0</v>
          </cell>
          <cell r="H138">
            <v>0</v>
          </cell>
          <cell r="I138">
            <v>70915.429999999993</v>
          </cell>
          <cell r="J138">
            <v>15684.09</v>
          </cell>
        </row>
        <row r="139">
          <cell r="A139">
            <v>2772</v>
          </cell>
          <cell r="B139" t="str">
            <v>2015</v>
          </cell>
          <cell r="C139">
            <v>20352.25</v>
          </cell>
          <cell r="D139">
            <v>0</v>
          </cell>
          <cell r="E139">
            <v>22077.72</v>
          </cell>
          <cell r="F139">
            <v>0</v>
          </cell>
          <cell r="G139">
            <v>0</v>
          </cell>
          <cell r="H139">
            <v>0</v>
          </cell>
          <cell r="I139">
            <v>69498.5</v>
          </cell>
          <cell r="J139">
            <v>12185.54</v>
          </cell>
        </row>
        <row r="140">
          <cell r="A140">
            <v>2781</v>
          </cell>
          <cell r="B140" t="str">
            <v>2015</v>
          </cell>
          <cell r="C140">
            <v>58395.73</v>
          </cell>
          <cell r="D140">
            <v>0</v>
          </cell>
          <cell r="E140">
            <v>80120.429999999993</v>
          </cell>
          <cell r="F140">
            <v>530</v>
          </cell>
          <cell r="G140">
            <v>0</v>
          </cell>
          <cell r="H140">
            <v>12000</v>
          </cell>
          <cell r="I140">
            <v>247409.9</v>
          </cell>
          <cell r="J140">
            <v>47415.199999999997</v>
          </cell>
        </row>
        <row r="141">
          <cell r="A141">
            <v>2826</v>
          </cell>
          <cell r="B141" t="str">
            <v>2015</v>
          </cell>
          <cell r="C141">
            <v>125036.49</v>
          </cell>
          <cell r="D141">
            <v>29177.279999999999</v>
          </cell>
          <cell r="E141">
            <v>77666.429999999993</v>
          </cell>
          <cell r="F141">
            <v>0</v>
          </cell>
          <cell r="G141">
            <v>0</v>
          </cell>
          <cell r="H141">
            <v>0</v>
          </cell>
          <cell r="I141">
            <v>467094.8</v>
          </cell>
          <cell r="J141">
            <v>85513.600000000006</v>
          </cell>
        </row>
        <row r="142">
          <cell r="A142">
            <v>2834</v>
          </cell>
          <cell r="B142" t="str">
            <v>2015</v>
          </cell>
          <cell r="C142">
            <v>39135.9</v>
          </cell>
          <cell r="D142">
            <v>10385.23</v>
          </cell>
          <cell r="E142">
            <v>48126.85</v>
          </cell>
          <cell r="F142">
            <v>0</v>
          </cell>
          <cell r="G142">
            <v>0</v>
          </cell>
          <cell r="H142">
            <v>0</v>
          </cell>
          <cell r="I142">
            <v>160710.78</v>
          </cell>
          <cell r="J142">
            <v>25595</v>
          </cell>
        </row>
        <row r="143">
          <cell r="A143">
            <v>2846</v>
          </cell>
          <cell r="B143" t="str">
            <v>2015</v>
          </cell>
          <cell r="C143">
            <v>35114.839999999997</v>
          </cell>
          <cell r="D143">
            <v>0</v>
          </cell>
          <cell r="E143">
            <v>67329.58</v>
          </cell>
          <cell r="F143">
            <v>0</v>
          </cell>
          <cell r="G143">
            <v>0</v>
          </cell>
          <cell r="H143">
            <v>0</v>
          </cell>
          <cell r="I143">
            <v>51511.199999999997</v>
          </cell>
          <cell r="J143">
            <v>11619.45</v>
          </cell>
        </row>
        <row r="144">
          <cell r="A144">
            <v>2862</v>
          </cell>
          <cell r="B144" t="str">
            <v>2015</v>
          </cell>
          <cell r="C144">
            <v>53588.21</v>
          </cell>
          <cell r="D144">
            <v>0</v>
          </cell>
          <cell r="E144">
            <v>63758.59</v>
          </cell>
          <cell r="F144">
            <v>910.04</v>
          </cell>
          <cell r="G144">
            <v>0</v>
          </cell>
          <cell r="H144">
            <v>0</v>
          </cell>
          <cell r="I144">
            <v>102027.46</v>
          </cell>
          <cell r="J144">
            <v>16895.189999999999</v>
          </cell>
        </row>
        <row r="145">
          <cell r="A145">
            <v>2977</v>
          </cell>
          <cell r="B145" t="str">
            <v>2015</v>
          </cell>
          <cell r="C145">
            <v>76200.83</v>
          </cell>
          <cell r="D145">
            <v>2275.92</v>
          </cell>
          <cell r="E145">
            <v>73004.14</v>
          </cell>
          <cell r="F145">
            <v>488.27</v>
          </cell>
          <cell r="G145">
            <v>0</v>
          </cell>
          <cell r="H145">
            <v>0</v>
          </cell>
          <cell r="I145">
            <v>191315.75</v>
          </cell>
          <cell r="J145">
            <v>32952.239999999998</v>
          </cell>
        </row>
        <row r="146">
          <cell r="A146">
            <v>2988</v>
          </cell>
          <cell r="B146" t="str">
            <v>2015</v>
          </cell>
          <cell r="C146">
            <v>50778.7</v>
          </cell>
          <cell r="D146">
            <v>0</v>
          </cell>
          <cell r="E146">
            <v>37212.400000000001</v>
          </cell>
          <cell r="F146">
            <v>0</v>
          </cell>
          <cell r="G146">
            <v>0</v>
          </cell>
          <cell r="H146">
            <v>735</v>
          </cell>
          <cell r="I146">
            <v>209487.42</v>
          </cell>
          <cell r="J146">
            <v>37077.660000000003</v>
          </cell>
        </row>
        <row r="147">
          <cell r="A147">
            <v>3029</v>
          </cell>
          <cell r="B147" t="str">
            <v>2015</v>
          </cell>
          <cell r="C147">
            <v>162722.20000000001</v>
          </cell>
          <cell r="D147">
            <v>2358.9899999999998</v>
          </cell>
          <cell r="E147">
            <v>137524.43</v>
          </cell>
          <cell r="F147">
            <v>0</v>
          </cell>
          <cell r="G147">
            <v>0</v>
          </cell>
          <cell r="H147">
            <v>0</v>
          </cell>
          <cell r="I147">
            <v>428190.96</v>
          </cell>
          <cell r="J147">
            <v>144084.71</v>
          </cell>
        </row>
        <row r="148">
          <cell r="A148">
            <v>3033</v>
          </cell>
          <cell r="B148" t="str">
            <v>2015</v>
          </cell>
          <cell r="C148">
            <v>38705.81</v>
          </cell>
          <cell r="D148">
            <v>789</v>
          </cell>
          <cell r="E148">
            <v>46321.279999999999</v>
          </cell>
          <cell r="F148">
            <v>0</v>
          </cell>
          <cell r="G148">
            <v>0</v>
          </cell>
          <cell r="H148">
            <v>13971.38</v>
          </cell>
          <cell r="I148">
            <v>155932</v>
          </cell>
          <cell r="J148">
            <v>41333.550000000003</v>
          </cell>
        </row>
        <row r="149">
          <cell r="A149">
            <v>3042</v>
          </cell>
          <cell r="B149" t="str">
            <v>2015</v>
          </cell>
          <cell r="C149">
            <v>32996.57</v>
          </cell>
          <cell r="D149">
            <v>0</v>
          </cell>
          <cell r="E149">
            <v>43782.42</v>
          </cell>
          <cell r="F149">
            <v>0</v>
          </cell>
          <cell r="G149">
            <v>0</v>
          </cell>
          <cell r="H149">
            <v>0</v>
          </cell>
          <cell r="I149">
            <v>104698.98</v>
          </cell>
          <cell r="J149">
            <v>27277.16</v>
          </cell>
        </row>
        <row r="150">
          <cell r="A150">
            <v>3060</v>
          </cell>
          <cell r="B150" t="str">
            <v>2015</v>
          </cell>
          <cell r="C150">
            <v>51580.73</v>
          </cell>
          <cell r="D150">
            <v>0</v>
          </cell>
          <cell r="E150">
            <v>25539.71</v>
          </cell>
          <cell r="F150">
            <v>0</v>
          </cell>
          <cell r="G150">
            <v>0</v>
          </cell>
          <cell r="H150">
            <v>0</v>
          </cell>
          <cell r="I150">
            <v>275261.57</v>
          </cell>
          <cell r="J150">
            <v>43799.19</v>
          </cell>
        </row>
        <row r="151">
          <cell r="A151">
            <v>3105</v>
          </cell>
          <cell r="B151" t="str">
            <v>2015</v>
          </cell>
          <cell r="C151">
            <v>94461.05</v>
          </cell>
          <cell r="D151">
            <v>665.99</v>
          </cell>
          <cell r="E151">
            <v>19082.29</v>
          </cell>
          <cell r="F151">
            <v>1404.83</v>
          </cell>
          <cell r="G151">
            <v>0</v>
          </cell>
          <cell r="H151">
            <v>0</v>
          </cell>
          <cell r="I151">
            <v>329327.27</v>
          </cell>
          <cell r="J151">
            <v>74903.42</v>
          </cell>
        </row>
        <row r="152">
          <cell r="A152">
            <v>3114</v>
          </cell>
          <cell r="B152" t="str">
            <v>2015</v>
          </cell>
          <cell r="C152">
            <v>133202.04</v>
          </cell>
          <cell r="D152">
            <v>0</v>
          </cell>
          <cell r="E152">
            <v>198498.42</v>
          </cell>
          <cell r="F152">
            <v>7356.04</v>
          </cell>
          <cell r="G152">
            <v>2412.9</v>
          </cell>
          <cell r="H152">
            <v>561</v>
          </cell>
          <cell r="I152">
            <v>623502.71</v>
          </cell>
          <cell r="J152">
            <v>130087.99</v>
          </cell>
        </row>
        <row r="153">
          <cell r="A153">
            <v>3119</v>
          </cell>
          <cell r="B153" t="str">
            <v>2015</v>
          </cell>
          <cell r="C153">
            <v>85191.85</v>
          </cell>
          <cell r="D153">
            <v>0</v>
          </cell>
          <cell r="E153">
            <v>93020.43</v>
          </cell>
          <cell r="F153">
            <v>0</v>
          </cell>
          <cell r="G153">
            <v>50741</v>
          </cell>
          <cell r="H153">
            <v>0</v>
          </cell>
          <cell r="I153">
            <v>223891.73</v>
          </cell>
          <cell r="J153">
            <v>132527.32999999999</v>
          </cell>
        </row>
        <row r="154">
          <cell r="A154">
            <v>3141</v>
          </cell>
          <cell r="B154" t="str">
            <v>2015</v>
          </cell>
          <cell r="C154">
            <v>383254.46</v>
          </cell>
          <cell r="D154">
            <v>0</v>
          </cell>
          <cell r="E154">
            <v>7196</v>
          </cell>
          <cell r="F154">
            <v>0</v>
          </cell>
          <cell r="G154">
            <v>0</v>
          </cell>
          <cell r="H154">
            <v>1154716.8400000001</v>
          </cell>
          <cell r="I154">
            <v>0</v>
          </cell>
          <cell r="J154">
            <v>0</v>
          </cell>
        </row>
        <row r="155">
          <cell r="A155">
            <v>3150</v>
          </cell>
          <cell r="B155" t="str">
            <v>2015</v>
          </cell>
          <cell r="C155">
            <v>63061.02</v>
          </cell>
          <cell r="D155">
            <v>0</v>
          </cell>
          <cell r="E155">
            <v>51070.07</v>
          </cell>
          <cell r="F155">
            <v>0</v>
          </cell>
          <cell r="G155">
            <v>0</v>
          </cell>
          <cell r="H155">
            <v>0</v>
          </cell>
          <cell r="I155">
            <v>214108.36</v>
          </cell>
          <cell r="J155">
            <v>59789.83</v>
          </cell>
        </row>
        <row r="156">
          <cell r="A156">
            <v>3154</v>
          </cell>
          <cell r="B156" t="str">
            <v>2015</v>
          </cell>
          <cell r="C156">
            <v>29444.34</v>
          </cell>
          <cell r="D156">
            <v>0</v>
          </cell>
          <cell r="E156">
            <v>37289.980000000003</v>
          </cell>
          <cell r="F156">
            <v>205</v>
          </cell>
          <cell r="G156">
            <v>0</v>
          </cell>
          <cell r="H156">
            <v>0</v>
          </cell>
          <cell r="I156">
            <v>89380.98</v>
          </cell>
          <cell r="J156">
            <v>20597.599999999999</v>
          </cell>
        </row>
        <row r="157">
          <cell r="A157">
            <v>3168</v>
          </cell>
          <cell r="B157" t="str">
            <v>2015</v>
          </cell>
          <cell r="C157">
            <v>76669.47</v>
          </cell>
          <cell r="D157">
            <v>123.9</v>
          </cell>
          <cell r="E157">
            <v>48991.86</v>
          </cell>
          <cell r="F157">
            <v>120</v>
          </cell>
          <cell r="G157">
            <v>0</v>
          </cell>
          <cell r="H157">
            <v>0</v>
          </cell>
          <cell r="I157">
            <v>225646.33</v>
          </cell>
          <cell r="J157">
            <v>44176.73</v>
          </cell>
        </row>
        <row r="158">
          <cell r="A158">
            <v>3186</v>
          </cell>
          <cell r="B158" t="str">
            <v>2015</v>
          </cell>
          <cell r="C158">
            <v>23757.919999999998</v>
          </cell>
          <cell r="D158">
            <v>0</v>
          </cell>
          <cell r="E158">
            <v>14287.43</v>
          </cell>
          <cell r="F158">
            <v>0</v>
          </cell>
          <cell r="G158">
            <v>0</v>
          </cell>
          <cell r="H158">
            <v>0</v>
          </cell>
          <cell r="I158">
            <v>84255.64</v>
          </cell>
          <cell r="J158">
            <v>12537.42</v>
          </cell>
        </row>
        <row r="159">
          <cell r="A159">
            <v>3195</v>
          </cell>
          <cell r="B159" t="str">
            <v>2015</v>
          </cell>
          <cell r="C159">
            <v>95233.94</v>
          </cell>
          <cell r="D159">
            <v>1878.9</v>
          </cell>
          <cell r="E159">
            <v>98498.13</v>
          </cell>
          <cell r="F159">
            <v>1700.99</v>
          </cell>
          <cell r="G159">
            <v>0</v>
          </cell>
          <cell r="H159">
            <v>0</v>
          </cell>
          <cell r="I159">
            <v>498899.8</v>
          </cell>
          <cell r="J159">
            <v>96752.34</v>
          </cell>
        </row>
        <row r="160">
          <cell r="A160">
            <v>3204</v>
          </cell>
          <cell r="B160" t="str">
            <v>2015</v>
          </cell>
          <cell r="C160">
            <v>46218.39</v>
          </cell>
          <cell r="D160">
            <v>1688.47</v>
          </cell>
          <cell r="E160">
            <v>16340.43</v>
          </cell>
          <cell r="F160">
            <v>0</v>
          </cell>
          <cell r="G160">
            <v>0</v>
          </cell>
          <cell r="H160">
            <v>0</v>
          </cell>
          <cell r="I160">
            <v>205761.21</v>
          </cell>
          <cell r="J160">
            <v>36333.07</v>
          </cell>
        </row>
        <row r="161">
          <cell r="A161">
            <v>3231</v>
          </cell>
          <cell r="B161" t="str">
            <v>2015</v>
          </cell>
          <cell r="C161">
            <v>284282.8</v>
          </cell>
          <cell r="D161">
            <v>0</v>
          </cell>
          <cell r="E161">
            <v>463345.91</v>
          </cell>
          <cell r="F161">
            <v>0</v>
          </cell>
          <cell r="G161">
            <v>0</v>
          </cell>
          <cell r="H161">
            <v>43439.55</v>
          </cell>
          <cell r="I161">
            <v>1678099.16</v>
          </cell>
          <cell r="J161">
            <v>436618.68</v>
          </cell>
        </row>
        <row r="162">
          <cell r="A162">
            <v>3312</v>
          </cell>
          <cell r="B162" t="str">
            <v>2015</v>
          </cell>
          <cell r="C162">
            <v>82846.240000000005</v>
          </cell>
          <cell r="D162">
            <v>0</v>
          </cell>
          <cell r="E162">
            <v>28913.87</v>
          </cell>
          <cell r="F162">
            <v>0</v>
          </cell>
          <cell r="G162">
            <v>0</v>
          </cell>
          <cell r="H162">
            <v>0</v>
          </cell>
          <cell r="I162">
            <v>280538.86</v>
          </cell>
          <cell r="J162">
            <v>114966.6</v>
          </cell>
        </row>
        <row r="163">
          <cell r="A163">
            <v>3330</v>
          </cell>
          <cell r="B163" t="str">
            <v>2015</v>
          </cell>
          <cell r="C163">
            <v>31325.27</v>
          </cell>
          <cell r="D163">
            <v>0</v>
          </cell>
          <cell r="E163">
            <v>51805.16</v>
          </cell>
          <cell r="F163">
            <v>159.94999999999999</v>
          </cell>
          <cell r="G163">
            <v>0</v>
          </cell>
          <cell r="H163">
            <v>0</v>
          </cell>
          <cell r="I163">
            <v>72125.33</v>
          </cell>
          <cell r="J163">
            <v>11660.51</v>
          </cell>
        </row>
        <row r="164">
          <cell r="A164">
            <v>3348</v>
          </cell>
          <cell r="B164" t="str">
            <v>2015</v>
          </cell>
          <cell r="C164">
            <v>44067.63</v>
          </cell>
          <cell r="D164">
            <v>2896.68</v>
          </cell>
          <cell r="E164">
            <v>21741.43</v>
          </cell>
          <cell r="F164">
            <v>0</v>
          </cell>
          <cell r="G164">
            <v>0</v>
          </cell>
          <cell r="H164">
            <v>850</v>
          </cell>
          <cell r="I164">
            <v>108304.74</v>
          </cell>
          <cell r="J164">
            <v>18409.88</v>
          </cell>
        </row>
        <row r="165">
          <cell r="A165">
            <v>3375</v>
          </cell>
          <cell r="B165" t="str">
            <v>2015</v>
          </cell>
          <cell r="C165">
            <v>96554.19</v>
          </cell>
          <cell r="D165">
            <v>0</v>
          </cell>
          <cell r="E165">
            <v>80471.41</v>
          </cell>
          <cell r="F165">
            <v>0</v>
          </cell>
          <cell r="G165">
            <v>0</v>
          </cell>
          <cell r="H165">
            <v>0</v>
          </cell>
          <cell r="I165">
            <v>347461.85</v>
          </cell>
          <cell r="J165">
            <v>90440.29</v>
          </cell>
        </row>
        <row r="166">
          <cell r="A166">
            <v>3420</v>
          </cell>
          <cell r="B166" t="str">
            <v>2015</v>
          </cell>
          <cell r="C166">
            <v>50075.25</v>
          </cell>
          <cell r="D166">
            <v>0</v>
          </cell>
          <cell r="E166">
            <v>106458.58</v>
          </cell>
          <cell r="F166">
            <v>0</v>
          </cell>
          <cell r="G166">
            <v>0</v>
          </cell>
          <cell r="H166">
            <v>0</v>
          </cell>
          <cell r="I166">
            <v>176681.45</v>
          </cell>
          <cell r="J166">
            <v>85439.17</v>
          </cell>
        </row>
        <row r="167">
          <cell r="A167">
            <v>3465</v>
          </cell>
          <cell r="B167" t="str">
            <v>2015</v>
          </cell>
          <cell r="C167">
            <v>22971.119999999999</v>
          </cell>
          <cell r="D167">
            <v>0</v>
          </cell>
          <cell r="E167">
            <v>2854.71</v>
          </cell>
          <cell r="F167">
            <v>0</v>
          </cell>
          <cell r="G167">
            <v>0</v>
          </cell>
          <cell r="H167">
            <v>66773.61</v>
          </cell>
          <cell r="I167">
            <v>50022.95</v>
          </cell>
          <cell r="J167">
            <v>24620.37</v>
          </cell>
        </row>
        <row r="168">
          <cell r="A168">
            <v>3537</v>
          </cell>
          <cell r="B168" t="str">
            <v>2015</v>
          </cell>
          <cell r="C168">
            <v>22229.19</v>
          </cell>
          <cell r="D168">
            <v>0</v>
          </cell>
          <cell r="E168">
            <v>35071.57</v>
          </cell>
          <cell r="F168">
            <v>0</v>
          </cell>
          <cell r="G168">
            <v>0</v>
          </cell>
          <cell r="H168">
            <v>0</v>
          </cell>
          <cell r="I168">
            <v>72294.710000000006</v>
          </cell>
          <cell r="J168">
            <v>13011.71</v>
          </cell>
        </row>
        <row r="169">
          <cell r="A169">
            <v>3555</v>
          </cell>
          <cell r="B169" t="str">
            <v>2015</v>
          </cell>
          <cell r="C169">
            <v>65318.51</v>
          </cell>
          <cell r="D169">
            <v>88.88</v>
          </cell>
          <cell r="E169">
            <v>48612.1</v>
          </cell>
          <cell r="F169">
            <v>225.2</v>
          </cell>
          <cell r="G169">
            <v>0</v>
          </cell>
          <cell r="H169">
            <v>0</v>
          </cell>
          <cell r="I169">
            <v>204064.29</v>
          </cell>
          <cell r="J169">
            <v>45537.86</v>
          </cell>
        </row>
        <row r="170">
          <cell r="A170">
            <v>3600</v>
          </cell>
          <cell r="B170" t="str">
            <v>2015</v>
          </cell>
          <cell r="C170">
            <v>95631.99</v>
          </cell>
          <cell r="D170">
            <v>149589.99</v>
          </cell>
          <cell r="E170">
            <v>75972.28</v>
          </cell>
          <cell r="F170">
            <v>0</v>
          </cell>
          <cell r="G170">
            <v>0</v>
          </cell>
          <cell r="H170">
            <v>0</v>
          </cell>
          <cell r="I170">
            <v>420166.49</v>
          </cell>
          <cell r="J170">
            <v>94397.1</v>
          </cell>
        </row>
        <row r="171">
          <cell r="A171">
            <v>3609</v>
          </cell>
          <cell r="B171" t="str">
            <v>2015</v>
          </cell>
          <cell r="C171">
            <v>29436.01</v>
          </cell>
          <cell r="D171">
            <v>0</v>
          </cell>
          <cell r="E171">
            <v>37188.15</v>
          </cell>
          <cell r="F171">
            <v>0</v>
          </cell>
          <cell r="G171">
            <v>0</v>
          </cell>
          <cell r="H171">
            <v>0</v>
          </cell>
          <cell r="I171">
            <v>73165.23</v>
          </cell>
          <cell r="J171">
            <v>12126.36</v>
          </cell>
        </row>
        <row r="172">
          <cell r="A172">
            <v>3645</v>
          </cell>
          <cell r="B172" t="str">
            <v>2015</v>
          </cell>
          <cell r="C172">
            <v>53013.15</v>
          </cell>
          <cell r="D172">
            <v>0</v>
          </cell>
          <cell r="E172">
            <v>170298.03</v>
          </cell>
          <cell r="F172">
            <v>0</v>
          </cell>
          <cell r="G172">
            <v>0</v>
          </cell>
          <cell r="H172">
            <v>0</v>
          </cell>
          <cell r="I172">
            <v>673126.97</v>
          </cell>
          <cell r="J172">
            <v>203153.55</v>
          </cell>
        </row>
        <row r="173">
          <cell r="A173">
            <v>3691</v>
          </cell>
          <cell r="B173" t="str">
            <v>2015</v>
          </cell>
          <cell r="C173">
            <v>52606.25</v>
          </cell>
          <cell r="D173">
            <v>0</v>
          </cell>
          <cell r="E173">
            <v>65463.58</v>
          </cell>
          <cell r="F173">
            <v>1230.98</v>
          </cell>
          <cell r="G173">
            <v>0</v>
          </cell>
          <cell r="H173">
            <v>0</v>
          </cell>
          <cell r="I173">
            <v>235656.49</v>
          </cell>
          <cell r="J173">
            <v>42601.58</v>
          </cell>
        </row>
        <row r="174">
          <cell r="A174">
            <v>3715</v>
          </cell>
          <cell r="B174" t="str">
            <v>2015</v>
          </cell>
          <cell r="C174">
            <v>179690.08</v>
          </cell>
          <cell r="D174">
            <v>3200</v>
          </cell>
          <cell r="E174">
            <v>352341.57</v>
          </cell>
          <cell r="F174">
            <v>86.41</v>
          </cell>
          <cell r="G174">
            <v>0</v>
          </cell>
          <cell r="H174">
            <v>18157.07</v>
          </cell>
          <cell r="I174">
            <v>1374951.43</v>
          </cell>
          <cell r="J174">
            <v>316694.2</v>
          </cell>
        </row>
        <row r="175">
          <cell r="A175">
            <v>3715</v>
          </cell>
          <cell r="B175" t="str">
            <v>2015</v>
          </cell>
          <cell r="C175">
            <v>179690.08</v>
          </cell>
          <cell r="D175">
            <v>3200</v>
          </cell>
          <cell r="E175">
            <v>352341.57</v>
          </cell>
          <cell r="F175">
            <v>86.41</v>
          </cell>
          <cell r="G175">
            <v>0</v>
          </cell>
          <cell r="H175">
            <v>18157.07</v>
          </cell>
          <cell r="I175">
            <v>1374951.43</v>
          </cell>
          <cell r="J175">
            <v>316694.2</v>
          </cell>
        </row>
        <row r="176">
          <cell r="A176">
            <v>3744</v>
          </cell>
          <cell r="B176" t="str">
            <v>2015</v>
          </cell>
          <cell r="C176">
            <v>26943.09</v>
          </cell>
          <cell r="D176">
            <v>0</v>
          </cell>
          <cell r="E176">
            <v>36982.559999999998</v>
          </cell>
          <cell r="F176">
            <v>0</v>
          </cell>
          <cell r="G176">
            <v>0</v>
          </cell>
          <cell r="H176">
            <v>0</v>
          </cell>
          <cell r="I176">
            <v>108387.53</v>
          </cell>
          <cell r="J176">
            <v>24789.78</v>
          </cell>
        </row>
        <row r="177">
          <cell r="A177">
            <v>3798</v>
          </cell>
          <cell r="B177" t="str">
            <v>2015</v>
          </cell>
          <cell r="C177">
            <v>50685.15</v>
          </cell>
          <cell r="D177">
            <v>19.66</v>
          </cell>
          <cell r="E177">
            <v>10707.13</v>
          </cell>
          <cell r="F177">
            <v>0</v>
          </cell>
          <cell r="G177">
            <v>0</v>
          </cell>
          <cell r="H177">
            <v>47500</v>
          </cell>
          <cell r="I177">
            <v>129461.91</v>
          </cell>
          <cell r="J177">
            <v>37683.699999999997</v>
          </cell>
        </row>
        <row r="178">
          <cell r="A178">
            <v>3816</v>
          </cell>
          <cell r="B178" t="str">
            <v>2015</v>
          </cell>
          <cell r="C178">
            <v>27224.53</v>
          </cell>
          <cell r="D178">
            <v>0</v>
          </cell>
          <cell r="E178">
            <v>21028.57</v>
          </cell>
          <cell r="F178">
            <v>0</v>
          </cell>
          <cell r="G178">
            <v>0</v>
          </cell>
          <cell r="H178">
            <v>0</v>
          </cell>
          <cell r="I178">
            <v>60334</v>
          </cell>
          <cell r="J178">
            <v>10538.95</v>
          </cell>
        </row>
        <row r="179">
          <cell r="A179">
            <v>3841</v>
          </cell>
          <cell r="B179" t="str">
            <v>2015</v>
          </cell>
          <cell r="C179">
            <v>57893.39</v>
          </cell>
          <cell r="D179">
            <v>0</v>
          </cell>
          <cell r="E179">
            <v>72185.990000000005</v>
          </cell>
          <cell r="F179">
            <v>0</v>
          </cell>
          <cell r="G179">
            <v>0</v>
          </cell>
          <cell r="H179">
            <v>0</v>
          </cell>
          <cell r="I179">
            <v>256724.15</v>
          </cell>
          <cell r="J179">
            <v>74148.12</v>
          </cell>
        </row>
        <row r="180">
          <cell r="A180">
            <v>3897</v>
          </cell>
          <cell r="B180" t="str">
            <v>2015</v>
          </cell>
          <cell r="C180">
            <v>12705.06</v>
          </cell>
          <cell r="D180">
            <v>0</v>
          </cell>
          <cell r="E180">
            <v>9827.14</v>
          </cell>
          <cell r="F180">
            <v>0</v>
          </cell>
          <cell r="G180">
            <v>0</v>
          </cell>
          <cell r="H180">
            <v>0</v>
          </cell>
          <cell r="I180">
            <v>31675.01</v>
          </cell>
          <cell r="J180">
            <v>5020.33</v>
          </cell>
        </row>
        <row r="181">
          <cell r="A181">
            <v>3906</v>
          </cell>
          <cell r="B181" t="str">
            <v>2015</v>
          </cell>
          <cell r="C181">
            <v>41665.17</v>
          </cell>
          <cell r="D181">
            <v>636.62</v>
          </cell>
          <cell r="E181">
            <v>37424.720000000001</v>
          </cell>
          <cell r="F181">
            <v>0</v>
          </cell>
          <cell r="G181">
            <v>0</v>
          </cell>
          <cell r="H181">
            <v>29823.93</v>
          </cell>
          <cell r="I181">
            <v>154715.76999999999</v>
          </cell>
          <cell r="J181">
            <v>32547.21</v>
          </cell>
        </row>
        <row r="182">
          <cell r="A182">
            <v>3942</v>
          </cell>
          <cell r="B182" t="str">
            <v>2015</v>
          </cell>
          <cell r="C182">
            <v>26514.63</v>
          </cell>
          <cell r="D182">
            <v>0</v>
          </cell>
          <cell r="E182">
            <v>30212.5</v>
          </cell>
          <cell r="F182">
            <v>0</v>
          </cell>
          <cell r="G182">
            <v>0</v>
          </cell>
          <cell r="H182">
            <v>0</v>
          </cell>
          <cell r="I182">
            <v>114241.95</v>
          </cell>
          <cell r="J182">
            <v>26423.46</v>
          </cell>
        </row>
        <row r="183">
          <cell r="A183">
            <v>3978</v>
          </cell>
          <cell r="B183" t="str">
            <v>2015</v>
          </cell>
          <cell r="C183">
            <v>56504.01</v>
          </cell>
          <cell r="D183">
            <v>0</v>
          </cell>
          <cell r="E183">
            <v>19556.580000000002</v>
          </cell>
          <cell r="F183">
            <v>0</v>
          </cell>
          <cell r="G183">
            <v>0</v>
          </cell>
          <cell r="H183">
            <v>0</v>
          </cell>
          <cell r="I183">
            <v>192113.15</v>
          </cell>
          <cell r="J183">
            <v>44871.03</v>
          </cell>
        </row>
        <row r="184">
          <cell r="A184">
            <v>4023</v>
          </cell>
          <cell r="B184" t="str">
            <v>2015</v>
          </cell>
          <cell r="C184">
            <v>79145.820000000007</v>
          </cell>
          <cell r="D184">
            <v>0</v>
          </cell>
          <cell r="E184">
            <v>128347.01</v>
          </cell>
          <cell r="F184">
            <v>0</v>
          </cell>
          <cell r="G184">
            <v>0</v>
          </cell>
          <cell r="H184">
            <v>0</v>
          </cell>
          <cell r="I184">
            <v>288278.55</v>
          </cell>
          <cell r="J184">
            <v>54150.28</v>
          </cell>
        </row>
        <row r="185">
          <cell r="A185">
            <v>4033</v>
          </cell>
          <cell r="B185" t="str">
            <v>2015</v>
          </cell>
          <cell r="C185">
            <v>83847.649999999994</v>
          </cell>
          <cell r="D185">
            <v>0</v>
          </cell>
          <cell r="E185">
            <v>76007.86</v>
          </cell>
          <cell r="F185">
            <v>0</v>
          </cell>
          <cell r="G185">
            <v>0</v>
          </cell>
          <cell r="H185">
            <v>0</v>
          </cell>
          <cell r="I185">
            <v>254598.21</v>
          </cell>
          <cell r="J185">
            <v>48746.82</v>
          </cell>
        </row>
        <row r="186">
          <cell r="A186">
            <v>4041</v>
          </cell>
          <cell r="B186" t="str">
            <v>2015</v>
          </cell>
          <cell r="C186">
            <v>88131.62</v>
          </cell>
          <cell r="D186">
            <v>1373.07</v>
          </cell>
          <cell r="E186">
            <v>95533.97</v>
          </cell>
          <cell r="F186">
            <v>0</v>
          </cell>
          <cell r="G186">
            <v>0</v>
          </cell>
          <cell r="H186">
            <v>0</v>
          </cell>
          <cell r="I186">
            <v>311569.03999999998</v>
          </cell>
          <cell r="J186">
            <v>99257.99</v>
          </cell>
        </row>
        <row r="187">
          <cell r="A187">
            <v>4043</v>
          </cell>
          <cell r="B187" t="str">
            <v>2015</v>
          </cell>
          <cell r="C187">
            <v>48599</v>
          </cell>
          <cell r="D187">
            <v>0</v>
          </cell>
          <cell r="E187">
            <v>61661.73</v>
          </cell>
          <cell r="F187">
            <v>0</v>
          </cell>
          <cell r="G187">
            <v>0</v>
          </cell>
          <cell r="H187">
            <v>0</v>
          </cell>
          <cell r="I187">
            <v>144316.89000000001</v>
          </cell>
          <cell r="J187">
            <v>28120.400000000001</v>
          </cell>
        </row>
        <row r="188">
          <cell r="A188">
            <v>4068</v>
          </cell>
          <cell r="B188" t="str">
            <v>2015</v>
          </cell>
          <cell r="C188">
            <v>46441.49</v>
          </cell>
          <cell r="D188">
            <v>0</v>
          </cell>
          <cell r="E188">
            <v>60532.99</v>
          </cell>
          <cell r="F188">
            <v>0</v>
          </cell>
          <cell r="G188">
            <v>0</v>
          </cell>
          <cell r="H188">
            <v>0</v>
          </cell>
          <cell r="I188">
            <v>114578.13</v>
          </cell>
          <cell r="J188">
            <v>15315.71</v>
          </cell>
        </row>
        <row r="189">
          <cell r="A189">
            <v>4086</v>
          </cell>
          <cell r="B189" t="str">
            <v>2015</v>
          </cell>
          <cell r="C189">
            <v>36915.86</v>
          </cell>
          <cell r="D189">
            <v>0</v>
          </cell>
          <cell r="E189">
            <v>43708</v>
          </cell>
          <cell r="F189">
            <v>0</v>
          </cell>
          <cell r="G189">
            <v>0</v>
          </cell>
          <cell r="H189">
            <v>1294.92</v>
          </cell>
          <cell r="I189">
            <v>224918.27</v>
          </cell>
          <cell r="J189">
            <v>52360.87</v>
          </cell>
        </row>
        <row r="190">
          <cell r="A190">
            <v>4104</v>
          </cell>
          <cell r="B190" t="str">
            <v>2015</v>
          </cell>
          <cell r="C190">
            <v>137700.5</v>
          </cell>
          <cell r="D190">
            <v>472</v>
          </cell>
          <cell r="E190">
            <v>201873</v>
          </cell>
          <cell r="F190">
            <v>0</v>
          </cell>
          <cell r="G190">
            <v>0</v>
          </cell>
          <cell r="H190">
            <v>0</v>
          </cell>
          <cell r="I190">
            <v>992910.97</v>
          </cell>
          <cell r="J190">
            <v>224462.98</v>
          </cell>
        </row>
        <row r="191">
          <cell r="A191">
            <v>4122</v>
          </cell>
          <cell r="B191" t="str">
            <v>2015</v>
          </cell>
          <cell r="C191">
            <v>9522.51</v>
          </cell>
          <cell r="D191">
            <v>0</v>
          </cell>
          <cell r="E191">
            <v>19649.990000000002</v>
          </cell>
          <cell r="F191">
            <v>0</v>
          </cell>
          <cell r="G191">
            <v>0</v>
          </cell>
          <cell r="H191">
            <v>0</v>
          </cell>
          <cell r="I191">
            <v>6105.5</v>
          </cell>
          <cell r="J191">
            <v>1902.6</v>
          </cell>
        </row>
        <row r="192">
          <cell r="A192">
            <v>4131</v>
          </cell>
          <cell r="B192" t="str">
            <v>2015</v>
          </cell>
          <cell r="C192">
            <v>135606.44</v>
          </cell>
          <cell r="D192">
            <v>1250</v>
          </cell>
          <cell r="E192">
            <v>40714.269999999997</v>
          </cell>
          <cell r="F192">
            <v>0</v>
          </cell>
          <cell r="G192">
            <v>0</v>
          </cell>
          <cell r="H192">
            <v>0</v>
          </cell>
          <cell r="I192">
            <v>115545.8</v>
          </cell>
          <cell r="J192">
            <v>28497.75</v>
          </cell>
        </row>
        <row r="193">
          <cell r="A193">
            <v>4131</v>
          </cell>
          <cell r="B193" t="str">
            <v>2015</v>
          </cell>
          <cell r="C193">
            <v>135606.44</v>
          </cell>
          <cell r="D193">
            <v>1250</v>
          </cell>
          <cell r="E193">
            <v>40714.269999999997</v>
          </cell>
          <cell r="F193">
            <v>0</v>
          </cell>
          <cell r="G193">
            <v>0</v>
          </cell>
          <cell r="H193">
            <v>0</v>
          </cell>
          <cell r="I193">
            <v>115545.8</v>
          </cell>
          <cell r="J193">
            <v>28497.75</v>
          </cell>
        </row>
        <row r="194">
          <cell r="A194">
            <v>4149</v>
          </cell>
          <cell r="B194" t="str">
            <v>2015</v>
          </cell>
          <cell r="C194">
            <v>80664.25</v>
          </cell>
          <cell r="D194">
            <v>0</v>
          </cell>
          <cell r="E194">
            <v>50055.43</v>
          </cell>
          <cell r="F194">
            <v>951</v>
          </cell>
          <cell r="G194">
            <v>0</v>
          </cell>
          <cell r="H194">
            <v>0</v>
          </cell>
          <cell r="I194">
            <v>241666.39</v>
          </cell>
          <cell r="J194">
            <v>58527.39</v>
          </cell>
        </row>
        <row r="195">
          <cell r="A195">
            <v>4203</v>
          </cell>
          <cell r="B195" t="str">
            <v>2015</v>
          </cell>
          <cell r="C195">
            <v>79062.31</v>
          </cell>
          <cell r="D195">
            <v>0</v>
          </cell>
          <cell r="E195">
            <v>87391.73</v>
          </cell>
          <cell r="F195">
            <v>283.95999999999998</v>
          </cell>
          <cell r="G195">
            <v>0</v>
          </cell>
          <cell r="H195">
            <v>0</v>
          </cell>
          <cell r="I195">
            <v>269292.15999999997</v>
          </cell>
          <cell r="J195">
            <v>83019.070000000007</v>
          </cell>
        </row>
        <row r="196">
          <cell r="A196">
            <v>4212</v>
          </cell>
          <cell r="B196" t="str">
            <v>2015</v>
          </cell>
          <cell r="C196">
            <v>27907.57</v>
          </cell>
          <cell r="D196">
            <v>0</v>
          </cell>
          <cell r="E196">
            <v>32443.85</v>
          </cell>
          <cell r="F196">
            <v>0</v>
          </cell>
          <cell r="G196">
            <v>0</v>
          </cell>
          <cell r="H196">
            <v>0</v>
          </cell>
          <cell r="I196">
            <v>75093.78</v>
          </cell>
          <cell r="J196">
            <v>19587.93</v>
          </cell>
        </row>
        <row r="197">
          <cell r="A197">
            <v>4269</v>
          </cell>
          <cell r="B197" t="str">
            <v>2015</v>
          </cell>
          <cell r="C197">
            <v>91868.35</v>
          </cell>
          <cell r="D197">
            <v>0</v>
          </cell>
          <cell r="E197">
            <v>61120.85</v>
          </cell>
          <cell r="F197">
            <v>0</v>
          </cell>
          <cell r="G197">
            <v>0</v>
          </cell>
          <cell r="H197">
            <v>0</v>
          </cell>
          <cell r="I197">
            <v>267320.92</v>
          </cell>
          <cell r="J197">
            <v>44830.82</v>
          </cell>
        </row>
        <row r="198">
          <cell r="A198">
            <v>4271</v>
          </cell>
          <cell r="B198" t="str">
            <v>2015</v>
          </cell>
          <cell r="C198">
            <v>62701.7</v>
          </cell>
          <cell r="D198">
            <v>6878.07</v>
          </cell>
          <cell r="E198">
            <v>176929.41</v>
          </cell>
          <cell r="F198">
            <v>0</v>
          </cell>
          <cell r="G198">
            <v>0</v>
          </cell>
          <cell r="H198">
            <v>0</v>
          </cell>
          <cell r="I198">
            <v>375569.32</v>
          </cell>
          <cell r="J198">
            <v>96627.6</v>
          </cell>
        </row>
        <row r="199">
          <cell r="A199">
            <v>4356</v>
          </cell>
          <cell r="B199" t="str">
            <v>2015</v>
          </cell>
          <cell r="C199">
            <v>49830.02</v>
          </cell>
          <cell r="D199">
            <v>0</v>
          </cell>
          <cell r="E199">
            <v>32501.71</v>
          </cell>
          <cell r="F199">
            <v>0</v>
          </cell>
          <cell r="G199">
            <v>0</v>
          </cell>
          <cell r="H199">
            <v>50427</v>
          </cell>
          <cell r="I199">
            <v>136105.03</v>
          </cell>
          <cell r="J199">
            <v>32331.02</v>
          </cell>
        </row>
        <row r="200">
          <cell r="A200">
            <v>4419</v>
          </cell>
          <cell r="B200" t="str">
            <v>2015</v>
          </cell>
          <cell r="C200">
            <v>75204.479999999996</v>
          </cell>
          <cell r="D200">
            <v>0</v>
          </cell>
          <cell r="E200">
            <v>102878.57</v>
          </cell>
          <cell r="F200">
            <v>0</v>
          </cell>
          <cell r="G200">
            <v>0</v>
          </cell>
          <cell r="H200">
            <v>0</v>
          </cell>
          <cell r="I200">
            <v>219983.01</v>
          </cell>
          <cell r="J200">
            <v>44985.99</v>
          </cell>
        </row>
        <row r="201">
          <cell r="A201">
            <v>4437</v>
          </cell>
          <cell r="B201" t="str">
            <v>2015</v>
          </cell>
          <cell r="C201">
            <v>38811.56</v>
          </cell>
          <cell r="D201">
            <v>0</v>
          </cell>
          <cell r="E201">
            <v>36100.28</v>
          </cell>
          <cell r="F201">
            <v>0</v>
          </cell>
          <cell r="G201">
            <v>0</v>
          </cell>
          <cell r="H201">
            <v>0</v>
          </cell>
          <cell r="I201">
            <v>120172.84</v>
          </cell>
          <cell r="J201">
            <v>22691.89</v>
          </cell>
        </row>
        <row r="202">
          <cell r="A202">
            <v>4446</v>
          </cell>
          <cell r="B202" t="str">
            <v>2015</v>
          </cell>
          <cell r="C202">
            <v>73372.570000000007</v>
          </cell>
          <cell r="D202">
            <v>113.26</v>
          </cell>
          <cell r="E202">
            <v>50223.72</v>
          </cell>
          <cell r="F202">
            <v>0</v>
          </cell>
          <cell r="G202">
            <v>0</v>
          </cell>
          <cell r="H202">
            <v>606.4</v>
          </cell>
          <cell r="I202">
            <v>261445.07</v>
          </cell>
          <cell r="J202">
            <v>61498.559999999998</v>
          </cell>
        </row>
        <row r="203">
          <cell r="A203">
            <v>4491</v>
          </cell>
          <cell r="B203" t="str">
            <v>2015</v>
          </cell>
          <cell r="C203">
            <v>32384.63</v>
          </cell>
          <cell r="D203">
            <v>0</v>
          </cell>
          <cell r="E203">
            <v>35598.07</v>
          </cell>
          <cell r="F203">
            <v>0</v>
          </cell>
          <cell r="G203">
            <v>0</v>
          </cell>
          <cell r="H203">
            <v>0</v>
          </cell>
          <cell r="I203">
            <v>91910.36</v>
          </cell>
          <cell r="J203">
            <v>23721.5</v>
          </cell>
        </row>
        <row r="204">
          <cell r="A204">
            <v>4505</v>
          </cell>
          <cell r="B204" t="str">
            <v>2015</v>
          </cell>
          <cell r="C204">
            <v>30449.89</v>
          </cell>
          <cell r="D204">
            <v>0</v>
          </cell>
          <cell r="E204">
            <v>3464.29</v>
          </cell>
          <cell r="F204">
            <v>0</v>
          </cell>
          <cell r="G204">
            <v>0</v>
          </cell>
          <cell r="H204">
            <v>68652.100000000006</v>
          </cell>
          <cell r="I204">
            <v>4591.71</v>
          </cell>
          <cell r="J204">
            <v>966.28</v>
          </cell>
        </row>
        <row r="205">
          <cell r="A205">
            <v>4509</v>
          </cell>
          <cell r="B205" t="str">
            <v>2015</v>
          </cell>
          <cell r="C205">
            <v>7659.15</v>
          </cell>
          <cell r="D205">
            <v>0</v>
          </cell>
          <cell r="E205">
            <v>12042.86</v>
          </cell>
          <cell r="F205">
            <v>0</v>
          </cell>
          <cell r="G205">
            <v>0</v>
          </cell>
          <cell r="H205">
            <v>0</v>
          </cell>
          <cell r="I205">
            <v>35307.42</v>
          </cell>
          <cell r="J205">
            <v>5773.04</v>
          </cell>
        </row>
        <row r="206">
          <cell r="A206">
            <v>4518</v>
          </cell>
          <cell r="B206" t="str">
            <v>2015</v>
          </cell>
          <cell r="C206">
            <v>24324.49</v>
          </cell>
          <cell r="D206">
            <v>0</v>
          </cell>
          <cell r="E206">
            <v>8017.86</v>
          </cell>
          <cell r="F206">
            <v>0</v>
          </cell>
          <cell r="G206">
            <v>0</v>
          </cell>
          <cell r="H206">
            <v>0</v>
          </cell>
          <cell r="I206">
            <v>59871.01</v>
          </cell>
          <cell r="J206">
            <v>13388.51</v>
          </cell>
        </row>
        <row r="207">
          <cell r="A207">
            <v>4527</v>
          </cell>
          <cell r="B207" t="str">
            <v>2015</v>
          </cell>
          <cell r="C207">
            <v>55497.06</v>
          </cell>
          <cell r="D207">
            <v>3224.15</v>
          </cell>
          <cell r="E207">
            <v>73589.42</v>
          </cell>
          <cell r="F207">
            <v>0</v>
          </cell>
          <cell r="G207">
            <v>0</v>
          </cell>
          <cell r="H207">
            <v>0</v>
          </cell>
          <cell r="I207">
            <v>182328.31</v>
          </cell>
          <cell r="J207">
            <v>36118.9</v>
          </cell>
        </row>
        <row r="208">
          <cell r="A208">
            <v>4536</v>
          </cell>
          <cell r="B208" t="str">
            <v>2015</v>
          </cell>
          <cell r="C208">
            <v>105242.87</v>
          </cell>
          <cell r="D208">
            <v>0</v>
          </cell>
          <cell r="E208">
            <v>73650.429999999993</v>
          </cell>
          <cell r="F208">
            <v>0</v>
          </cell>
          <cell r="G208">
            <v>0</v>
          </cell>
          <cell r="H208">
            <v>469.74</v>
          </cell>
          <cell r="I208">
            <v>448352.28</v>
          </cell>
          <cell r="J208">
            <v>87530.11</v>
          </cell>
        </row>
        <row r="209">
          <cell r="A209">
            <v>4554</v>
          </cell>
          <cell r="B209" t="str">
            <v>2015</v>
          </cell>
          <cell r="C209">
            <v>30494.240000000002</v>
          </cell>
          <cell r="D209">
            <v>0</v>
          </cell>
          <cell r="E209">
            <v>35516.58</v>
          </cell>
          <cell r="F209">
            <v>0</v>
          </cell>
          <cell r="G209">
            <v>0</v>
          </cell>
          <cell r="H209">
            <v>2125.6799999999998</v>
          </cell>
          <cell r="I209">
            <v>206528.39</v>
          </cell>
          <cell r="J209">
            <v>45113.49</v>
          </cell>
        </row>
        <row r="210">
          <cell r="A210">
            <v>4572</v>
          </cell>
          <cell r="B210" t="str">
            <v>2015</v>
          </cell>
          <cell r="C210">
            <v>33652.14</v>
          </cell>
          <cell r="D210">
            <v>0</v>
          </cell>
          <cell r="E210">
            <v>24010.43</v>
          </cell>
          <cell r="F210">
            <v>0</v>
          </cell>
          <cell r="G210">
            <v>0</v>
          </cell>
          <cell r="H210">
            <v>0</v>
          </cell>
          <cell r="I210">
            <v>67839.33</v>
          </cell>
          <cell r="J210">
            <v>13442.95</v>
          </cell>
        </row>
        <row r="211">
          <cell r="A211">
            <v>4581</v>
          </cell>
          <cell r="B211" t="str">
            <v>2015</v>
          </cell>
          <cell r="C211">
            <v>182138.44</v>
          </cell>
          <cell r="D211">
            <v>1449.28</v>
          </cell>
          <cell r="E211">
            <v>143156.43</v>
          </cell>
          <cell r="F211">
            <v>0</v>
          </cell>
          <cell r="G211">
            <v>0</v>
          </cell>
          <cell r="H211">
            <v>816.41</v>
          </cell>
          <cell r="I211">
            <v>852725.68</v>
          </cell>
          <cell r="J211">
            <v>247127.33</v>
          </cell>
        </row>
        <row r="212">
          <cell r="A212">
            <v>4599</v>
          </cell>
          <cell r="B212" t="str">
            <v>2015</v>
          </cell>
          <cell r="C212">
            <v>62695.17</v>
          </cell>
          <cell r="D212">
            <v>0</v>
          </cell>
          <cell r="E212">
            <v>47985.57</v>
          </cell>
          <cell r="F212">
            <v>608</v>
          </cell>
          <cell r="G212">
            <v>0</v>
          </cell>
          <cell r="H212">
            <v>0</v>
          </cell>
          <cell r="I212">
            <v>173668.93</v>
          </cell>
          <cell r="J212">
            <v>37009.06</v>
          </cell>
        </row>
        <row r="213">
          <cell r="A213">
            <v>4617</v>
          </cell>
          <cell r="B213" t="str">
            <v>2015</v>
          </cell>
          <cell r="C213">
            <v>51314.77</v>
          </cell>
          <cell r="D213">
            <v>0</v>
          </cell>
          <cell r="E213">
            <v>26692.29</v>
          </cell>
          <cell r="F213">
            <v>0</v>
          </cell>
          <cell r="G213">
            <v>0</v>
          </cell>
          <cell r="H213">
            <v>0</v>
          </cell>
          <cell r="I213">
            <v>269832.08</v>
          </cell>
          <cell r="J213">
            <v>57531.3</v>
          </cell>
        </row>
        <row r="214">
          <cell r="A214">
            <v>4644</v>
          </cell>
          <cell r="B214" t="str">
            <v>2015</v>
          </cell>
          <cell r="C214">
            <v>38421.300000000003</v>
          </cell>
          <cell r="D214">
            <v>0</v>
          </cell>
          <cell r="E214">
            <v>53813.15</v>
          </cell>
          <cell r="F214">
            <v>0</v>
          </cell>
          <cell r="G214">
            <v>0</v>
          </cell>
          <cell r="H214">
            <v>0</v>
          </cell>
          <cell r="I214">
            <v>147160.65</v>
          </cell>
          <cell r="J214">
            <v>24513.5</v>
          </cell>
        </row>
        <row r="215">
          <cell r="A215">
            <v>4662</v>
          </cell>
          <cell r="B215" t="str">
            <v>2015</v>
          </cell>
          <cell r="C215">
            <v>36459.51</v>
          </cell>
          <cell r="D215">
            <v>0</v>
          </cell>
          <cell r="E215">
            <v>70282.429999999993</v>
          </cell>
          <cell r="F215">
            <v>195.52</v>
          </cell>
          <cell r="G215">
            <v>0</v>
          </cell>
          <cell r="H215">
            <v>0</v>
          </cell>
          <cell r="I215">
            <v>227540.73</v>
          </cell>
          <cell r="J215">
            <v>58507.14</v>
          </cell>
        </row>
        <row r="216">
          <cell r="A216">
            <v>4689</v>
          </cell>
          <cell r="B216" t="str">
            <v>2015</v>
          </cell>
          <cell r="C216">
            <v>53347.95</v>
          </cell>
          <cell r="D216">
            <v>0</v>
          </cell>
          <cell r="E216">
            <v>34781.43</v>
          </cell>
          <cell r="F216">
            <v>0</v>
          </cell>
          <cell r="G216">
            <v>0</v>
          </cell>
          <cell r="H216">
            <v>0</v>
          </cell>
          <cell r="I216">
            <v>86091.78</v>
          </cell>
          <cell r="J216">
            <v>15610.04</v>
          </cell>
        </row>
        <row r="217">
          <cell r="A217">
            <v>4725</v>
          </cell>
          <cell r="B217" t="str">
            <v>2015</v>
          </cell>
          <cell r="C217">
            <v>119967.07</v>
          </cell>
          <cell r="D217">
            <v>0</v>
          </cell>
          <cell r="E217">
            <v>49832.86</v>
          </cell>
          <cell r="F217">
            <v>0</v>
          </cell>
          <cell r="G217">
            <v>0</v>
          </cell>
          <cell r="H217">
            <v>0</v>
          </cell>
          <cell r="I217">
            <v>628271.35</v>
          </cell>
          <cell r="J217">
            <v>141452.87</v>
          </cell>
        </row>
        <row r="218">
          <cell r="A218">
            <v>4772</v>
          </cell>
          <cell r="B218" t="str">
            <v>2015</v>
          </cell>
          <cell r="C218">
            <v>81249.509999999995</v>
          </cell>
          <cell r="D218">
            <v>0</v>
          </cell>
          <cell r="E218">
            <v>37268.720000000001</v>
          </cell>
          <cell r="F218">
            <v>0</v>
          </cell>
          <cell r="G218">
            <v>0</v>
          </cell>
          <cell r="H218">
            <v>0</v>
          </cell>
          <cell r="I218">
            <v>294386.81</v>
          </cell>
          <cell r="J218">
            <v>70639.58</v>
          </cell>
        </row>
        <row r="219">
          <cell r="A219">
            <v>4773</v>
          </cell>
          <cell r="B219" t="str">
            <v>2015</v>
          </cell>
          <cell r="C219">
            <v>76183.91</v>
          </cell>
          <cell r="D219">
            <v>0</v>
          </cell>
          <cell r="E219">
            <v>64673.88</v>
          </cell>
          <cell r="F219">
            <v>0</v>
          </cell>
          <cell r="G219">
            <v>0</v>
          </cell>
          <cell r="H219">
            <v>0</v>
          </cell>
          <cell r="I219">
            <v>220310.57</v>
          </cell>
          <cell r="J219">
            <v>49262.92</v>
          </cell>
        </row>
        <row r="220">
          <cell r="A220">
            <v>4774</v>
          </cell>
          <cell r="B220" t="str">
            <v>2015</v>
          </cell>
          <cell r="C220">
            <v>77675.070000000007</v>
          </cell>
          <cell r="D220">
            <v>0</v>
          </cell>
          <cell r="E220">
            <v>61593.71</v>
          </cell>
          <cell r="F220">
            <v>0</v>
          </cell>
          <cell r="G220">
            <v>0</v>
          </cell>
          <cell r="H220">
            <v>700</v>
          </cell>
          <cell r="I220">
            <v>250555.64</v>
          </cell>
          <cell r="J220">
            <v>63321.26</v>
          </cell>
        </row>
        <row r="221">
          <cell r="A221">
            <v>4775</v>
          </cell>
          <cell r="B221" t="str">
            <v>2015</v>
          </cell>
          <cell r="C221">
            <v>23956.26</v>
          </cell>
          <cell r="D221">
            <v>1802.96</v>
          </cell>
          <cell r="E221">
            <v>32866.559999999998</v>
          </cell>
          <cell r="F221">
            <v>0</v>
          </cell>
          <cell r="G221">
            <v>0</v>
          </cell>
          <cell r="H221">
            <v>0</v>
          </cell>
          <cell r="I221">
            <v>96980.33</v>
          </cell>
          <cell r="J221">
            <v>27007.55</v>
          </cell>
        </row>
        <row r="222">
          <cell r="A222">
            <v>4776</v>
          </cell>
          <cell r="B222" t="str">
            <v>2015</v>
          </cell>
          <cell r="C222">
            <v>39792.480000000003</v>
          </cell>
          <cell r="D222">
            <v>0</v>
          </cell>
          <cell r="E222">
            <v>45523.43</v>
          </cell>
          <cell r="F222">
            <v>0</v>
          </cell>
          <cell r="G222">
            <v>0</v>
          </cell>
          <cell r="H222">
            <v>0</v>
          </cell>
          <cell r="I222">
            <v>111837.97</v>
          </cell>
          <cell r="J222">
            <v>71828.259999999995</v>
          </cell>
        </row>
        <row r="223">
          <cell r="A223">
            <v>4777</v>
          </cell>
          <cell r="B223" t="str">
            <v>2015</v>
          </cell>
          <cell r="C223">
            <v>58096.34</v>
          </cell>
          <cell r="D223">
            <v>0</v>
          </cell>
          <cell r="E223">
            <v>58112.71</v>
          </cell>
          <cell r="F223">
            <v>0</v>
          </cell>
          <cell r="G223">
            <v>0</v>
          </cell>
          <cell r="H223">
            <v>0</v>
          </cell>
          <cell r="I223">
            <v>233210.56</v>
          </cell>
          <cell r="J223">
            <v>37111.14</v>
          </cell>
        </row>
        <row r="224">
          <cell r="A224">
            <v>4778</v>
          </cell>
          <cell r="B224" t="str">
            <v>2015</v>
          </cell>
          <cell r="C224">
            <v>36167.64</v>
          </cell>
          <cell r="D224">
            <v>0</v>
          </cell>
          <cell r="E224">
            <v>48428.56</v>
          </cell>
          <cell r="F224">
            <v>0</v>
          </cell>
          <cell r="G224">
            <v>0</v>
          </cell>
          <cell r="H224">
            <v>68655.91</v>
          </cell>
          <cell r="I224">
            <v>106881.44</v>
          </cell>
          <cell r="J224">
            <v>22583.1</v>
          </cell>
        </row>
        <row r="225">
          <cell r="A225">
            <v>4779</v>
          </cell>
          <cell r="B225" t="str">
            <v>2015</v>
          </cell>
          <cell r="C225">
            <v>89435.67</v>
          </cell>
          <cell r="D225">
            <v>0</v>
          </cell>
          <cell r="E225">
            <v>116123.69</v>
          </cell>
          <cell r="F225">
            <v>936.31</v>
          </cell>
          <cell r="G225">
            <v>0</v>
          </cell>
          <cell r="H225">
            <v>0</v>
          </cell>
          <cell r="I225">
            <v>418386.75</v>
          </cell>
          <cell r="J225">
            <v>91446.84</v>
          </cell>
        </row>
        <row r="226">
          <cell r="A226">
            <v>4784</v>
          </cell>
          <cell r="B226" t="str">
            <v>2015</v>
          </cell>
          <cell r="C226">
            <v>161646.06</v>
          </cell>
          <cell r="D226">
            <v>45620.69</v>
          </cell>
          <cell r="E226">
            <v>262505.71000000002</v>
          </cell>
          <cell r="F226">
            <v>0</v>
          </cell>
          <cell r="G226">
            <v>0</v>
          </cell>
          <cell r="H226">
            <v>2143.3000000000002</v>
          </cell>
          <cell r="I226">
            <v>567454.13</v>
          </cell>
          <cell r="J226">
            <v>124067.66</v>
          </cell>
        </row>
        <row r="227">
          <cell r="A227">
            <v>4785</v>
          </cell>
          <cell r="B227" t="str">
            <v>2015</v>
          </cell>
          <cell r="C227">
            <v>13891.81</v>
          </cell>
          <cell r="D227">
            <v>50623.72</v>
          </cell>
          <cell r="E227">
            <v>29908.71</v>
          </cell>
          <cell r="F227">
            <v>0</v>
          </cell>
          <cell r="G227">
            <v>0</v>
          </cell>
          <cell r="H227">
            <v>0</v>
          </cell>
          <cell r="I227">
            <v>141880.23000000001</v>
          </cell>
          <cell r="J227">
            <v>40248.21</v>
          </cell>
        </row>
        <row r="228">
          <cell r="A228">
            <v>4787</v>
          </cell>
          <cell r="B228" t="str">
            <v>2015</v>
          </cell>
          <cell r="C228">
            <v>33951.29</v>
          </cell>
          <cell r="D228">
            <v>0</v>
          </cell>
          <cell r="E228">
            <v>58051.43</v>
          </cell>
          <cell r="F228">
            <v>0</v>
          </cell>
          <cell r="G228">
            <v>0</v>
          </cell>
          <cell r="H228">
            <v>0</v>
          </cell>
          <cell r="I228">
            <v>146741.41</v>
          </cell>
          <cell r="J228">
            <v>33151.449999999997</v>
          </cell>
        </row>
        <row r="229">
          <cell r="A229">
            <v>4788</v>
          </cell>
          <cell r="B229" t="str">
            <v>2015</v>
          </cell>
          <cell r="C229">
            <v>37743.69</v>
          </cell>
          <cell r="D229">
            <v>17463.86</v>
          </cell>
          <cell r="E229">
            <v>35553.79</v>
          </cell>
          <cell r="F229">
            <v>0</v>
          </cell>
          <cell r="G229">
            <v>0</v>
          </cell>
          <cell r="H229">
            <v>0</v>
          </cell>
          <cell r="I229">
            <v>123067.67</v>
          </cell>
          <cell r="J229">
            <v>38369.79</v>
          </cell>
        </row>
        <row r="230">
          <cell r="A230">
            <v>4797</v>
          </cell>
          <cell r="B230" t="str">
            <v>2015</v>
          </cell>
          <cell r="C230">
            <v>71113.91</v>
          </cell>
          <cell r="D230">
            <v>54675</v>
          </cell>
          <cell r="E230">
            <v>56342.3</v>
          </cell>
          <cell r="F230">
            <v>0</v>
          </cell>
          <cell r="G230">
            <v>0</v>
          </cell>
          <cell r="H230">
            <v>0</v>
          </cell>
          <cell r="I230">
            <v>333112.15999999997</v>
          </cell>
          <cell r="J230">
            <v>140745.72</v>
          </cell>
        </row>
        <row r="231">
          <cell r="A231">
            <v>4860</v>
          </cell>
          <cell r="B231" t="str">
            <v>2015</v>
          </cell>
          <cell r="C231">
            <v>26638.2</v>
          </cell>
          <cell r="D231">
            <v>0</v>
          </cell>
          <cell r="E231">
            <v>11214.29</v>
          </cell>
          <cell r="F231">
            <v>0</v>
          </cell>
          <cell r="G231">
            <v>0</v>
          </cell>
          <cell r="H231">
            <v>0</v>
          </cell>
          <cell r="I231">
            <v>63139.43</v>
          </cell>
          <cell r="J231">
            <v>11183.94</v>
          </cell>
        </row>
        <row r="232">
          <cell r="A232">
            <v>4869</v>
          </cell>
          <cell r="B232" t="str">
            <v>2015</v>
          </cell>
          <cell r="C232">
            <v>54152.89</v>
          </cell>
          <cell r="D232">
            <v>0</v>
          </cell>
          <cell r="E232">
            <v>50196.14</v>
          </cell>
          <cell r="F232">
            <v>0</v>
          </cell>
          <cell r="G232">
            <v>0</v>
          </cell>
          <cell r="H232">
            <v>0</v>
          </cell>
          <cell r="I232">
            <v>281620.71000000002</v>
          </cell>
          <cell r="J232">
            <v>57773.47</v>
          </cell>
        </row>
        <row r="233">
          <cell r="A233">
            <v>4869</v>
          </cell>
          <cell r="B233" t="str">
            <v>2015</v>
          </cell>
          <cell r="C233">
            <v>54152.89</v>
          </cell>
          <cell r="D233">
            <v>0</v>
          </cell>
          <cell r="E233">
            <v>50196.14</v>
          </cell>
          <cell r="F233">
            <v>0</v>
          </cell>
          <cell r="G233">
            <v>0</v>
          </cell>
          <cell r="H233">
            <v>0</v>
          </cell>
          <cell r="I233">
            <v>281620.71000000002</v>
          </cell>
          <cell r="J233">
            <v>57773.47</v>
          </cell>
        </row>
        <row r="234">
          <cell r="A234">
            <v>4878</v>
          </cell>
          <cell r="B234" t="str">
            <v>2015</v>
          </cell>
          <cell r="C234">
            <v>25129.58</v>
          </cell>
          <cell r="D234">
            <v>0</v>
          </cell>
          <cell r="E234">
            <v>42136.76</v>
          </cell>
          <cell r="F234">
            <v>0</v>
          </cell>
          <cell r="G234">
            <v>0</v>
          </cell>
          <cell r="H234">
            <v>0</v>
          </cell>
          <cell r="I234">
            <v>111969.44</v>
          </cell>
          <cell r="J234">
            <v>28427.599999999999</v>
          </cell>
        </row>
        <row r="235">
          <cell r="A235">
            <v>4890</v>
          </cell>
          <cell r="B235" t="str">
            <v>2015</v>
          </cell>
          <cell r="C235">
            <v>63099.67</v>
          </cell>
          <cell r="D235">
            <v>0</v>
          </cell>
          <cell r="E235">
            <v>76622.710000000006</v>
          </cell>
          <cell r="F235">
            <v>0</v>
          </cell>
          <cell r="G235">
            <v>0</v>
          </cell>
          <cell r="H235">
            <v>0</v>
          </cell>
          <cell r="I235">
            <v>198060.63</v>
          </cell>
          <cell r="J235">
            <v>32573.29</v>
          </cell>
        </row>
        <row r="236">
          <cell r="A236">
            <v>4905</v>
          </cell>
          <cell r="B236" t="str">
            <v>2015</v>
          </cell>
          <cell r="C236">
            <v>17553.04</v>
          </cell>
          <cell r="D236">
            <v>0</v>
          </cell>
          <cell r="E236">
            <v>22857.14</v>
          </cell>
          <cell r="F236">
            <v>0</v>
          </cell>
          <cell r="G236">
            <v>0</v>
          </cell>
          <cell r="H236">
            <v>22792</v>
          </cell>
          <cell r="I236">
            <v>87107.3</v>
          </cell>
          <cell r="J236">
            <v>25332.080000000002</v>
          </cell>
        </row>
        <row r="237">
          <cell r="A237">
            <v>4978</v>
          </cell>
          <cell r="B237" t="str">
            <v>2015</v>
          </cell>
          <cell r="C237">
            <v>29151.94</v>
          </cell>
          <cell r="D237">
            <v>0</v>
          </cell>
          <cell r="E237">
            <v>3800</v>
          </cell>
          <cell r="F237">
            <v>0</v>
          </cell>
          <cell r="G237">
            <v>0</v>
          </cell>
          <cell r="H237">
            <v>0</v>
          </cell>
          <cell r="I237">
            <v>53123.68</v>
          </cell>
          <cell r="J237">
            <v>9676.2999999999993</v>
          </cell>
        </row>
        <row r="238">
          <cell r="A238">
            <v>4995</v>
          </cell>
          <cell r="B238" t="str">
            <v>2015</v>
          </cell>
          <cell r="C238">
            <v>59341.919999999998</v>
          </cell>
          <cell r="D238">
            <v>11356.97</v>
          </cell>
          <cell r="E238">
            <v>45326.14</v>
          </cell>
          <cell r="F238">
            <v>0</v>
          </cell>
          <cell r="G238">
            <v>0</v>
          </cell>
          <cell r="H238">
            <v>0</v>
          </cell>
          <cell r="I238">
            <v>177824.68</v>
          </cell>
          <cell r="J238">
            <v>108863.34</v>
          </cell>
        </row>
        <row r="239">
          <cell r="A239">
            <v>5013</v>
          </cell>
          <cell r="B239" t="str">
            <v>2015</v>
          </cell>
          <cell r="C239">
            <v>121463.29</v>
          </cell>
          <cell r="D239">
            <v>1880.76</v>
          </cell>
          <cell r="E239">
            <v>123788.44</v>
          </cell>
          <cell r="F239">
            <v>1221</v>
          </cell>
          <cell r="G239">
            <v>0</v>
          </cell>
          <cell r="H239">
            <v>0</v>
          </cell>
          <cell r="I239">
            <v>429299.69</v>
          </cell>
          <cell r="J239">
            <v>292321.40999999997</v>
          </cell>
        </row>
        <row r="240">
          <cell r="A240">
            <v>5049</v>
          </cell>
          <cell r="B240" t="str">
            <v>2015</v>
          </cell>
          <cell r="C240">
            <v>149383.85999999999</v>
          </cell>
          <cell r="D240">
            <v>0</v>
          </cell>
          <cell r="E240">
            <v>0</v>
          </cell>
          <cell r="F240">
            <v>0</v>
          </cell>
          <cell r="G240">
            <v>973.59</v>
          </cell>
          <cell r="H240">
            <v>0</v>
          </cell>
          <cell r="I240">
            <v>0</v>
          </cell>
          <cell r="J240">
            <v>0</v>
          </cell>
        </row>
        <row r="241">
          <cell r="A241">
            <v>5121</v>
          </cell>
          <cell r="B241" t="str">
            <v>2015</v>
          </cell>
          <cell r="C241">
            <v>61212.03</v>
          </cell>
          <cell r="D241">
            <v>596.80999999999995</v>
          </cell>
          <cell r="E241">
            <v>43690.42</v>
          </cell>
          <cell r="F241">
            <v>390</v>
          </cell>
          <cell r="G241">
            <v>0</v>
          </cell>
          <cell r="H241">
            <v>0</v>
          </cell>
          <cell r="I241">
            <v>269685.15000000002</v>
          </cell>
          <cell r="J241">
            <v>62711.18</v>
          </cell>
        </row>
        <row r="242">
          <cell r="A242">
            <v>5139</v>
          </cell>
          <cell r="B242" t="str">
            <v>2015</v>
          </cell>
          <cell r="C242">
            <v>27141.88</v>
          </cell>
          <cell r="D242">
            <v>0</v>
          </cell>
          <cell r="E242">
            <v>24066.43</v>
          </cell>
          <cell r="F242">
            <v>1057.96</v>
          </cell>
          <cell r="G242">
            <v>0</v>
          </cell>
          <cell r="H242">
            <v>0</v>
          </cell>
          <cell r="I242">
            <v>80337.78</v>
          </cell>
          <cell r="J242">
            <v>13681.04</v>
          </cell>
        </row>
        <row r="243">
          <cell r="A243">
            <v>5319</v>
          </cell>
          <cell r="B243" t="str">
            <v>2015</v>
          </cell>
          <cell r="C243">
            <v>71660.81</v>
          </cell>
          <cell r="D243">
            <v>417.08</v>
          </cell>
          <cell r="E243">
            <v>40236.42</v>
          </cell>
          <cell r="F243">
            <v>1174.95</v>
          </cell>
          <cell r="G243">
            <v>0</v>
          </cell>
          <cell r="H243">
            <v>0</v>
          </cell>
          <cell r="I243">
            <v>242496.2</v>
          </cell>
          <cell r="J243">
            <v>56939.56</v>
          </cell>
        </row>
        <row r="244">
          <cell r="A244">
            <v>5163</v>
          </cell>
          <cell r="B244" t="str">
            <v>2015</v>
          </cell>
          <cell r="C244">
            <v>61051.79</v>
          </cell>
          <cell r="D244">
            <v>0</v>
          </cell>
          <cell r="E244">
            <v>41485.440000000002</v>
          </cell>
          <cell r="F244">
            <v>198</v>
          </cell>
          <cell r="G244">
            <v>0</v>
          </cell>
          <cell r="H244">
            <v>0</v>
          </cell>
          <cell r="I244">
            <v>253049.02</v>
          </cell>
          <cell r="J244">
            <v>74020.5</v>
          </cell>
        </row>
        <row r="245">
          <cell r="A245">
            <v>5166</v>
          </cell>
          <cell r="B245" t="str">
            <v>2015</v>
          </cell>
          <cell r="C245">
            <v>138159.67999999999</v>
          </cell>
          <cell r="D245">
            <v>0</v>
          </cell>
          <cell r="E245">
            <v>94271.72</v>
          </cell>
          <cell r="F245">
            <v>6637.43</v>
          </cell>
          <cell r="G245">
            <v>0</v>
          </cell>
          <cell r="H245">
            <v>4734.99</v>
          </cell>
          <cell r="I245">
            <v>444350.43</v>
          </cell>
          <cell r="J245">
            <v>184267.2</v>
          </cell>
        </row>
        <row r="246">
          <cell r="A246">
            <v>5184</v>
          </cell>
          <cell r="B246" t="str">
            <v>2015</v>
          </cell>
          <cell r="C246">
            <v>72029.52</v>
          </cell>
          <cell r="D246">
            <v>823.03</v>
          </cell>
          <cell r="E246">
            <v>121694.82</v>
          </cell>
          <cell r="F246">
            <v>0</v>
          </cell>
          <cell r="G246">
            <v>0</v>
          </cell>
          <cell r="H246">
            <v>0</v>
          </cell>
          <cell r="I246">
            <v>353825.37</v>
          </cell>
          <cell r="J246">
            <v>89144.74</v>
          </cell>
        </row>
        <row r="247">
          <cell r="A247">
            <v>5250</v>
          </cell>
          <cell r="B247" t="str">
            <v>2015</v>
          </cell>
          <cell r="C247">
            <v>127867.26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591730</v>
          </cell>
          <cell r="I247">
            <v>41408.78</v>
          </cell>
          <cell r="J247">
            <v>13425.68</v>
          </cell>
        </row>
        <row r="248">
          <cell r="A248">
            <v>5256</v>
          </cell>
          <cell r="B248" t="str">
            <v>2015</v>
          </cell>
          <cell r="C248">
            <v>37794.720000000001</v>
          </cell>
          <cell r="D248">
            <v>0</v>
          </cell>
          <cell r="E248">
            <v>25741.57</v>
          </cell>
          <cell r="F248">
            <v>0</v>
          </cell>
          <cell r="G248">
            <v>0</v>
          </cell>
          <cell r="H248">
            <v>0</v>
          </cell>
          <cell r="I248">
            <v>139649.62</v>
          </cell>
          <cell r="J248">
            <v>25745.759999999998</v>
          </cell>
        </row>
        <row r="249">
          <cell r="A249">
            <v>5283</v>
          </cell>
          <cell r="B249" t="str">
            <v>2015</v>
          </cell>
          <cell r="C249">
            <v>105068.06</v>
          </cell>
          <cell r="D249">
            <v>0</v>
          </cell>
          <cell r="E249">
            <v>73607.839999999997</v>
          </cell>
          <cell r="F249">
            <v>1074.25</v>
          </cell>
          <cell r="G249">
            <v>0</v>
          </cell>
          <cell r="H249">
            <v>0</v>
          </cell>
          <cell r="I249">
            <v>263514.5</v>
          </cell>
          <cell r="J249">
            <v>57847.4</v>
          </cell>
        </row>
        <row r="250">
          <cell r="A250">
            <v>5283</v>
          </cell>
          <cell r="B250" t="str">
            <v>2015</v>
          </cell>
          <cell r="C250">
            <v>105068.06</v>
          </cell>
          <cell r="D250">
            <v>0</v>
          </cell>
          <cell r="E250">
            <v>73607.839999999997</v>
          </cell>
          <cell r="F250">
            <v>1074.25</v>
          </cell>
          <cell r="G250">
            <v>0</v>
          </cell>
          <cell r="H250">
            <v>0</v>
          </cell>
          <cell r="I250">
            <v>263514.5</v>
          </cell>
          <cell r="J250">
            <v>57847.4</v>
          </cell>
        </row>
        <row r="251">
          <cell r="A251">
            <v>5310</v>
          </cell>
          <cell r="B251" t="str">
            <v>2015</v>
          </cell>
          <cell r="C251">
            <v>37187.85</v>
          </cell>
          <cell r="D251">
            <v>0</v>
          </cell>
          <cell r="E251">
            <v>57880.58</v>
          </cell>
          <cell r="F251">
            <v>339.5</v>
          </cell>
          <cell r="G251">
            <v>0</v>
          </cell>
          <cell r="H251">
            <v>0</v>
          </cell>
          <cell r="I251">
            <v>71269.61</v>
          </cell>
          <cell r="J251">
            <v>12585.03</v>
          </cell>
        </row>
        <row r="252">
          <cell r="A252">
            <v>5323</v>
          </cell>
          <cell r="B252" t="str">
            <v>2015</v>
          </cell>
          <cell r="C252">
            <v>82132.509999999995</v>
          </cell>
          <cell r="D252">
            <v>0</v>
          </cell>
          <cell r="E252">
            <v>35402.29</v>
          </cell>
          <cell r="F252">
            <v>0</v>
          </cell>
          <cell r="G252">
            <v>0</v>
          </cell>
          <cell r="H252">
            <v>0</v>
          </cell>
          <cell r="I252">
            <v>250732.9</v>
          </cell>
          <cell r="J252">
            <v>51024.72</v>
          </cell>
        </row>
        <row r="253">
          <cell r="A253">
            <v>5328</v>
          </cell>
          <cell r="B253" t="str">
            <v>2015</v>
          </cell>
          <cell r="C253">
            <v>19356</v>
          </cell>
          <cell r="D253">
            <v>38999.54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34201.86</v>
          </cell>
          <cell r="J253">
            <v>5782.88</v>
          </cell>
        </row>
        <row r="254">
          <cell r="A254">
            <v>5463</v>
          </cell>
          <cell r="B254" t="str">
            <v>2015</v>
          </cell>
          <cell r="C254">
            <v>45980.82</v>
          </cell>
          <cell r="D254">
            <v>0</v>
          </cell>
          <cell r="E254">
            <v>82126.84</v>
          </cell>
          <cell r="F254">
            <v>0</v>
          </cell>
          <cell r="G254">
            <v>0</v>
          </cell>
          <cell r="H254">
            <v>0</v>
          </cell>
          <cell r="I254">
            <v>205469.46</v>
          </cell>
          <cell r="J254">
            <v>111565.43</v>
          </cell>
        </row>
        <row r="255">
          <cell r="A255">
            <v>5486</v>
          </cell>
          <cell r="B255" t="str">
            <v>2015</v>
          </cell>
          <cell r="C255">
            <v>32029.4</v>
          </cell>
          <cell r="D255">
            <v>0</v>
          </cell>
          <cell r="E255">
            <v>22071.15</v>
          </cell>
          <cell r="F255">
            <v>0</v>
          </cell>
          <cell r="G255">
            <v>0</v>
          </cell>
          <cell r="H255">
            <v>0</v>
          </cell>
          <cell r="I255">
            <v>114700.47</v>
          </cell>
          <cell r="J255">
            <v>33732.44</v>
          </cell>
        </row>
        <row r="256">
          <cell r="A256">
            <v>5508</v>
          </cell>
          <cell r="B256" t="str">
            <v>2015</v>
          </cell>
          <cell r="C256">
            <v>31274.07</v>
          </cell>
          <cell r="D256">
            <v>0</v>
          </cell>
          <cell r="E256">
            <v>37495.279999999999</v>
          </cell>
          <cell r="F256">
            <v>0</v>
          </cell>
          <cell r="G256">
            <v>0</v>
          </cell>
          <cell r="H256">
            <v>0</v>
          </cell>
          <cell r="I256">
            <v>96369.08</v>
          </cell>
          <cell r="J256">
            <v>20682.47</v>
          </cell>
        </row>
        <row r="257">
          <cell r="A257">
            <v>4824</v>
          </cell>
          <cell r="B257" t="str">
            <v>2015</v>
          </cell>
          <cell r="C257">
            <v>60356.76</v>
          </cell>
          <cell r="D257">
            <v>0</v>
          </cell>
          <cell r="E257">
            <v>29185.72</v>
          </cell>
          <cell r="F257">
            <v>0</v>
          </cell>
          <cell r="G257">
            <v>0</v>
          </cell>
          <cell r="H257">
            <v>0</v>
          </cell>
          <cell r="I257">
            <v>217494.88</v>
          </cell>
          <cell r="J257">
            <v>51583.18</v>
          </cell>
        </row>
        <row r="258">
          <cell r="A258">
            <v>5607</v>
          </cell>
          <cell r="B258" t="str">
            <v>2015</v>
          </cell>
          <cell r="C258">
            <v>30244.639999999999</v>
          </cell>
          <cell r="D258">
            <v>0</v>
          </cell>
          <cell r="E258">
            <v>46649.43</v>
          </cell>
          <cell r="F258">
            <v>0</v>
          </cell>
          <cell r="G258">
            <v>0</v>
          </cell>
          <cell r="H258">
            <v>0</v>
          </cell>
          <cell r="I258">
            <v>83998.82</v>
          </cell>
          <cell r="J258">
            <v>19896.150000000001</v>
          </cell>
        </row>
        <row r="259">
          <cell r="A259">
            <v>5643</v>
          </cell>
          <cell r="B259" t="str">
            <v>2015</v>
          </cell>
          <cell r="C259">
            <v>55027.19</v>
          </cell>
          <cell r="D259">
            <v>0</v>
          </cell>
          <cell r="E259">
            <v>50080.57</v>
          </cell>
          <cell r="F259">
            <v>372.48</v>
          </cell>
          <cell r="G259">
            <v>0</v>
          </cell>
          <cell r="H259">
            <v>0</v>
          </cell>
          <cell r="I259">
            <v>140422.01</v>
          </cell>
          <cell r="J259">
            <v>22323.48</v>
          </cell>
        </row>
        <row r="260">
          <cell r="A260">
            <v>5697</v>
          </cell>
          <cell r="B260" t="str">
            <v>2015</v>
          </cell>
          <cell r="C260">
            <v>58909.52</v>
          </cell>
          <cell r="D260">
            <v>0</v>
          </cell>
          <cell r="E260">
            <v>49174.29</v>
          </cell>
          <cell r="F260">
            <v>95</v>
          </cell>
          <cell r="G260">
            <v>0</v>
          </cell>
          <cell r="H260">
            <v>0</v>
          </cell>
          <cell r="I260">
            <v>155254.06</v>
          </cell>
          <cell r="J260">
            <v>32697.25</v>
          </cell>
        </row>
        <row r="261">
          <cell r="A261">
            <v>5724</v>
          </cell>
          <cell r="B261" t="str">
            <v>2015</v>
          </cell>
          <cell r="C261">
            <v>28089.89</v>
          </cell>
          <cell r="D261">
            <v>0</v>
          </cell>
          <cell r="E261">
            <v>34095.43</v>
          </cell>
          <cell r="F261">
            <v>0</v>
          </cell>
          <cell r="G261">
            <v>0</v>
          </cell>
          <cell r="H261">
            <v>0</v>
          </cell>
          <cell r="I261">
            <v>67203.600000000006</v>
          </cell>
          <cell r="J261">
            <v>12761.84</v>
          </cell>
        </row>
        <row r="262">
          <cell r="A262">
            <v>5751</v>
          </cell>
          <cell r="B262" t="str">
            <v>2015</v>
          </cell>
          <cell r="C262">
            <v>65986.73</v>
          </cell>
          <cell r="D262">
            <v>0</v>
          </cell>
          <cell r="E262">
            <v>43764.85</v>
          </cell>
          <cell r="F262">
            <v>0</v>
          </cell>
          <cell r="G262">
            <v>0</v>
          </cell>
          <cell r="H262">
            <v>0</v>
          </cell>
          <cell r="I262">
            <v>196437.58</v>
          </cell>
          <cell r="J262">
            <v>52604.36</v>
          </cell>
        </row>
        <row r="263">
          <cell r="A263">
            <v>5805</v>
          </cell>
          <cell r="B263" t="str">
            <v>2015</v>
          </cell>
          <cell r="C263">
            <v>71197.61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17561.2</v>
          </cell>
          <cell r="J263">
            <v>2844.2</v>
          </cell>
        </row>
        <row r="264">
          <cell r="A264">
            <v>5823</v>
          </cell>
          <cell r="B264" t="str">
            <v>2015</v>
          </cell>
          <cell r="C264">
            <v>39216.36</v>
          </cell>
          <cell r="D264">
            <v>0</v>
          </cell>
          <cell r="E264">
            <v>23247.57</v>
          </cell>
          <cell r="F264">
            <v>0</v>
          </cell>
          <cell r="G264">
            <v>0</v>
          </cell>
          <cell r="H264">
            <v>0</v>
          </cell>
          <cell r="I264">
            <v>87522.38</v>
          </cell>
          <cell r="J264">
            <v>18488.849999999999</v>
          </cell>
        </row>
        <row r="265">
          <cell r="A265">
            <v>5832</v>
          </cell>
          <cell r="B265" t="str">
            <v>2015</v>
          </cell>
          <cell r="C265">
            <v>32935.25</v>
          </cell>
          <cell r="D265">
            <v>0</v>
          </cell>
          <cell r="E265">
            <v>24907.42</v>
          </cell>
          <cell r="F265">
            <v>0</v>
          </cell>
          <cell r="G265">
            <v>0</v>
          </cell>
          <cell r="H265">
            <v>0</v>
          </cell>
          <cell r="I265">
            <v>90998.17</v>
          </cell>
          <cell r="J265">
            <v>15168.25</v>
          </cell>
        </row>
        <row r="266">
          <cell r="A266">
            <v>5877</v>
          </cell>
          <cell r="B266" t="str">
            <v>2015</v>
          </cell>
          <cell r="C266">
            <v>54199.38</v>
          </cell>
          <cell r="D266">
            <v>0</v>
          </cell>
          <cell r="E266">
            <v>92857.14</v>
          </cell>
          <cell r="F266">
            <v>0</v>
          </cell>
          <cell r="G266">
            <v>0</v>
          </cell>
          <cell r="H266">
            <v>0</v>
          </cell>
          <cell r="I266">
            <v>220016.25</v>
          </cell>
          <cell r="J266">
            <v>53147.98</v>
          </cell>
        </row>
        <row r="267">
          <cell r="A267">
            <v>5895</v>
          </cell>
          <cell r="B267" t="str">
            <v>2015</v>
          </cell>
          <cell r="C267">
            <v>25841.96</v>
          </cell>
          <cell r="D267">
            <v>0</v>
          </cell>
          <cell r="E267">
            <v>9460.2900000000009</v>
          </cell>
          <cell r="F267">
            <v>0</v>
          </cell>
          <cell r="G267">
            <v>0</v>
          </cell>
          <cell r="H267">
            <v>0</v>
          </cell>
          <cell r="I267">
            <v>68915.850000000006</v>
          </cell>
          <cell r="J267">
            <v>12091.19</v>
          </cell>
        </row>
        <row r="268">
          <cell r="A268">
            <v>5922</v>
          </cell>
          <cell r="B268" t="str">
            <v>2015</v>
          </cell>
          <cell r="C268">
            <v>72815.31</v>
          </cell>
          <cell r="D268">
            <v>0</v>
          </cell>
          <cell r="E268">
            <v>60353.29</v>
          </cell>
          <cell r="F268">
            <v>1142.01</v>
          </cell>
          <cell r="G268">
            <v>0</v>
          </cell>
          <cell r="H268">
            <v>85</v>
          </cell>
          <cell r="I268">
            <v>271747.61</v>
          </cell>
          <cell r="J268">
            <v>53012.55</v>
          </cell>
        </row>
        <row r="269">
          <cell r="A269">
            <v>5949</v>
          </cell>
          <cell r="B269" t="str">
            <v>2015</v>
          </cell>
          <cell r="C269">
            <v>68567.72</v>
          </cell>
          <cell r="D269">
            <v>1474.99</v>
          </cell>
          <cell r="E269">
            <v>47556.72</v>
          </cell>
          <cell r="F269">
            <v>7728</v>
          </cell>
          <cell r="G269">
            <v>0</v>
          </cell>
          <cell r="H269">
            <v>9150</v>
          </cell>
          <cell r="I269">
            <v>228605.33</v>
          </cell>
          <cell r="J269">
            <v>54613.11</v>
          </cell>
        </row>
        <row r="270">
          <cell r="A270">
            <v>5976</v>
          </cell>
          <cell r="B270" t="str">
            <v>2015</v>
          </cell>
          <cell r="C270">
            <v>53340.47</v>
          </cell>
          <cell r="D270">
            <v>3406</v>
          </cell>
          <cell r="E270">
            <v>37233.43</v>
          </cell>
          <cell r="F270">
            <v>250</v>
          </cell>
          <cell r="G270">
            <v>0</v>
          </cell>
          <cell r="H270">
            <v>0</v>
          </cell>
          <cell r="I270">
            <v>180598.08</v>
          </cell>
          <cell r="J270">
            <v>45340.06</v>
          </cell>
        </row>
        <row r="271">
          <cell r="A271">
            <v>5994</v>
          </cell>
          <cell r="B271" t="str">
            <v>2015</v>
          </cell>
          <cell r="C271">
            <v>57566.12</v>
          </cell>
          <cell r="D271">
            <v>0</v>
          </cell>
          <cell r="E271">
            <v>66148.44</v>
          </cell>
          <cell r="F271">
            <v>12365.18</v>
          </cell>
          <cell r="G271">
            <v>13882.8</v>
          </cell>
          <cell r="H271">
            <v>0</v>
          </cell>
          <cell r="I271">
            <v>157107.29999999999</v>
          </cell>
          <cell r="J271">
            <v>43031.33</v>
          </cell>
        </row>
        <row r="272">
          <cell r="A272">
            <v>6003</v>
          </cell>
          <cell r="B272" t="str">
            <v>2015</v>
          </cell>
          <cell r="C272">
            <v>39120.28</v>
          </cell>
          <cell r="D272">
            <v>0</v>
          </cell>
          <cell r="E272">
            <v>14385.72</v>
          </cell>
          <cell r="F272">
            <v>0</v>
          </cell>
          <cell r="G272">
            <v>0</v>
          </cell>
          <cell r="H272">
            <v>0</v>
          </cell>
          <cell r="I272">
            <v>195099.51999999999</v>
          </cell>
          <cell r="J272">
            <v>39201.68</v>
          </cell>
        </row>
        <row r="273">
          <cell r="A273">
            <v>6012</v>
          </cell>
          <cell r="B273" t="str">
            <v>2015</v>
          </cell>
          <cell r="C273">
            <v>34638.44</v>
          </cell>
          <cell r="D273">
            <v>0</v>
          </cell>
          <cell r="E273">
            <v>13906.86</v>
          </cell>
          <cell r="F273">
            <v>4500</v>
          </cell>
          <cell r="G273">
            <v>0</v>
          </cell>
          <cell r="H273">
            <v>0</v>
          </cell>
          <cell r="I273">
            <v>119549.02</v>
          </cell>
          <cell r="J273">
            <v>35665.47</v>
          </cell>
        </row>
        <row r="274">
          <cell r="A274">
            <v>6030</v>
          </cell>
          <cell r="B274" t="str">
            <v>2015</v>
          </cell>
          <cell r="C274">
            <v>57098.13</v>
          </cell>
          <cell r="D274">
            <v>0</v>
          </cell>
          <cell r="E274">
            <v>68710.429999999993</v>
          </cell>
          <cell r="F274">
            <v>445</v>
          </cell>
          <cell r="G274">
            <v>0</v>
          </cell>
          <cell r="H274">
            <v>0</v>
          </cell>
          <cell r="I274">
            <v>204349.99</v>
          </cell>
          <cell r="J274">
            <v>46705.32</v>
          </cell>
        </row>
        <row r="275">
          <cell r="A275">
            <v>6048</v>
          </cell>
          <cell r="B275" t="str">
            <v>2015</v>
          </cell>
          <cell r="C275">
            <v>64448.67</v>
          </cell>
          <cell r="D275">
            <v>0</v>
          </cell>
          <cell r="E275">
            <v>52735.86</v>
          </cell>
          <cell r="F275">
            <v>0</v>
          </cell>
          <cell r="G275">
            <v>0</v>
          </cell>
          <cell r="H275">
            <v>0</v>
          </cell>
          <cell r="I275">
            <v>186987.83</v>
          </cell>
          <cell r="J275">
            <v>51922.69</v>
          </cell>
        </row>
        <row r="276">
          <cell r="A276">
            <v>6039</v>
          </cell>
          <cell r="B276" t="str">
            <v>2015</v>
          </cell>
          <cell r="C276">
            <v>317492.32</v>
          </cell>
          <cell r="D276">
            <v>100</v>
          </cell>
          <cell r="E276">
            <v>264622.46999999997</v>
          </cell>
          <cell r="F276">
            <v>59222.879999999997</v>
          </cell>
          <cell r="G276">
            <v>0</v>
          </cell>
          <cell r="H276">
            <v>0</v>
          </cell>
          <cell r="I276">
            <v>2348640.4300000002</v>
          </cell>
          <cell r="J276">
            <v>528902.29</v>
          </cell>
        </row>
        <row r="277">
          <cell r="A277">
            <v>6091</v>
          </cell>
          <cell r="B277" t="str">
            <v>2015</v>
          </cell>
          <cell r="C277">
            <v>62162.16</v>
          </cell>
          <cell r="D277">
            <v>3984.92</v>
          </cell>
          <cell r="E277">
            <v>59153.14</v>
          </cell>
          <cell r="F277">
            <v>0</v>
          </cell>
          <cell r="G277">
            <v>0</v>
          </cell>
          <cell r="H277">
            <v>0</v>
          </cell>
          <cell r="I277">
            <v>279284.90999999997</v>
          </cell>
          <cell r="J277">
            <v>57747.69</v>
          </cell>
        </row>
        <row r="278">
          <cell r="A278">
            <v>6093</v>
          </cell>
          <cell r="B278" t="str">
            <v>2015</v>
          </cell>
          <cell r="C278">
            <v>58974.09</v>
          </cell>
          <cell r="D278">
            <v>0</v>
          </cell>
          <cell r="E278">
            <v>33882.28</v>
          </cell>
          <cell r="F278">
            <v>547.5</v>
          </cell>
          <cell r="G278">
            <v>0</v>
          </cell>
          <cell r="H278">
            <v>0</v>
          </cell>
          <cell r="I278">
            <v>228303.96</v>
          </cell>
          <cell r="J278">
            <v>45068.9</v>
          </cell>
        </row>
        <row r="279">
          <cell r="A279">
            <v>6094</v>
          </cell>
          <cell r="B279" t="str">
            <v>2015</v>
          </cell>
          <cell r="C279">
            <v>61671.82</v>
          </cell>
          <cell r="D279">
            <v>0</v>
          </cell>
          <cell r="E279">
            <v>65050.43</v>
          </cell>
          <cell r="F279">
            <v>0</v>
          </cell>
          <cell r="G279">
            <v>0</v>
          </cell>
          <cell r="H279">
            <v>0</v>
          </cell>
          <cell r="I279">
            <v>107356.17</v>
          </cell>
          <cell r="J279">
            <v>29116.12</v>
          </cell>
        </row>
        <row r="280">
          <cell r="A280">
            <v>6095</v>
          </cell>
          <cell r="B280" t="str">
            <v>2015</v>
          </cell>
          <cell r="C280">
            <v>51196.29</v>
          </cell>
          <cell r="D280">
            <v>0</v>
          </cell>
          <cell r="E280">
            <v>42305.42</v>
          </cell>
          <cell r="F280">
            <v>665.75</v>
          </cell>
          <cell r="G280">
            <v>0</v>
          </cell>
          <cell r="H280">
            <v>0</v>
          </cell>
          <cell r="I280">
            <v>158157.69</v>
          </cell>
          <cell r="J280">
            <v>30213.88</v>
          </cell>
        </row>
        <row r="281">
          <cell r="A281">
            <v>6096</v>
          </cell>
          <cell r="B281" t="str">
            <v>2015</v>
          </cell>
          <cell r="C281">
            <v>63010.67</v>
          </cell>
          <cell r="D281">
            <v>0</v>
          </cell>
          <cell r="E281">
            <v>52652.99</v>
          </cell>
          <cell r="F281">
            <v>0</v>
          </cell>
          <cell r="G281">
            <v>0</v>
          </cell>
          <cell r="H281">
            <v>0</v>
          </cell>
          <cell r="I281">
            <v>246297.3</v>
          </cell>
          <cell r="J281">
            <v>46208.53</v>
          </cell>
        </row>
        <row r="282">
          <cell r="A282">
            <v>6097</v>
          </cell>
          <cell r="B282" t="str">
            <v>2015</v>
          </cell>
          <cell r="C282">
            <v>29040.720000000001</v>
          </cell>
          <cell r="D282">
            <v>0</v>
          </cell>
          <cell r="E282">
            <v>11700.7</v>
          </cell>
          <cell r="F282">
            <v>0</v>
          </cell>
          <cell r="G282">
            <v>0</v>
          </cell>
          <cell r="H282">
            <v>0</v>
          </cell>
          <cell r="I282">
            <v>63150.58</v>
          </cell>
          <cell r="J282">
            <v>11761.97</v>
          </cell>
        </row>
        <row r="283">
          <cell r="A283">
            <v>6098</v>
          </cell>
          <cell r="B283" t="str">
            <v>2015</v>
          </cell>
          <cell r="C283">
            <v>127763.9</v>
          </cell>
          <cell r="D283">
            <v>0</v>
          </cell>
          <cell r="E283">
            <v>105123.12</v>
          </cell>
          <cell r="F283">
            <v>0</v>
          </cell>
          <cell r="G283">
            <v>0</v>
          </cell>
          <cell r="H283">
            <v>0</v>
          </cell>
          <cell r="I283">
            <v>413378.56</v>
          </cell>
          <cell r="J283">
            <v>102203.82</v>
          </cell>
        </row>
        <row r="284">
          <cell r="A284">
            <v>5157</v>
          </cell>
          <cell r="B284" t="str">
            <v>2015</v>
          </cell>
          <cell r="C284">
            <v>65958.39</v>
          </cell>
          <cell r="D284">
            <v>0</v>
          </cell>
          <cell r="E284">
            <v>65853.570000000007</v>
          </cell>
          <cell r="F284">
            <v>0</v>
          </cell>
          <cell r="G284">
            <v>2237</v>
          </cell>
          <cell r="H284">
            <v>0</v>
          </cell>
          <cell r="I284">
            <v>204898.63</v>
          </cell>
          <cell r="J284">
            <v>38729.94</v>
          </cell>
        </row>
        <row r="285">
          <cell r="A285">
            <v>6100</v>
          </cell>
          <cell r="B285" t="str">
            <v>2015</v>
          </cell>
          <cell r="C285">
            <v>58292.54</v>
          </cell>
          <cell r="D285">
            <v>0</v>
          </cell>
          <cell r="E285">
            <v>56158.71</v>
          </cell>
          <cell r="F285">
            <v>0</v>
          </cell>
          <cell r="G285">
            <v>0</v>
          </cell>
          <cell r="H285">
            <v>0</v>
          </cell>
          <cell r="I285">
            <v>200396.81</v>
          </cell>
          <cell r="J285">
            <v>56696.69</v>
          </cell>
        </row>
        <row r="286">
          <cell r="A286">
            <v>6101</v>
          </cell>
          <cell r="B286" t="str">
            <v>2015</v>
          </cell>
          <cell r="C286">
            <v>337593.32</v>
          </cell>
          <cell r="D286">
            <v>6238.98</v>
          </cell>
          <cell r="E286">
            <v>236136.27</v>
          </cell>
          <cell r="F286">
            <v>0</v>
          </cell>
          <cell r="G286">
            <v>0</v>
          </cell>
          <cell r="H286">
            <v>1698.75</v>
          </cell>
          <cell r="I286">
            <v>1771808.21</v>
          </cell>
          <cell r="J286">
            <v>488339.66</v>
          </cell>
        </row>
        <row r="287">
          <cell r="A287">
            <v>6102</v>
          </cell>
          <cell r="B287" t="str">
            <v>2015</v>
          </cell>
          <cell r="C287">
            <v>92246.96</v>
          </cell>
          <cell r="D287">
            <v>4375</v>
          </cell>
          <cell r="E287">
            <v>46992.85</v>
          </cell>
          <cell r="F287">
            <v>0</v>
          </cell>
          <cell r="G287">
            <v>0</v>
          </cell>
          <cell r="H287">
            <v>0</v>
          </cell>
          <cell r="I287">
            <v>377104.64000000001</v>
          </cell>
          <cell r="J287">
            <v>104239.69</v>
          </cell>
        </row>
        <row r="288">
          <cell r="A288">
            <v>6120</v>
          </cell>
          <cell r="B288" t="str">
            <v>2015</v>
          </cell>
          <cell r="C288">
            <v>62271.46</v>
          </cell>
          <cell r="D288">
            <v>1544.99</v>
          </cell>
          <cell r="E288">
            <v>66497.56</v>
          </cell>
          <cell r="F288">
            <v>0</v>
          </cell>
          <cell r="G288">
            <v>0</v>
          </cell>
          <cell r="H288">
            <v>0</v>
          </cell>
          <cell r="I288">
            <v>216620.03</v>
          </cell>
          <cell r="J288">
            <v>58882.83</v>
          </cell>
        </row>
        <row r="289">
          <cell r="A289">
            <v>6138</v>
          </cell>
          <cell r="B289" t="str">
            <v>2015</v>
          </cell>
          <cell r="C289">
            <v>25847.09</v>
          </cell>
          <cell r="D289">
            <v>0</v>
          </cell>
          <cell r="E289">
            <v>17107.57</v>
          </cell>
          <cell r="F289">
            <v>2371</v>
          </cell>
          <cell r="G289">
            <v>0</v>
          </cell>
          <cell r="H289">
            <v>0</v>
          </cell>
          <cell r="I289">
            <v>63028.54</v>
          </cell>
          <cell r="J289">
            <v>10165.629999999999</v>
          </cell>
        </row>
        <row r="290">
          <cell r="A290">
            <v>6165</v>
          </cell>
          <cell r="B290" t="str">
            <v>2015</v>
          </cell>
          <cell r="C290">
            <v>18059.13</v>
          </cell>
          <cell r="D290">
            <v>0</v>
          </cell>
          <cell r="E290">
            <v>16275.71</v>
          </cell>
          <cell r="F290">
            <v>0</v>
          </cell>
          <cell r="G290">
            <v>0</v>
          </cell>
          <cell r="H290">
            <v>595</v>
          </cell>
          <cell r="I290">
            <v>49018.71</v>
          </cell>
          <cell r="J290">
            <v>10082.35</v>
          </cell>
        </row>
        <row r="291">
          <cell r="A291">
            <v>6175</v>
          </cell>
          <cell r="B291" t="str">
            <v>2015</v>
          </cell>
          <cell r="C291">
            <v>60609.46</v>
          </cell>
          <cell r="D291">
            <v>0</v>
          </cell>
          <cell r="E291">
            <v>27409.72</v>
          </cell>
          <cell r="F291">
            <v>0</v>
          </cell>
          <cell r="G291">
            <v>0</v>
          </cell>
          <cell r="H291">
            <v>0</v>
          </cell>
          <cell r="I291">
            <v>135612.59</v>
          </cell>
          <cell r="J291">
            <v>30442.54</v>
          </cell>
        </row>
        <row r="292">
          <cell r="A292">
            <v>6219</v>
          </cell>
          <cell r="B292" t="str">
            <v>2015</v>
          </cell>
          <cell r="C292">
            <v>49714.05</v>
          </cell>
          <cell r="D292">
            <v>0</v>
          </cell>
          <cell r="E292">
            <v>87512.58</v>
          </cell>
          <cell r="F292">
            <v>100</v>
          </cell>
          <cell r="G292">
            <v>0</v>
          </cell>
          <cell r="H292">
            <v>2741.21</v>
          </cell>
          <cell r="I292">
            <v>327112.27</v>
          </cell>
          <cell r="J292">
            <v>131861.87</v>
          </cell>
        </row>
        <row r="293">
          <cell r="A293">
            <v>6246</v>
          </cell>
          <cell r="B293" t="str">
            <v>2015</v>
          </cell>
          <cell r="C293">
            <v>14349</v>
          </cell>
          <cell r="D293">
            <v>6007.54</v>
          </cell>
          <cell r="E293">
            <v>24535.85</v>
          </cell>
          <cell r="F293">
            <v>0</v>
          </cell>
          <cell r="G293">
            <v>0</v>
          </cell>
          <cell r="H293">
            <v>0</v>
          </cell>
          <cell r="I293">
            <v>37731.32</v>
          </cell>
          <cell r="J293">
            <v>6236.36</v>
          </cell>
        </row>
        <row r="294">
          <cell r="A294">
            <v>6264</v>
          </cell>
          <cell r="B294" t="str">
            <v>2015</v>
          </cell>
          <cell r="C294">
            <v>93348.69</v>
          </cell>
          <cell r="D294">
            <v>0</v>
          </cell>
          <cell r="E294">
            <v>108166.57</v>
          </cell>
          <cell r="F294">
            <v>0</v>
          </cell>
          <cell r="G294">
            <v>0</v>
          </cell>
          <cell r="H294">
            <v>0</v>
          </cell>
          <cell r="I294">
            <v>269588.19</v>
          </cell>
          <cell r="J294">
            <v>44830.48</v>
          </cell>
        </row>
        <row r="295">
          <cell r="A295">
            <v>6273</v>
          </cell>
          <cell r="B295" t="str">
            <v>2015</v>
          </cell>
          <cell r="C295">
            <v>64571.91</v>
          </cell>
          <cell r="D295">
            <v>193.5</v>
          </cell>
          <cell r="E295">
            <v>72640.73</v>
          </cell>
          <cell r="F295">
            <v>0</v>
          </cell>
          <cell r="G295">
            <v>0</v>
          </cell>
          <cell r="H295">
            <v>0</v>
          </cell>
          <cell r="I295">
            <v>175189.41</v>
          </cell>
          <cell r="J295">
            <v>79896.820000000007</v>
          </cell>
        </row>
        <row r="296">
          <cell r="A296">
            <v>6408</v>
          </cell>
          <cell r="B296" t="str">
            <v>2015</v>
          </cell>
          <cell r="C296">
            <v>51748.44</v>
          </cell>
          <cell r="D296">
            <v>2500</v>
          </cell>
          <cell r="E296">
            <v>36676.160000000003</v>
          </cell>
          <cell r="F296">
            <v>0</v>
          </cell>
          <cell r="G296">
            <v>0</v>
          </cell>
          <cell r="H296">
            <v>0</v>
          </cell>
          <cell r="I296">
            <v>186466.17</v>
          </cell>
          <cell r="J296">
            <v>37542.589999999997</v>
          </cell>
        </row>
        <row r="297">
          <cell r="A297">
            <v>6453</v>
          </cell>
          <cell r="B297" t="str">
            <v>2015</v>
          </cell>
          <cell r="C297">
            <v>49866.15</v>
          </cell>
          <cell r="D297">
            <v>647.92999999999995</v>
          </cell>
          <cell r="E297">
            <v>65475.29</v>
          </cell>
          <cell r="F297">
            <v>0</v>
          </cell>
          <cell r="G297">
            <v>0</v>
          </cell>
          <cell r="H297">
            <v>0</v>
          </cell>
          <cell r="I297">
            <v>191907.54</v>
          </cell>
          <cell r="J297">
            <v>44178.73</v>
          </cell>
        </row>
        <row r="298">
          <cell r="A298">
            <v>6460</v>
          </cell>
          <cell r="B298" t="str">
            <v>2015</v>
          </cell>
          <cell r="C298">
            <v>73473.03</v>
          </cell>
          <cell r="D298">
            <v>0</v>
          </cell>
          <cell r="E298">
            <v>10042.86</v>
          </cell>
          <cell r="F298">
            <v>0</v>
          </cell>
          <cell r="G298">
            <v>0</v>
          </cell>
          <cell r="H298">
            <v>3900</v>
          </cell>
          <cell r="I298">
            <v>260585.77</v>
          </cell>
          <cell r="J298">
            <v>64258.5</v>
          </cell>
        </row>
        <row r="299">
          <cell r="A299">
            <v>6462</v>
          </cell>
          <cell r="B299" t="str">
            <v>2015</v>
          </cell>
          <cell r="C299">
            <v>29270.6</v>
          </cell>
          <cell r="D299">
            <v>0</v>
          </cell>
          <cell r="E299">
            <v>33761.57</v>
          </cell>
          <cell r="F299">
            <v>0</v>
          </cell>
          <cell r="G299">
            <v>0</v>
          </cell>
          <cell r="H299">
            <v>0</v>
          </cell>
          <cell r="I299">
            <v>102668.19</v>
          </cell>
          <cell r="J299">
            <v>17117.900000000001</v>
          </cell>
        </row>
        <row r="300">
          <cell r="A300">
            <v>6471</v>
          </cell>
          <cell r="B300" t="str">
            <v>2015</v>
          </cell>
          <cell r="C300">
            <v>25132.55</v>
          </cell>
          <cell r="D300">
            <v>0</v>
          </cell>
          <cell r="E300">
            <v>21117.279999999999</v>
          </cell>
          <cell r="F300">
            <v>0</v>
          </cell>
          <cell r="G300">
            <v>0</v>
          </cell>
          <cell r="H300">
            <v>0</v>
          </cell>
          <cell r="I300">
            <v>89671.37</v>
          </cell>
          <cell r="J300">
            <v>12052.69</v>
          </cell>
        </row>
        <row r="301">
          <cell r="A301">
            <v>6509</v>
          </cell>
          <cell r="B301" t="str">
            <v>2015</v>
          </cell>
          <cell r="C301">
            <v>66636.960000000006</v>
          </cell>
          <cell r="D301">
            <v>51.67</v>
          </cell>
          <cell r="E301">
            <v>45105.7</v>
          </cell>
          <cell r="F301">
            <v>0</v>
          </cell>
          <cell r="G301">
            <v>0</v>
          </cell>
          <cell r="H301">
            <v>0</v>
          </cell>
          <cell r="I301">
            <v>123631.07</v>
          </cell>
          <cell r="J301">
            <v>24262.76</v>
          </cell>
        </row>
        <row r="302">
          <cell r="A302">
            <v>6512</v>
          </cell>
          <cell r="B302" t="str">
            <v>2015</v>
          </cell>
          <cell r="C302">
            <v>40475.129999999997</v>
          </cell>
          <cell r="D302">
            <v>0</v>
          </cell>
          <cell r="E302">
            <v>37327.01</v>
          </cell>
          <cell r="F302">
            <v>0</v>
          </cell>
          <cell r="G302">
            <v>0</v>
          </cell>
          <cell r="H302">
            <v>0</v>
          </cell>
          <cell r="I302">
            <v>114271.42</v>
          </cell>
          <cell r="J302">
            <v>19040.98</v>
          </cell>
        </row>
        <row r="303">
          <cell r="A303">
            <v>6516</v>
          </cell>
          <cell r="B303" t="str">
            <v>2015</v>
          </cell>
          <cell r="C303">
            <v>13406.98</v>
          </cell>
          <cell r="D303">
            <v>0</v>
          </cell>
          <cell r="E303">
            <v>10976.43</v>
          </cell>
          <cell r="F303">
            <v>0</v>
          </cell>
          <cell r="G303">
            <v>0</v>
          </cell>
          <cell r="H303">
            <v>0</v>
          </cell>
          <cell r="I303">
            <v>42279.83</v>
          </cell>
          <cell r="J303">
            <v>6799.45</v>
          </cell>
        </row>
        <row r="304">
          <cell r="A304">
            <v>6534</v>
          </cell>
          <cell r="B304" t="str">
            <v>2015</v>
          </cell>
          <cell r="C304">
            <v>58010.59</v>
          </cell>
          <cell r="D304">
            <v>575.95000000000005</v>
          </cell>
          <cell r="E304">
            <v>65025.72</v>
          </cell>
          <cell r="F304">
            <v>0</v>
          </cell>
          <cell r="G304">
            <v>0</v>
          </cell>
          <cell r="H304">
            <v>0</v>
          </cell>
          <cell r="I304">
            <v>210728.93</v>
          </cell>
          <cell r="J304">
            <v>43486.04</v>
          </cell>
        </row>
        <row r="305">
          <cell r="A305">
            <v>1935</v>
          </cell>
          <cell r="B305" t="str">
            <v>2015</v>
          </cell>
          <cell r="C305">
            <v>100469.54</v>
          </cell>
          <cell r="D305">
            <v>0</v>
          </cell>
          <cell r="E305">
            <v>66492.84</v>
          </cell>
          <cell r="F305">
            <v>717.7</v>
          </cell>
          <cell r="G305">
            <v>0</v>
          </cell>
          <cell r="H305">
            <v>80</v>
          </cell>
          <cell r="I305">
            <v>385793.4</v>
          </cell>
          <cell r="J305">
            <v>88579.76</v>
          </cell>
        </row>
        <row r="306">
          <cell r="A306">
            <v>6561</v>
          </cell>
          <cell r="B306" t="str">
            <v>2015</v>
          </cell>
          <cell r="C306">
            <v>29434.06</v>
          </cell>
          <cell r="D306">
            <v>3029.45</v>
          </cell>
          <cell r="E306">
            <v>45843.14</v>
          </cell>
          <cell r="F306">
            <v>0</v>
          </cell>
          <cell r="G306">
            <v>0</v>
          </cell>
          <cell r="H306">
            <v>0</v>
          </cell>
          <cell r="I306">
            <v>109971.74</v>
          </cell>
          <cell r="J306">
            <v>33615.699999999997</v>
          </cell>
        </row>
        <row r="307">
          <cell r="A307">
            <v>6579</v>
          </cell>
          <cell r="B307" t="str">
            <v>2015</v>
          </cell>
          <cell r="C307">
            <v>88416.44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</row>
        <row r="308">
          <cell r="A308">
            <v>6591</v>
          </cell>
          <cell r="B308" t="str">
            <v>2015</v>
          </cell>
          <cell r="C308">
            <v>21434.81</v>
          </cell>
          <cell r="D308">
            <v>0</v>
          </cell>
          <cell r="E308">
            <v>0</v>
          </cell>
          <cell r="F308">
            <v>0</v>
          </cell>
          <cell r="G308">
            <v>2073</v>
          </cell>
          <cell r="H308">
            <v>65350.45</v>
          </cell>
          <cell r="I308">
            <v>79674.149999999994</v>
          </cell>
          <cell r="J308">
            <v>14712.77</v>
          </cell>
        </row>
        <row r="309">
          <cell r="A309">
            <v>6592</v>
          </cell>
          <cell r="B309" t="str">
            <v>2015</v>
          </cell>
          <cell r="C309">
            <v>85631.2</v>
          </cell>
          <cell r="D309">
            <v>1615</v>
          </cell>
          <cell r="E309">
            <v>155578.85</v>
          </cell>
          <cell r="F309">
            <v>0</v>
          </cell>
          <cell r="G309">
            <v>0</v>
          </cell>
          <cell r="H309">
            <v>12000</v>
          </cell>
          <cell r="I309">
            <v>307244.39</v>
          </cell>
          <cell r="J309">
            <v>52683.06</v>
          </cell>
        </row>
        <row r="310">
          <cell r="A310">
            <v>6615</v>
          </cell>
          <cell r="B310" t="str">
            <v>2015</v>
          </cell>
          <cell r="C310">
            <v>29400.17</v>
          </cell>
          <cell r="D310">
            <v>1080</v>
          </cell>
          <cell r="E310">
            <v>68250.3</v>
          </cell>
          <cell r="F310">
            <v>0</v>
          </cell>
          <cell r="G310">
            <v>0</v>
          </cell>
          <cell r="H310">
            <v>0</v>
          </cell>
          <cell r="I310">
            <v>138097.34</v>
          </cell>
          <cell r="J310">
            <v>28772.38</v>
          </cell>
        </row>
        <row r="311">
          <cell r="A311">
            <v>6633</v>
          </cell>
          <cell r="B311" t="str">
            <v>2015</v>
          </cell>
          <cell r="C311">
            <v>19682.79</v>
          </cell>
          <cell r="D311">
            <v>0</v>
          </cell>
          <cell r="E311">
            <v>6378.57</v>
          </cell>
          <cell r="F311">
            <v>1188.7</v>
          </cell>
          <cell r="G311">
            <v>0</v>
          </cell>
          <cell r="H311">
            <v>0</v>
          </cell>
          <cell r="I311">
            <v>104481.86</v>
          </cell>
          <cell r="J311">
            <v>27555.74</v>
          </cell>
        </row>
        <row r="312">
          <cell r="A312">
            <v>6651</v>
          </cell>
          <cell r="B312" t="str">
            <v>2015</v>
          </cell>
          <cell r="C312">
            <v>23910.15</v>
          </cell>
          <cell r="D312">
            <v>0</v>
          </cell>
          <cell r="E312">
            <v>37263.79</v>
          </cell>
          <cell r="F312">
            <v>0</v>
          </cell>
          <cell r="G312">
            <v>0</v>
          </cell>
          <cell r="H312">
            <v>0</v>
          </cell>
          <cell r="I312">
            <v>48730.58</v>
          </cell>
          <cell r="J312">
            <v>15718.06</v>
          </cell>
        </row>
        <row r="313">
          <cell r="A313">
            <v>6660</v>
          </cell>
          <cell r="B313" t="str">
            <v>2015</v>
          </cell>
          <cell r="C313">
            <v>92809.95</v>
          </cell>
          <cell r="D313">
            <v>161.9</v>
          </cell>
          <cell r="E313">
            <v>88009.85</v>
          </cell>
          <cell r="F313">
            <v>0</v>
          </cell>
          <cell r="G313">
            <v>0</v>
          </cell>
          <cell r="H313">
            <v>0</v>
          </cell>
          <cell r="I313">
            <v>292953.81</v>
          </cell>
          <cell r="J313">
            <v>75434.91</v>
          </cell>
        </row>
        <row r="314">
          <cell r="A314">
            <v>6700</v>
          </cell>
          <cell r="B314" t="str">
            <v>2015</v>
          </cell>
          <cell r="C314">
            <v>47804.959999999999</v>
          </cell>
          <cell r="D314">
            <v>0</v>
          </cell>
          <cell r="E314">
            <v>10816.86</v>
          </cell>
          <cell r="F314">
            <v>2767.52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</row>
        <row r="315">
          <cell r="A315">
            <v>6741</v>
          </cell>
          <cell r="B315" t="str">
            <v>2015</v>
          </cell>
          <cell r="C315">
            <v>93912.4</v>
          </cell>
          <cell r="D315">
            <v>152</v>
          </cell>
          <cell r="E315">
            <v>112828.85</v>
          </cell>
          <cell r="F315">
            <v>0</v>
          </cell>
          <cell r="G315">
            <v>0</v>
          </cell>
          <cell r="H315">
            <v>0</v>
          </cell>
          <cell r="I315">
            <v>296917.01</v>
          </cell>
          <cell r="J315">
            <v>57199.47</v>
          </cell>
        </row>
        <row r="316">
          <cell r="A316">
            <v>6750</v>
          </cell>
          <cell r="B316" t="str">
            <v>2015</v>
          </cell>
          <cell r="C316">
            <v>11210.95</v>
          </cell>
          <cell r="D316">
            <v>0</v>
          </cell>
          <cell r="E316">
            <v>27109.57</v>
          </cell>
          <cell r="F316">
            <v>0</v>
          </cell>
          <cell r="G316">
            <v>0</v>
          </cell>
          <cell r="H316">
            <v>0</v>
          </cell>
          <cell r="I316">
            <v>40914.06</v>
          </cell>
          <cell r="J316">
            <v>9255.4599999999991</v>
          </cell>
        </row>
        <row r="317">
          <cell r="A317">
            <v>6759</v>
          </cell>
          <cell r="B317" t="str">
            <v>2015</v>
          </cell>
          <cell r="C317">
            <v>41838.29</v>
          </cell>
          <cell r="D317">
            <v>0</v>
          </cell>
          <cell r="E317">
            <v>10482.15</v>
          </cell>
          <cell r="F317">
            <v>0</v>
          </cell>
          <cell r="G317">
            <v>0</v>
          </cell>
          <cell r="H317">
            <v>0</v>
          </cell>
          <cell r="I317">
            <v>158244.51999999999</v>
          </cell>
          <cell r="J317">
            <v>49388.06</v>
          </cell>
        </row>
        <row r="318">
          <cell r="A318">
            <v>6762</v>
          </cell>
          <cell r="B318" t="str">
            <v>2015</v>
          </cell>
          <cell r="C318">
            <v>52145.54</v>
          </cell>
          <cell r="D318">
            <v>0</v>
          </cell>
          <cell r="E318">
            <v>42464.29</v>
          </cell>
          <cell r="F318">
            <v>0</v>
          </cell>
          <cell r="G318">
            <v>0</v>
          </cell>
          <cell r="H318">
            <v>0</v>
          </cell>
          <cell r="I318">
            <v>82913.490000000005</v>
          </cell>
          <cell r="J318">
            <v>13673.39</v>
          </cell>
        </row>
        <row r="319">
          <cell r="A319">
            <v>6768</v>
          </cell>
          <cell r="B319" t="str">
            <v>2015</v>
          </cell>
          <cell r="C319">
            <v>84000.31</v>
          </cell>
          <cell r="D319">
            <v>0</v>
          </cell>
          <cell r="E319">
            <v>57517.4</v>
          </cell>
          <cell r="F319">
            <v>0</v>
          </cell>
          <cell r="G319">
            <v>0</v>
          </cell>
          <cell r="H319">
            <v>0</v>
          </cell>
          <cell r="I319">
            <v>487747.38</v>
          </cell>
          <cell r="J319">
            <v>96111.13</v>
          </cell>
        </row>
        <row r="320">
          <cell r="A320">
            <v>6795</v>
          </cell>
          <cell r="B320" t="str">
            <v>2015</v>
          </cell>
          <cell r="C320">
            <v>427351.33</v>
          </cell>
          <cell r="D320">
            <v>0</v>
          </cell>
          <cell r="E320">
            <v>28790.17</v>
          </cell>
          <cell r="F320">
            <v>0</v>
          </cell>
          <cell r="G320">
            <v>0</v>
          </cell>
          <cell r="H320">
            <v>0</v>
          </cell>
          <cell r="I320">
            <v>40906.15</v>
          </cell>
          <cell r="J320">
            <v>6826.06</v>
          </cell>
        </row>
        <row r="321">
          <cell r="A321">
            <v>6822</v>
          </cell>
          <cell r="B321" t="str">
            <v>2015</v>
          </cell>
          <cell r="C321">
            <v>184104.73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A322">
            <v>6840</v>
          </cell>
          <cell r="B322" t="str">
            <v>2015</v>
          </cell>
          <cell r="C322">
            <v>113978.47</v>
          </cell>
          <cell r="D322">
            <v>1351.22</v>
          </cell>
          <cell r="E322">
            <v>125785.12</v>
          </cell>
          <cell r="F322">
            <v>0</v>
          </cell>
          <cell r="G322">
            <v>0</v>
          </cell>
          <cell r="H322">
            <v>0</v>
          </cell>
          <cell r="I322">
            <v>419275.92</v>
          </cell>
          <cell r="J322">
            <v>112430.09</v>
          </cell>
        </row>
        <row r="323">
          <cell r="A323">
            <v>6854</v>
          </cell>
          <cell r="B323" t="str">
            <v>2015</v>
          </cell>
          <cell r="C323">
            <v>47746.91</v>
          </cell>
          <cell r="D323">
            <v>0</v>
          </cell>
          <cell r="E323">
            <v>30123.22</v>
          </cell>
          <cell r="F323">
            <v>0</v>
          </cell>
          <cell r="G323">
            <v>0</v>
          </cell>
          <cell r="H323">
            <v>0</v>
          </cell>
          <cell r="I323">
            <v>141883.38</v>
          </cell>
          <cell r="J323">
            <v>42329.3</v>
          </cell>
        </row>
        <row r="324">
          <cell r="A324">
            <v>6867</v>
          </cell>
          <cell r="B324" t="str">
            <v>2015</v>
          </cell>
          <cell r="C324">
            <v>97698.81</v>
          </cell>
          <cell r="D324">
            <v>0</v>
          </cell>
          <cell r="E324">
            <v>68334.149999999994</v>
          </cell>
          <cell r="F324">
            <v>0</v>
          </cell>
          <cell r="G324">
            <v>0</v>
          </cell>
          <cell r="H324">
            <v>0</v>
          </cell>
          <cell r="I324">
            <v>320474.83</v>
          </cell>
          <cell r="J324">
            <v>102984.39</v>
          </cell>
        </row>
        <row r="325">
          <cell r="A325">
            <v>6921</v>
          </cell>
          <cell r="B325" t="str">
            <v>2015</v>
          </cell>
          <cell r="C325">
            <v>38076.620000000003</v>
          </cell>
          <cell r="D325">
            <v>0</v>
          </cell>
          <cell r="E325">
            <v>40932.99</v>
          </cell>
          <cell r="F325">
            <v>0</v>
          </cell>
          <cell r="G325">
            <v>0</v>
          </cell>
          <cell r="H325">
            <v>0</v>
          </cell>
          <cell r="I325">
            <v>115115.98</v>
          </cell>
          <cell r="J325">
            <v>20349.75</v>
          </cell>
        </row>
        <row r="326">
          <cell r="A326">
            <v>6930</v>
          </cell>
          <cell r="B326" t="str">
            <v>2015</v>
          </cell>
          <cell r="C326">
            <v>51001.03</v>
          </cell>
          <cell r="D326">
            <v>0</v>
          </cell>
          <cell r="E326">
            <v>26477</v>
          </cell>
          <cell r="F326">
            <v>0</v>
          </cell>
          <cell r="G326">
            <v>0</v>
          </cell>
          <cell r="H326">
            <v>0</v>
          </cell>
          <cell r="I326">
            <v>211357.94</v>
          </cell>
          <cell r="J326">
            <v>50071.73</v>
          </cell>
        </row>
        <row r="327">
          <cell r="A327">
            <v>6937</v>
          </cell>
          <cell r="B327" t="str">
            <v>2015</v>
          </cell>
          <cell r="C327">
            <v>17021.88</v>
          </cell>
          <cell r="D327">
            <v>0</v>
          </cell>
          <cell r="E327">
            <v>18050.580000000002</v>
          </cell>
          <cell r="F327">
            <v>0</v>
          </cell>
          <cell r="G327">
            <v>0</v>
          </cell>
          <cell r="H327">
            <v>0</v>
          </cell>
          <cell r="I327">
            <v>62565.42</v>
          </cell>
          <cell r="J327">
            <v>10032.790000000001</v>
          </cell>
        </row>
        <row r="328">
          <cell r="A328">
            <v>6943</v>
          </cell>
          <cell r="B328" t="str">
            <v>2015</v>
          </cell>
          <cell r="C328">
            <v>28920.06</v>
          </cell>
          <cell r="D328">
            <v>0</v>
          </cell>
          <cell r="E328">
            <v>22957.42</v>
          </cell>
          <cell r="F328">
            <v>0</v>
          </cell>
          <cell r="G328">
            <v>0</v>
          </cell>
          <cell r="H328">
            <v>0</v>
          </cell>
          <cell r="I328">
            <v>52720</v>
          </cell>
          <cell r="J328">
            <v>8427.7800000000007</v>
          </cell>
        </row>
        <row r="329">
          <cell r="A329">
            <v>6950</v>
          </cell>
          <cell r="B329" t="str">
            <v>2015</v>
          </cell>
          <cell r="C329">
            <v>101585.21</v>
          </cell>
          <cell r="D329">
            <v>14487.04</v>
          </cell>
          <cell r="E329">
            <v>88410.43</v>
          </cell>
          <cell r="F329">
            <v>0</v>
          </cell>
          <cell r="G329">
            <v>0</v>
          </cell>
          <cell r="H329">
            <v>3548.58</v>
          </cell>
          <cell r="I329">
            <v>409926.49</v>
          </cell>
          <cell r="J329">
            <v>119288.17</v>
          </cell>
        </row>
        <row r="330">
          <cell r="A330">
            <v>6957</v>
          </cell>
          <cell r="B330" t="str">
            <v>2015</v>
          </cell>
          <cell r="C330">
            <v>319495.14</v>
          </cell>
          <cell r="D330">
            <v>0</v>
          </cell>
          <cell r="E330">
            <v>501625.02</v>
          </cell>
          <cell r="F330">
            <v>0</v>
          </cell>
          <cell r="G330">
            <v>0</v>
          </cell>
          <cell r="H330">
            <v>309.87</v>
          </cell>
          <cell r="I330">
            <v>1554136.13</v>
          </cell>
          <cell r="J330">
            <v>756340.85</v>
          </cell>
        </row>
        <row r="331">
          <cell r="A331">
            <v>6961</v>
          </cell>
          <cell r="B331" t="str">
            <v>2015</v>
          </cell>
          <cell r="C331">
            <v>256411.24</v>
          </cell>
          <cell r="D331">
            <v>15600.74</v>
          </cell>
          <cell r="E331">
            <v>447064.01</v>
          </cell>
          <cell r="F331">
            <v>93404</v>
          </cell>
          <cell r="G331">
            <v>5428.61</v>
          </cell>
          <cell r="H331">
            <v>0</v>
          </cell>
          <cell r="I331">
            <v>1052940.19</v>
          </cell>
          <cell r="J331">
            <v>318317.03999999998</v>
          </cell>
        </row>
        <row r="332">
          <cell r="A332">
            <v>6969</v>
          </cell>
          <cell r="B332" t="str">
            <v>2015</v>
          </cell>
          <cell r="C332">
            <v>62704.71</v>
          </cell>
          <cell r="D332">
            <v>0</v>
          </cell>
          <cell r="E332">
            <v>56102.559999999998</v>
          </cell>
          <cell r="F332">
            <v>0</v>
          </cell>
          <cell r="G332">
            <v>0</v>
          </cell>
          <cell r="H332">
            <v>703.14</v>
          </cell>
          <cell r="I332">
            <v>143497.62</v>
          </cell>
          <cell r="J332">
            <v>31686.12</v>
          </cell>
        </row>
        <row r="333">
          <cell r="A333">
            <v>6975</v>
          </cell>
          <cell r="B333" t="str">
            <v>2015</v>
          </cell>
          <cell r="C333">
            <v>48172.1</v>
          </cell>
          <cell r="D333">
            <v>0</v>
          </cell>
          <cell r="E333">
            <v>13617.43</v>
          </cell>
          <cell r="F333">
            <v>310.33</v>
          </cell>
          <cell r="G333">
            <v>8707.7199999999993</v>
          </cell>
          <cell r="H333">
            <v>6180</v>
          </cell>
          <cell r="I333">
            <v>161391.79</v>
          </cell>
          <cell r="J333">
            <v>45320.94</v>
          </cell>
        </row>
        <row r="334">
          <cell r="A334">
            <v>6983</v>
          </cell>
          <cell r="B334" t="str">
            <v>2015</v>
          </cell>
          <cell r="C334">
            <v>93409.14</v>
          </cell>
          <cell r="D334">
            <v>37166.550000000003</v>
          </cell>
          <cell r="E334">
            <v>55064.58</v>
          </cell>
          <cell r="F334">
            <v>0</v>
          </cell>
          <cell r="G334">
            <v>0</v>
          </cell>
          <cell r="H334">
            <v>0</v>
          </cell>
          <cell r="I334">
            <v>259484.14</v>
          </cell>
          <cell r="J334">
            <v>60352.68</v>
          </cell>
        </row>
        <row r="335">
          <cell r="A335">
            <v>6985</v>
          </cell>
          <cell r="B335" t="str">
            <v>2015</v>
          </cell>
          <cell r="C335">
            <v>86122.05</v>
          </cell>
          <cell r="D335">
            <v>0</v>
          </cell>
          <cell r="E335">
            <v>36840.85</v>
          </cell>
          <cell r="F335">
            <v>3613.29</v>
          </cell>
          <cell r="G335">
            <v>0</v>
          </cell>
          <cell r="H335">
            <v>0</v>
          </cell>
          <cell r="I335">
            <v>306800.90999999997</v>
          </cell>
          <cell r="J335">
            <v>56580.5</v>
          </cell>
        </row>
        <row r="336">
          <cell r="A336">
            <v>6987</v>
          </cell>
          <cell r="B336" t="str">
            <v>2015</v>
          </cell>
          <cell r="C336">
            <v>41892.870000000003</v>
          </cell>
          <cell r="D336">
            <v>0</v>
          </cell>
          <cell r="E336">
            <v>55410.22</v>
          </cell>
          <cell r="F336">
            <v>0</v>
          </cell>
          <cell r="G336">
            <v>0</v>
          </cell>
          <cell r="H336">
            <v>0</v>
          </cell>
          <cell r="I336">
            <v>138282.31</v>
          </cell>
          <cell r="J336">
            <v>31890.15</v>
          </cell>
        </row>
        <row r="337">
          <cell r="A337">
            <v>6990</v>
          </cell>
          <cell r="B337" t="str">
            <v>2015</v>
          </cell>
          <cell r="C337">
            <v>45520</v>
          </cell>
          <cell r="D337">
            <v>0</v>
          </cell>
          <cell r="E337">
            <v>74318.42</v>
          </cell>
          <cell r="F337">
            <v>0</v>
          </cell>
          <cell r="G337">
            <v>0</v>
          </cell>
          <cell r="H337">
            <v>5880</v>
          </cell>
          <cell r="I337">
            <v>138895.97</v>
          </cell>
          <cell r="J337">
            <v>40760.410000000003</v>
          </cell>
        </row>
        <row r="338">
          <cell r="A338">
            <v>6992</v>
          </cell>
          <cell r="B338" t="str">
            <v>2015</v>
          </cell>
          <cell r="C338">
            <v>80796.490000000005</v>
          </cell>
          <cell r="D338">
            <v>5698.6</v>
          </cell>
          <cell r="E338">
            <v>77806.28</v>
          </cell>
          <cell r="F338">
            <v>0</v>
          </cell>
          <cell r="G338">
            <v>0</v>
          </cell>
          <cell r="H338">
            <v>0</v>
          </cell>
          <cell r="I338">
            <v>214643.84</v>
          </cell>
          <cell r="J338">
            <v>60018.61</v>
          </cell>
        </row>
        <row r="339">
          <cell r="A339">
            <v>7002</v>
          </cell>
          <cell r="B339" t="str">
            <v>2015</v>
          </cell>
          <cell r="C339">
            <v>15887.27</v>
          </cell>
          <cell r="D339">
            <v>0</v>
          </cell>
          <cell r="E339">
            <v>9642.86</v>
          </cell>
          <cell r="F339">
            <v>0</v>
          </cell>
          <cell r="G339">
            <v>0</v>
          </cell>
          <cell r="H339">
            <v>0</v>
          </cell>
          <cell r="I339">
            <v>32571.919999999998</v>
          </cell>
          <cell r="J339">
            <v>5700.41</v>
          </cell>
        </row>
        <row r="340">
          <cell r="A340">
            <v>7029</v>
          </cell>
          <cell r="B340" t="str">
            <v>2015</v>
          </cell>
          <cell r="C340">
            <v>106542.85</v>
          </cell>
          <cell r="D340">
            <v>0</v>
          </cell>
          <cell r="E340">
            <v>65168.13</v>
          </cell>
          <cell r="F340">
            <v>0</v>
          </cell>
          <cell r="G340">
            <v>0</v>
          </cell>
          <cell r="H340">
            <v>19190.5</v>
          </cell>
          <cell r="I340">
            <v>280044.79999999999</v>
          </cell>
          <cell r="J340">
            <v>59713.01</v>
          </cell>
        </row>
        <row r="341">
          <cell r="A341">
            <v>7038</v>
          </cell>
          <cell r="B341" t="str">
            <v>2015</v>
          </cell>
          <cell r="C341">
            <v>41720.730000000003</v>
          </cell>
          <cell r="D341">
            <v>945</v>
          </cell>
          <cell r="E341">
            <v>36618.720000000001</v>
          </cell>
          <cell r="F341">
            <v>0</v>
          </cell>
          <cell r="G341">
            <v>0</v>
          </cell>
          <cell r="H341">
            <v>0</v>
          </cell>
          <cell r="I341">
            <v>140118.29999999999</v>
          </cell>
          <cell r="J341">
            <v>51675</v>
          </cell>
        </row>
        <row r="342">
          <cell r="A342">
            <v>7047</v>
          </cell>
          <cell r="B342" t="str">
            <v>2015</v>
          </cell>
          <cell r="C342">
            <v>26765.87</v>
          </cell>
          <cell r="D342">
            <v>0</v>
          </cell>
          <cell r="E342">
            <v>22272.29</v>
          </cell>
          <cell r="F342">
            <v>0</v>
          </cell>
          <cell r="G342">
            <v>1950</v>
          </cell>
          <cell r="H342">
            <v>38529.129999999997</v>
          </cell>
          <cell r="I342">
            <v>51410.55</v>
          </cell>
          <cell r="J342">
            <v>8834.2099999999991</v>
          </cell>
        </row>
        <row r="343">
          <cell r="A343">
            <v>7056</v>
          </cell>
          <cell r="B343" t="str">
            <v>2015</v>
          </cell>
          <cell r="C343">
            <v>82135.03</v>
          </cell>
          <cell r="D343">
            <v>0</v>
          </cell>
          <cell r="E343">
            <v>153430.95000000001</v>
          </cell>
          <cell r="F343">
            <v>0</v>
          </cell>
          <cell r="G343">
            <v>0</v>
          </cell>
          <cell r="H343">
            <v>0</v>
          </cell>
          <cell r="I343">
            <v>396815.97</v>
          </cell>
          <cell r="J343">
            <v>153231.23000000001</v>
          </cell>
        </row>
        <row r="344">
          <cell r="A344">
            <v>7092</v>
          </cell>
          <cell r="B344" t="str">
            <v>2015</v>
          </cell>
          <cell r="C344">
            <v>38228.6</v>
          </cell>
          <cell r="D344">
            <v>1099</v>
          </cell>
          <cell r="E344">
            <v>10028.57</v>
          </cell>
          <cell r="F344">
            <v>0</v>
          </cell>
          <cell r="G344">
            <v>0</v>
          </cell>
          <cell r="H344">
            <v>0</v>
          </cell>
          <cell r="I344">
            <v>119633.66</v>
          </cell>
          <cell r="J344">
            <v>37069.33</v>
          </cell>
        </row>
        <row r="345">
          <cell r="A345">
            <v>7098</v>
          </cell>
          <cell r="B345" t="str">
            <v>2015</v>
          </cell>
          <cell r="C345">
            <v>48354.8</v>
          </cell>
          <cell r="D345">
            <v>0</v>
          </cell>
          <cell r="E345">
            <v>50490.43</v>
          </cell>
          <cell r="F345">
            <v>0</v>
          </cell>
          <cell r="G345">
            <v>0</v>
          </cell>
          <cell r="H345">
            <v>0</v>
          </cell>
          <cell r="I345">
            <v>162055.26999999999</v>
          </cell>
          <cell r="J345">
            <v>27809.68</v>
          </cell>
        </row>
        <row r="346">
          <cell r="A346">
            <v>7110</v>
          </cell>
          <cell r="B346" t="str">
            <v>2015</v>
          </cell>
          <cell r="C346">
            <v>58695.66</v>
          </cell>
          <cell r="D346">
            <v>0</v>
          </cell>
          <cell r="E346">
            <v>51404.99</v>
          </cell>
          <cell r="F346">
            <v>627.4</v>
          </cell>
          <cell r="G346">
            <v>0</v>
          </cell>
          <cell r="H346">
            <v>0</v>
          </cell>
          <cell r="I346">
            <v>189968.22</v>
          </cell>
          <cell r="J346">
            <v>51453.33</v>
          </cell>
        </row>
        <row r="348">
          <cell r="A348" t="str">
            <v>Districts = 338</v>
          </cell>
        </row>
        <row r="350">
          <cell r="A350" t="str">
            <v>District changes effective 7/1/14</v>
          </cell>
        </row>
        <row r="351">
          <cell r="A351" t="str">
            <v>Southern Cal 6091 and Rockwll City-Lytton 5625 became South Central Calhoun 6091</v>
          </cell>
        </row>
        <row r="352">
          <cell r="A352" t="str">
            <v>Algona 0126 and Titonka 6417 became Algona 0126</v>
          </cell>
        </row>
        <row r="353">
          <cell r="A353" t="str">
            <v>Sumner 6273 and Fredericksburg 2349 became Sumner-Fredericksburg 6273</v>
          </cell>
        </row>
        <row r="354">
          <cell r="A354" t="str">
            <v>Jefferson-Cranton 3195 and East Green 1967 became Greene County 3195</v>
          </cell>
        </row>
        <row r="355">
          <cell r="A355" t="str">
            <v>Exira 2151 and Elk Horn-Kimballton 2016 become Exira-Elk Horn-Kimballton 2151</v>
          </cell>
        </row>
        <row r="356">
          <cell r="A356" t="str">
            <v>Armstrong-Ringsted 0333 and Sentral 5868 became North Union 0333</v>
          </cell>
        </row>
        <row r="357">
          <cell r="A357" t="str">
            <v>Clarion-Goldfield 1206 and Dows 1854 became Clarion-Goldfield-Dows 1206</v>
          </cell>
        </row>
        <row r="358">
          <cell r="A358" t="str">
            <v>Clearfield 1206 dissolved (territory to Lenox, Mounty Ayr, Diagonal, and Bedford)</v>
          </cell>
        </row>
        <row r="359">
          <cell r="A359" t="str">
            <v>Central Clinton 1082 changed its name to Central DeWitt 1082</v>
          </cell>
        </row>
      </sheetData>
      <sheetData sheetId="2" refreshError="1">
        <row r="1">
          <cell r="A1">
            <v>1</v>
          </cell>
        </row>
        <row r="3">
          <cell r="A3" t="str">
            <v>aDistrict</v>
          </cell>
          <cell r="B3" t="str">
            <v>aYear</v>
          </cell>
          <cell r="C3" t="str">
            <v>aCostFuel</v>
          </cell>
          <cell r="D3" t="str">
            <v>aCostMoniterFuel</v>
          </cell>
          <cell r="E3" t="str">
            <v>aCostVehDepreciation</v>
          </cell>
          <cell r="F3" t="str">
            <v>aCostRadio</v>
          </cell>
          <cell r="G3" t="str">
            <v>aCostVideo</v>
          </cell>
          <cell r="H3" t="str">
            <v>aCostRental</v>
          </cell>
          <cell r="I3" t="str">
            <v>aCostSalaries</v>
          </cell>
          <cell r="J3" t="str">
            <v>aCostBenefits</v>
          </cell>
          <cell r="K3" t="str">
            <v>aCostSupplies</v>
          </cell>
          <cell r="L3" t="str">
            <v>aCostRepairs</v>
          </cell>
          <cell r="M3" t="str">
            <v>aCostVehInsurance</v>
          </cell>
          <cell r="N3" t="str">
            <v>aCostDrugTesting</v>
          </cell>
          <cell r="O3" t="str">
            <v>aCostNonDistrictPersonnel</v>
          </cell>
          <cell r="P3" t="str">
            <v>aCostOther</v>
          </cell>
          <cell r="Q3" t="str">
            <v>aCostStateAdjust</v>
          </cell>
          <cell r="R3" t="str">
            <v>aCostTotal</v>
          </cell>
          <cell r="S3" t="str">
            <v>aRevPublicFees</v>
          </cell>
          <cell r="T3" t="str">
            <v>aRevAssistance</v>
          </cell>
          <cell r="U3" t="str">
            <v>aRevCleanBus</v>
          </cell>
          <cell r="V3" t="str">
            <v>aRevStateAdjust</v>
          </cell>
          <cell r="W3" t="str">
            <v>aRevTotal</v>
          </cell>
          <cell r="X3" t="str">
            <v>aAdjFuelTaxRefund</v>
          </cell>
          <cell r="Y3" t="str">
            <v>aAdjAdminCost</v>
          </cell>
          <cell r="Z3" t="str">
            <v>aAdjSped</v>
          </cell>
          <cell r="AA3" t="str">
            <v>aAdjNPMiles</v>
          </cell>
          <cell r="AB3" t="str">
            <v>aAdjActivities</v>
          </cell>
          <cell r="AC3" t="str">
            <v>aAdjOther</v>
          </cell>
          <cell r="AD3" t="str">
            <v>aAdjStateAdjust</v>
          </cell>
          <cell r="AE3" t="str">
            <v>aAdjTotal</v>
          </cell>
          <cell r="AF3" t="str">
            <v>aNetCosts</v>
          </cell>
          <cell r="AG3" t="str">
            <v>aCostPerMileNonBus</v>
          </cell>
          <cell r="AH3" t="str">
            <v>aMilesRegBus</v>
          </cell>
          <cell r="AI3" t="str">
            <v>aMilesRegVan</v>
          </cell>
          <cell r="AJ3" t="str">
            <v>aMilesKindergartenBus</v>
          </cell>
          <cell r="AK3" t="str">
            <v>aMilesKindergartenVan</v>
          </cell>
          <cell r="AL3" t="str">
            <v>aMilesMiscBus</v>
          </cell>
          <cell r="AM3" t="str">
            <v>aMilesMiscVan</v>
          </cell>
          <cell r="AN3" t="str">
            <v>aMilesTotalBus</v>
          </cell>
          <cell r="AO3" t="str">
            <v>aMilesTotalVan</v>
          </cell>
          <cell r="AP3" t="str">
            <v>aMilesSpedBus</v>
          </cell>
          <cell r="AQ3" t="str">
            <v>aMilesSpedVan</v>
          </cell>
          <cell r="AR3" t="str">
            <v>aMilesActivityBus</v>
          </cell>
          <cell r="AS3" t="str">
            <v>aMilesActivityVan</v>
          </cell>
          <cell r="AT3" t="str">
            <v>aMilesOtherBus</v>
          </cell>
          <cell r="AU3" t="str">
            <v>aMilesOtherVan</v>
          </cell>
          <cell r="AV3" t="str">
            <v>aMilesNPBus</v>
          </cell>
          <cell r="AW3" t="str">
            <v>aMilesNPVan</v>
          </cell>
          <cell r="AX3" t="str">
            <v>aMilesNonStudentVan</v>
          </cell>
          <cell r="AY3" t="str">
            <v>aNumberStudents</v>
          </cell>
          <cell r="AZ3" t="str">
            <v>aMilesTotalNonRoute</v>
          </cell>
          <cell r="BA3" t="str">
            <v>aMilesTotalRoute</v>
          </cell>
          <cell r="BB3" t="str">
            <v>aMilesTotalRouteNonRoute</v>
          </cell>
          <cell r="BC3" t="str">
            <v>aAvgCostMile</v>
          </cell>
          <cell r="BD3" t="str">
            <v>aNonRouteOperateCost</v>
          </cell>
          <cell r="BE3" t="str">
            <v>aNetOperateCost</v>
          </cell>
          <cell r="BF3" t="str">
            <v>aAvgCostPupil</v>
          </cell>
          <cell r="BG3" t="str">
            <v>aVehNumber</v>
          </cell>
          <cell r="BH3" t="str">
            <v>aNumberRadio</v>
          </cell>
          <cell r="BI3" t="str">
            <v>aNumberCamera</v>
          </cell>
          <cell r="BJ3" t="str">
            <v>aCommSystemCB</v>
          </cell>
          <cell r="BK3" t="str">
            <v>aCommSystemLowBand</v>
          </cell>
          <cell r="BL3" t="str">
            <v>aCommSystemHighBand</v>
          </cell>
          <cell r="BM3" t="str">
            <v>aCommSystemUHF</v>
          </cell>
          <cell r="BN3" t="str">
            <v>aCommSystem800</v>
          </cell>
          <cell r="BO3" t="str">
            <v>aCommSystemCell</v>
          </cell>
          <cell r="BP3" t="str">
            <v>aContactLname</v>
          </cell>
          <cell r="BQ3" t="str">
            <v>aContactFName</v>
          </cell>
          <cell r="BR3" t="str">
            <v>aContactPhone</v>
          </cell>
          <cell r="BS3" t="str">
            <v>aContactEmail</v>
          </cell>
          <cell r="BT3" t="str">
            <v>aSupvLName</v>
          </cell>
          <cell r="BU3" t="str">
            <v>aSupvFName</v>
          </cell>
          <cell r="BV3" t="str">
            <v>aSupvPhone</v>
          </cell>
          <cell r="BW3" t="str">
            <v>aSupvEmail</v>
          </cell>
          <cell r="BX3" t="str">
            <v>aMechLname</v>
          </cell>
          <cell r="BY3" t="str">
            <v>aMechFname</v>
          </cell>
          <cell r="BZ3" t="str">
            <v>aMechPhone</v>
          </cell>
          <cell r="CA3" t="str">
            <v>amechEmail</v>
          </cell>
          <cell r="CB3" t="str">
            <v>aDateModified</v>
          </cell>
          <cell r="CC3" t="str">
            <v>aCertificationDate</v>
          </cell>
          <cell r="CD3" t="str">
            <v>aVehCertificationDate</v>
          </cell>
          <cell r="CE3" t="str">
            <v>aMilestatus</v>
          </cell>
          <cell r="CF3" t="str">
            <v>aStudentstatus</v>
          </cell>
          <cell r="CG3" t="str">
            <v>aMiscstatus</v>
          </cell>
          <cell r="CH3" t="str">
            <v>aID</v>
          </cell>
          <cell r="CI3" t="str">
            <v>sdistrict</v>
          </cell>
          <cell r="CJ3" t="str">
            <v>sschool</v>
          </cell>
          <cell r="CK3" t="str">
            <v>syear</v>
          </cell>
        </row>
        <row r="4">
          <cell r="A4">
            <v>9</v>
          </cell>
          <cell r="B4" t="str">
            <v>2014</v>
          </cell>
          <cell r="C4">
            <v>111466.29</v>
          </cell>
          <cell r="D4">
            <v>0</v>
          </cell>
          <cell r="E4">
            <v>94284.3</v>
          </cell>
          <cell r="F4">
            <v>0</v>
          </cell>
          <cell r="G4">
            <v>0</v>
          </cell>
          <cell r="H4">
            <v>0</v>
          </cell>
          <cell r="I4">
            <v>259156.57</v>
          </cell>
          <cell r="J4">
            <v>53337.31</v>
          </cell>
          <cell r="K4">
            <v>27271.71</v>
          </cell>
          <cell r="L4">
            <v>8667.67</v>
          </cell>
          <cell r="M4">
            <v>7603</v>
          </cell>
          <cell r="N4">
            <v>1306.52</v>
          </cell>
          <cell r="O4">
            <v>1136.56</v>
          </cell>
          <cell r="P4">
            <v>13012.51</v>
          </cell>
          <cell r="Q4">
            <v>0</v>
          </cell>
          <cell r="R4">
            <v>577242.43999999994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10023.34</v>
          </cell>
          <cell r="Y4">
            <v>14560</v>
          </cell>
          <cell r="Z4">
            <v>14280</v>
          </cell>
          <cell r="AA4">
            <v>0</v>
          </cell>
          <cell r="AB4">
            <v>756</v>
          </cell>
          <cell r="AC4">
            <v>0</v>
          </cell>
          <cell r="AD4">
            <v>0</v>
          </cell>
          <cell r="AE4">
            <v>39619.339999999997</v>
          </cell>
          <cell r="AF4">
            <v>537623.1</v>
          </cell>
          <cell r="AG4">
            <v>0.56000000000000005</v>
          </cell>
          <cell r="AH4">
            <v>115956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3550</v>
          </cell>
          <cell r="AN4">
            <v>115956</v>
          </cell>
          <cell r="AO4">
            <v>3550</v>
          </cell>
          <cell r="AP4">
            <v>39760</v>
          </cell>
          <cell r="AQ4">
            <v>25500</v>
          </cell>
          <cell r="AR4">
            <v>19450</v>
          </cell>
          <cell r="AS4">
            <v>1350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26000</v>
          </cell>
          <cell r="AY4">
            <v>195</v>
          </cell>
          <cell r="AZ4">
            <v>59210</v>
          </cell>
          <cell r="BA4">
            <v>119506</v>
          </cell>
          <cell r="BB4">
            <v>178716</v>
          </cell>
          <cell r="BC4">
            <v>3.01</v>
          </cell>
          <cell r="BD4">
            <v>178222.1</v>
          </cell>
          <cell r="BE4">
            <v>359401</v>
          </cell>
          <cell r="BF4">
            <v>1843.08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1</v>
          </cell>
          <cell r="BN4">
            <v>0</v>
          </cell>
          <cell r="BO4">
            <v>1</v>
          </cell>
          <cell r="BP4" t="str">
            <v>Marty</v>
          </cell>
          <cell r="BQ4" t="str">
            <v>Jimmerson</v>
          </cell>
          <cell r="BR4" t="str">
            <v>641-847-2611</v>
          </cell>
          <cell r="BS4" t="str">
            <v>mjimmerson@agwsr.org</v>
          </cell>
          <cell r="BT4" t="str">
            <v>Gary</v>
          </cell>
          <cell r="BU4" t="str">
            <v>Oelmann</v>
          </cell>
          <cell r="BV4" t="str">
            <v>641-847-2173</v>
          </cell>
          <cell r="BW4" t="str">
            <v>goelmann@agwsr.org</v>
          </cell>
          <cell r="BX4" t="str">
            <v>Gary</v>
          </cell>
          <cell r="BY4" t="str">
            <v>Oelmann</v>
          </cell>
          <cell r="BZ4" t="str">
            <v>641-847-2173</v>
          </cell>
          <cell r="CA4" t="str">
            <v>goelmann@agwsr.org</v>
          </cell>
          <cell r="CB4" t="str">
            <v>NULL</v>
          </cell>
          <cell r="CC4">
            <v>41964.601747685185</v>
          </cell>
          <cell r="CD4" t="str">
            <v>NULL</v>
          </cell>
          <cell r="CE4">
            <v>1</v>
          </cell>
          <cell r="CF4">
            <v>1</v>
          </cell>
          <cell r="CG4">
            <v>1</v>
          </cell>
          <cell r="CH4">
            <v>1085</v>
          </cell>
          <cell r="CI4" t="str">
            <v>0009</v>
          </cell>
          <cell r="CJ4" t="str">
            <v>0000</v>
          </cell>
          <cell r="CK4" t="str">
            <v>2014</v>
          </cell>
        </row>
        <row r="5">
          <cell r="A5">
            <v>18</v>
          </cell>
          <cell r="B5" t="str">
            <v>2014</v>
          </cell>
          <cell r="C5">
            <v>41190.18</v>
          </cell>
          <cell r="D5">
            <v>0</v>
          </cell>
          <cell r="E5">
            <v>25647.43</v>
          </cell>
          <cell r="F5">
            <v>0</v>
          </cell>
          <cell r="G5">
            <v>0</v>
          </cell>
          <cell r="H5">
            <v>0</v>
          </cell>
          <cell r="I5">
            <v>120509.83</v>
          </cell>
          <cell r="J5">
            <v>37675.31</v>
          </cell>
          <cell r="K5">
            <v>8634.0300000000007</v>
          </cell>
          <cell r="L5">
            <v>1423.48</v>
          </cell>
          <cell r="M5">
            <v>6331</v>
          </cell>
          <cell r="N5">
            <v>3030.17</v>
          </cell>
          <cell r="O5">
            <v>3805.76</v>
          </cell>
          <cell r="P5">
            <v>270.25</v>
          </cell>
          <cell r="Q5">
            <v>0</v>
          </cell>
          <cell r="R5">
            <v>248517.44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10621.52</v>
          </cell>
          <cell r="Z5">
            <v>1760.08</v>
          </cell>
          <cell r="AA5">
            <v>0</v>
          </cell>
          <cell r="AB5">
            <v>7435.12</v>
          </cell>
          <cell r="AC5">
            <v>0</v>
          </cell>
          <cell r="AD5">
            <v>0</v>
          </cell>
          <cell r="AE5">
            <v>19816.72</v>
          </cell>
          <cell r="AF5">
            <v>228700.72</v>
          </cell>
          <cell r="AG5">
            <v>0.56000000000000005</v>
          </cell>
          <cell r="AH5">
            <v>44306</v>
          </cell>
          <cell r="AI5">
            <v>0</v>
          </cell>
          <cell r="AJ5">
            <v>0</v>
          </cell>
          <cell r="AK5">
            <v>0</v>
          </cell>
          <cell r="AL5">
            <v>521</v>
          </cell>
          <cell r="AM5">
            <v>0</v>
          </cell>
          <cell r="AN5">
            <v>44827</v>
          </cell>
          <cell r="AO5">
            <v>0</v>
          </cell>
          <cell r="AP5">
            <v>0</v>
          </cell>
          <cell r="AQ5">
            <v>3143</v>
          </cell>
          <cell r="AR5">
            <v>7151</v>
          </cell>
          <cell r="AS5">
            <v>13277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18967</v>
          </cell>
          <cell r="AY5">
            <v>216.3</v>
          </cell>
          <cell r="AZ5">
            <v>7151</v>
          </cell>
          <cell r="BA5">
            <v>44827</v>
          </cell>
          <cell r="BB5">
            <v>51978</v>
          </cell>
          <cell r="BC5">
            <v>4.4000000000000004</v>
          </cell>
          <cell r="BD5">
            <v>31464.400000000001</v>
          </cell>
          <cell r="BE5">
            <v>197236.32</v>
          </cell>
          <cell r="BF5">
            <v>911.86</v>
          </cell>
          <cell r="BG5">
            <v>0</v>
          </cell>
          <cell r="BH5">
            <v>0</v>
          </cell>
          <cell r="BI5">
            <v>0</v>
          </cell>
          <cell r="BJ5">
            <v>1</v>
          </cell>
          <cell r="BK5">
            <v>0</v>
          </cell>
          <cell r="BL5">
            <v>1</v>
          </cell>
          <cell r="BM5">
            <v>1</v>
          </cell>
          <cell r="BN5">
            <v>0</v>
          </cell>
          <cell r="BO5">
            <v>0</v>
          </cell>
          <cell r="BP5" t="str">
            <v>Theresa</v>
          </cell>
          <cell r="BQ5" t="str">
            <v>Elgin</v>
          </cell>
          <cell r="BR5" t="str">
            <v>641-746-2241</v>
          </cell>
          <cell r="BS5" t="str">
            <v>telgin@accs.k12.ia.us</v>
          </cell>
          <cell r="BT5" t="str">
            <v>Randy</v>
          </cell>
          <cell r="BU5" t="str">
            <v>Huss</v>
          </cell>
          <cell r="BV5" t="str">
            <v>641-746-3335</v>
          </cell>
          <cell r="BW5" t="str">
            <v>telgin@accs.k12.ia.us</v>
          </cell>
          <cell r="BX5" t="str">
            <v>Randy</v>
          </cell>
          <cell r="BY5" t="str">
            <v>Huss</v>
          </cell>
          <cell r="BZ5" t="str">
            <v>641-746-3335</v>
          </cell>
          <cell r="CA5" t="str">
            <v>telgin@accs.k12.ia.us</v>
          </cell>
          <cell r="CB5" t="str">
            <v>NULL</v>
          </cell>
          <cell r="CC5">
            <v>41894.679166666669</v>
          </cell>
          <cell r="CD5" t="str">
            <v>NULL</v>
          </cell>
          <cell r="CE5">
            <v>1</v>
          </cell>
          <cell r="CF5">
            <v>1</v>
          </cell>
          <cell r="CG5">
            <v>1</v>
          </cell>
          <cell r="CH5">
            <v>1086</v>
          </cell>
          <cell r="CI5" t="str">
            <v>0018</v>
          </cell>
          <cell r="CJ5" t="str">
            <v>0000</v>
          </cell>
          <cell r="CK5" t="str">
            <v>2014</v>
          </cell>
        </row>
        <row r="6">
          <cell r="A6">
            <v>27</v>
          </cell>
          <cell r="B6" t="str">
            <v>2014</v>
          </cell>
          <cell r="C6">
            <v>67348.06</v>
          </cell>
          <cell r="D6">
            <v>6673.77</v>
          </cell>
          <cell r="E6">
            <v>121219.29</v>
          </cell>
          <cell r="F6">
            <v>0</v>
          </cell>
          <cell r="G6">
            <v>0</v>
          </cell>
          <cell r="H6">
            <v>0</v>
          </cell>
          <cell r="I6">
            <v>359825.27</v>
          </cell>
          <cell r="J6">
            <v>97019.4</v>
          </cell>
          <cell r="K6">
            <v>22650.59</v>
          </cell>
          <cell r="L6">
            <v>16352.45</v>
          </cell>
          <cell r="M6">
            <v>21236</v>
          </cell>
          <cell r="N6">
            <v>1515</v>
          </cell>
          <cell r="O6">
            <v>1502.25</v>
          </cell>
          <cell r="P6">
            <v>18800.38</v>
          </cell>
          <cell r="Q6">
            <v>0</v>
          </cell>
          <cell r="R6">
            <v>734142.46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3152.8</v>
          </cell>
          <cell r="Z6">
            <v>35672.559999999998</v>
          </cell>
          <cell r="AA6">
            <v>0</v>
          </cell>
          <cell r="AB6">
            <v>5341.28</v>
          </cell>
          <cell r="AC6">
            <v>0</v>
          </cell>
          <cell r="AD6">
            <v>0</v>
          </cell>
          <cell r="AE6">
            <v>44166.64</v>
          </cell>
          <cell r="AF6">
            <v>689975.82</v>
          </cell>
          <cell r="AG6">
            <v>0.56000000000000005</v>
          </cell>
          <cell r="AH6">
            <v>116723</v>
          </cell>
          <cell r="AI6">
            <v>4551</v>
          </cell>
          <cell r="AJ6">
            <v>0</v>
          </cell>
          <cell r="AK6">
            <v>0</v>
          </cell>
          <cell r="AL6">
            <v>692</v>
          </cell>
          <cell r="AM6">
            <v>11562</v>
          </cell>
          <cell r="AN6">
            <v>117415</v>
          </cell>
          <cell r="AO6">
            <v>16113</v>
          </cell>
          <cell r="AP6">
            <v>9481</v>
          </cell>
          <cell r="AQ6">
            <v>63701</v>
          </cell>
          <cell r="AR6">
            <v>20520</v>
          </cell>
          <cell r="AS6">
            <v>9538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5630</v>
          </cell>
          <cell r="AY6">
            <v>882</v>
          </cell>
          <cell r="AZ6">
            <v>30001</v>
          </cell>
          <cell r="BA6">
            <v>133528</v>
          </cell>
          <cell r="BB6">
            <v>163529</v>
          </cell>
          <cell r="BC6">
            <v>4.22</v>
          </cell>
          <cell r="BD6">
            <v>126604.22</v>
          </cell>
          <cell r="BE6">
            <v>563371.6</v>
          </cell>
          <cell r="BF6">
            <v>638.74</v>
          </cell>
          <cell r="BG6">
            <v>0</v>
          </cell>
          <cell r="BH6">
            <v>0</v>
          </cell>
          <cell r="BI6">
            <v>3</v>
          </cell>
          <cell r="BJ6">
            <v>0</v>
          </cell>
          <cell r="BK6">
            <v>0</v>
          </cell>
          <cell r="BL6">
            <v>0</v>
          </cell>
          <cell r="BM6">
            <v>1</v>
          </cell>
          <cell r="BN6">
            <v>0</v>
          </cell>
          <cell r="BO6">
            <v>0</v>
          </cell>
          <cell r="BP6" t="str">
            <v>Nancy</v>
          </cell>
          <cell r="BQ6" t="str">
            <v>Gee</v>
          </cell>
          <cell r="BR6" t="str">
            <v>515-993-4283</v>
          </cell>
          <cell r="BS6" t="str">
            <v>ngee@adm.k12.ia.us</v>
          </cell>
          <cell r="BT6" t="str">
            <v>Richard</v>
          </cell>
          <cell r="BU6" t="str">
            <v>Beechum</v>
          </cell>
          <cell r="BV6" t="str">
            <v>515-993-5321</v>
          </cell>
          <cell r="BW6" t="str">
            <v>rbeechum@adm.k12.ia.us</v>
          </cell>
          <cell r="BX6" t="str">
            <v>Leon</v>
          </cell>
          <cell r="BY6" t="str">
            <v>Meiners</v>
          </cell>
          <cell r="BZ6" t="str">
            <v>515-993-5321</v>
          </cell>
          <cell r="CA6" t="str">
            <v>lmeiners@adm.k12.ia.us</v>
          </cell>
          <cell r="CB6" t="str">
            <v>NULL</v>
          </cell>
          <cell r="CC6">
            <v>41893.54446759259</v>
          </cell>
          <cell r="CD6" t="str">
            <v>NULL</v>
          </cell>
          <cell r="CE6">
            <v>1</v>
          </cell>
          <cell r="CF6">
            <v>1</v>
          </cell>
          <cell r="CG6">
            <v>1</v>
          </cell>
          <cell r="CH6">
            <v>1087</v>
          </cell>
          <cell r="CI6" t="str">
            <v>0027</v>
          </cell>
          <cell r="CJ6" t="str">
            <v>0000</v>
          </cell>
          <cell r="CK6" t="str">
            <v>2014</v>
          </cell>
        </row>
        <row r="7">
          <cell r="A7">
            <v>63</v>
          </cell>
          <cell r="B7" t="str">
            <v>2014</v>
          </cell>
          <cell r="C7">
            <v>65283.51</v>
          </cell>
          <cell r="D7">
            <v>1763.04</v>
          </cell>
          <cell r="E7">
            <v>38470.43</v>
          </cell>
          <cell r="F7">
            <v>0</v>
          </cell>
          <cell r="G7">
            <v>0</v>
          </cell>
          <cell r="H7">
            <v>2769.73</v>
          </cell>
          <cell r="I7">
            <v>175057.2</v>
          </cell>
          <cell r="J7">
            <v>30800.400000000001</v>
          </cell>
          <cell r="K7">
            <v>11369.12</v>
          </cell>
          <cell r="L7">
            <v>15504.9</v>
          </cell>
          <cell r="M7">
            <v>11971</v>
          </cell>
          <cell r="N7">
            <v>0</v>
          </cell>
          <cell r="O7">
            <v>14110.05</v>
          </cell>
          <cell r="P7">
            <v>3550.15</v>
          </cell>
          <cell r="Q7">
            <v>0</v>
          </cell>
          <cell r="R7">
            <v>370649.53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6482</v>
          </cell>
          <cell r="Z7">
            <v>4371.92</v>
          </cell>
          <cell r="AA7">
            <v>0</v>
          </cell>
          <cell r="AB7">
            <v>18156.32</v>
          </cell>
          <cell r="AC7">
            <v>0</v>
          </cell>
          <cell r="AD7">
            <v>0</v>
          </cell>
          <cell r="AE7">
            <v>29010.240000000002</v>
          </cell>
          <cell r="AF7">
            <v>341639.29</v>
          </cell>
          <cell r="AG7">
            <v>0.56000000000000005</v>
          </cell>
          <cell r="AH7">
            <v>70562</v>
          </cell>
          <cell r="AI7">
            <v>0</v>
          </cell>
          <cell r="AJ7">
            <v>0</v>
          </cell>
          <cell r="AK7">
            <v>0</v>
          </cell>
          <cell r="AL7">
            <v>16880</v>
          </cell>
          <cell r="AM7">
            <v>8515</v>
          </cell>
          <cell r="AN7">
            <v>87442</v>
          </cell>
          <cell r="AO7">
            <v>8515</v>
          </cell>
          <cell r="AP7">
            <v>0</v>
          </cell>
          <cell r="AQ7">
            <v>7807</v>
          </cell>
          <cell r="AR7">
            <v>10938</v>
          </cell>
          <cell r="AS7">
            <v>32422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11575</v>
          </cell>
          <cell r="AY7">
            <v>229.1</v>
          </cell>
          <cell r="AZ7">
            <v>10938</v>
          </cell>
          <cell r="BA7">
            <v>95957</v>
          </cell>
          <cell r="BB7">
            <v>106895</v>
          </cell>
          <cell r="BC7">
            <v>3.2</v>
          </cell>
          <cell r="BD7">
            <v>35001.599999999999</v>
          </cell>
          <cell r="BE7">
            <v>306637.69</v>
          </cell>
          <cell r="BF7">
            <v>1338.44</v>
          </cell>
          <cell r="BG7">
            <v>0</v>
          </cell>
          <cell r="BH7">
            <v>0</v>
          </cell>
          <cell r="BI7">
            <v>0</v>
          </cell>
          <cell r="BJ7">
            <v>1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 t="str">
            <v>Rick</v>
          </cell>
          <cell r="BQ7" t="str">
            <v>Dirks</v>
          </cell>
          <cell r="BR7" t="str">
            <v>712-568-2020</v>
          </cell>
          <cell r="BS7" t="str">
            <v>rdirks@akron-westfield.com</v>
          </cell>
          <cell r="BT7" t="str">
            <v>Rick</v>
          </cell>
          <cell r="BU7" t="str">
            <v>Dirks</v>
          </cell>
          <cell r="BV7" t="str">
            <v>712-568-2020</v>
          </cell>
          <cell r="BW7" t="str">
            <v>rdirks@akron-westfield.com</v>
          </cell>
          <cell r="BX7" t="str">
            <v>Rick</v>
          </cell>
          <cell r="BY7" t="str">
            <v>Dirks</v>
          </cell>
          <cell r="BZ7" t="str">
            <v>712-568-2020</v>
          </cell>
          <cell r="CA7" t="str">
            <v>rdirks@akron-westfield.com</v>
          </cell>
          <cell r="CB7" t="str">
            <v>NULL</v>
          </cell>
          <cell r="CC7">
            <v>41895.474166666667</v>
          </cell>
          <cell r="CD7" t="str">
            <v>NULL</v>
          </cell>
          <cell r="CE7">
            <v>1</v>
          </cell>
          <cell r="CF7">
            <v>1</v>
          </cell>
          <cell r="CG7">
            <v>1</v>
          </cell>
          <cell r="CH7">
            <v>1088</v>
          </cell>
          <cell r="CI7" t="str">
            <v>0063</v>
          </cell>
          <cell r="CJ7" t="str">
            <v>0000</v>
          </cell>
          <cell r="CK7" t="str">
            <v>2014</v>
          </cell>
        </row>
        <row r="8">
          <cell r="A8">
            <v>72</v>
          </cell>
          <cell r="B8" t="str">
            <v>2014</v>
          </cell>
          <cell r="C8">
            <v>26869.25</v>
          </cell>
          <cell r="D8">
            <v>0</v>
          </cell>
          <cell r="E8">
            <v>42522.29</v>
          </cell>
          <cell r="F8">
            <v>0</v>
          </cell>
          <cell r="G8">
            <v>0</v>
          </cell>
          <cell r="H8">
            <v>0</v>
          </cell>
          <cell r="I8">
            <v>72113.2</v>
          </cell>
          <cell r="J8">
            <v>18100.02</v>
          </cell>
          <cell r="K8">
            <v>6564.86</v>
          </cell>
          <cell r="L8">
            <v>2135.4899999999998</v>
          </cell>
          <cell r="M8">
            <v>5079</v>
          </cell>
          <cell r="N8">
            <v>0</v>
          </cell>
          <cell r="O8">
            <v>2874</v>
          </cell>
          <cell r="P8">
            <v>10156.120000000001</v>
          </cell>
          <cell r="Q8">
            <v>0</v>
          </cell>
          <cell r="R8">
            <v>186414.23</v>
          </cell>
          <cell r="S8">
            <v>0</v>
          </cell>
          <cell r="T8">
            <v>246.82</v>
          </cell>
          <cell r="U8">
            <v>0</v>
          </cell>
          <cell r="V8">
            <v>0</v>
          </cell>
          <cell r="W8">
            <v>246.82</v>
          </cell>
          <cell r="X8">
            <v>0</v>
          </cell>
          <cell r="Y8">
            <v>963.76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963.76</v>
          </cell>
          <cell r="AF8">
            <v>185203.65</v>
          </cell>
          <cell r="AG8">
            <v>0.56000000000000005</v>
          </cell>
          <cell r="AH8">
            <v>45996</v>
          </cell>
          <cell r="AI8">
            <v>1721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45996</v>
          </cell>
          <cell r="AO8">
            <v>1721</v>
          </cell>
          <cell r="AP8">
            <v>40</v>
          </cell>
          <cell r="AQ8">
            <v>0</v>
          </cell>
          <cell r="AR8">
            <v>3075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1721</v>
          </cell>
          <cell r="AY8">
            <v>77</v>
          </cell>
          <cell r="AZ8">
            <v>3115</v>
          </cell>
          <cell r="BA8">
            <v>47717</v>
          </cell>
          <cell r="BB8">
            <v>50832</v>
          </cell>
          <cell r="BC8">
            <v>3.64</v>
          </cell>
          <cell r="BD8">
            <v>11338.6</v>
          </cell>
          <cell r="BE8">
            <v>173865.05</v>
          </cell>
          <cell r="BF8">
            <v>2257.9899999999998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0</v>
          </cell>
          <cell r="BP8" t="str">
            <v>Marcia</v>
          </cell>
          <cell r="BQ8" t="str">
            <v>Johnson</v>
          </cell>
          <cell r="BR8" t="str">
            <v>712-272-3324</v>
          </cell>
          <cell r="BS8" t="str">
            <v>johnsonm@newell-fonda.k12.ia.us</v>
          </cell>
          <cell r="BT8" t="str">
            <v>Paul</v>
          </cell>
          <cell r="BU8" t="str">
            <v>Bjorklund</v>
          </cell>
          <cell r="BV8" t="str">
            <v>712-272-3324</v>
          </cell>
          <cell r="BW8" t="str">
            <v>raccoonriver79@yahoo.com</v>
          </cell>
          <cell r="BX8" t="str">
            <v>NA</v>
          </cell>
          <cell r="BY8" t="str">
            <v>NA</v>
          </cell>
          <cell r="BZ8" t="str">
            <v>NA</v>
          </cell>
          <cell r="CA8" t="str">
            <v>NA</v>
          </cell>
          <cell r="CB8" t="str">
            <v>NULL</v>
          </cell>
          <cell r="CC8">
            <v>41894.478229166663</v>
          </cell>
          <cell r="CD8" t="str">
            <v>NULL</v>
          </cell>
          <cell r="CE8">
            <v>1</v>
          </cell>
          <cell r="CF8">
            <v>1</v>
          </cell>
          <cell r="CG8">
            <v>1</v>
          </cell>
          <cell r="CH8">
            <v>1089</v>
          </cell>
          <cell r="CI8" t="str">
            <v>0072</v>
          </cell>
          <cell r="CJ8" t="str">
            <v>0000</v>
          </cell>
          <cell r="CK8" t="str">
            <v>2014</v>
          </cell>
        </row>
        <row r="9">
          <cell r="A9">
            <v>81</v>
          </cell>
          <cell r="B9" t="str">
            <v>2014</v>
          </cell>
          <cell r="C9">
            <v>121849.04</v>
          </cell>
          <cell r="D9">
            <v>0</v>
          </cell>
          <cell r="E9">
            <v>25657.13</v>
          </cell>
          <cell r="F9">
            <v>0</v>
          </cell>
          <cell r="G9">
            <v>1144.76</v>
          </cell>
          <cell r="H9">
            <v>0</v>
          </cell>
          <cell r="I9">
            <v>307288.96999999997</v>
          </cell>
          <cell r="J9">
            <v>73712.240000000005</v>
          </cell>
          <cell r="K9">
            <v>51950.71</v>
          </cell>
          <cell r="L9">
            <v>17696.259999999998</v>
          </cell>
          <cell r="M9">
            <v>22996</v>
          </cell>
          <cell r="N9">
            <v>2136</v>
          </cell>
          <cell r="O9">
            <v>0</v>
          </cell>
          <cell r="P9">
            <v>2355</v>
          </cell>
          <cell r="Q9">
            <v>0</v>
          </cell>
          <cell r="R9">
            <v>626786.11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7404.88</v>
          </cell>
          <cell r="Z9">
            <v>13488.72</v>
          </cell>
          <cell r="AA9">
            <v>0</v>
          </cell>
          <cell r="AB9">
            <v>22703.52</v>
          </cell>
          <cell r="AC9">
            <v>4819.92</v>
          </cell>
          <cell r="AD9">
            <v>0</v>
          </cell>
          <cell r="AE9">
            <v>48417.04</v>
          </cell>
          <cell r="AF9">
            <v>578369.06999999995</v>
          </cell>
          <cell r="AG9">
            <v>0.56000000000000005</v>
          </cell>
          <cell r="AH9">
            <v>130354</v>
          </cell>
          <cell r="AI9">
            <v>6201</v>
          </cell>
          <cell r="AJ9">
            <v>0</v>
          </cell>
          <cell r="AK9">
            <v>0</v>
          </cell>
          <cell r="AL9">
            <v>0</v>
          </cell>
          <cell r="AM9">
            <v>3653</v>
          </cell>
          <cell r="AN9">
            <v>130354</v>
          </cell>
          <cell r="AO9">
            <v>9854</v>
          </cell>
          <cell r="AP9">
            <v>17059</v>
          </cell>
          <cell r="AQ9">
            <v>24087</v>
          </cell>
          <cell r="AR9">
            <v>25038</v>
          </cell>
          <cell r="AS9">
            <v>40542</v>
          </cell>
          <cell r="AT9">
            <v>0</v>
          </cell>
          <cell r="AU9">
            <v>8607</v>
          </cell>
          <cell r="AV9">
            <v>0</v>
          </cell>
          <cell r="AW9">
            <v>0</v>
          </cell>
          <cell r="AX9">
            <v>13223</v>
          </cell>
          <cell r="AY9">
            <v>671.9</v>
          </cell>
          <cell r="AZ9">
            <v>42097</v>
          </cell>
          <cell r="BA9">
            <v>140208</v>
          </cell>
          <cell r="BB9">
            <v>182305</v>
          </cell>
          <cell r="BC9">
            <v>3.17</v>
          </cell>
          <cell r="BD9">
            <v>133447.49</v>
          </cell>
          <cell r="BE9">
            <v>444921.58</v>
          </cell>
          <cell r="BF9">
            <v>662.18</v>
          </cell>
          <cell r="BG9">
            <v>0</v>
          </cell>
          <cell r="BH9">
            <v>0</v>
          </cell>
          <cell r="BI9">
            <v>12</v>
          </cell>
          <cell r="BJ9">
            <v>0</v>
          </cell>
          <cell r="BK9">
            <v>0</v>
          </cell>
          <cell r="BL9">
            <v>1</v>
          </cell>
          <cell r="BM9">
            <v>0</v>
          </cell>
          <cell r="BN9">
            <v>0</v>
          </cell>
          <cell r="BO9">
            <v>1</v>
          </cell>
          <cell r="BP9" t="str">
            <v>Melissa</v>
          </cell>
          <cell r="BQ9" t="str">
            <v>Bauer</v>
          </cell>
          <cell r="BR9" t="str">
            <v>641-932-2161 ext. 105</v>
          </cell>
          <cell r="BS9" t="str">
            <v>melissa.bauer@albia.k12.ia.us</v>
          </cell>
          <cell r="BT9" t="str">
            <v>Don</v>
          </cell>
          <cell r="BU9" t="str">
            <v>Johnson</v>
          </cell>
          <cell r="BV9" t="str">
            <v>641-932-2161 ext. 185</v>
          </cell>
          <cell r="BW9" t="str">
            <v>don.johnson@albia.k12.ia.us</v>
          </cell>
          <cell r="BX9" t="str">
            <v>Don</v>
          </cell>
          <cell r="BY9" t="str">
            <v>Johnson</v>
          </cell>
          <cell r="BZ9" t="str">
            <v>641-932-2161 ext. 185</v>
          </cell>
          <cell r="CA9" t="str">
            <v>don,johnson@albia.k12.ia.us</v>
          </cell>
          <cell r="CB9" t="str">
            <v>NULL</v>
          </cell>
          <cell r="CC9">
            <v>41894.600995370369</v>
          </cell>
          <cell r="CD9" t="str">
            <v>NULL</v>
          </cell>
          <cell r="CE9">
            <v>1</v>
          </cell>
          <cell r="CF9">
            <v>1</v>
          </cell>
          <cell r="CG9">
            <v>1</v>
          </cell>
          <cell r="CH9">
            <v>1090</v>
          </cell>
          <cell r="CI9" t="str">
            <v>0081</v>
          </cell>
          <cell r="CJ9" t="str">
            <v>0000</v>
          </cell>
          <cell r="CK9" t="str">
            <v>2014</v>
          </cell>
        </row>
        <row r="10">
          <cell r="A10">
            <v>99</v>
          </cell>
          <cell r="B10" t="str">
            <v>2014</v>
          </cell>
          <cell r="C10">
            <v>47627.55</v>
          </cell>
          <cell r="D10">
            <v>0</v>
          </cell>
          <cell r="E10">
            <v>36189.279999999999</v>
          </cell>
          <cell r="F10">
            <v>0</v>
          </cell>
          <cell r="G10">
            <v>0</v>
          </cell>
          <cell r="H10">
            <v>0</v>
          </cell>
          <cell r="I10">
            <v>136079.92000000001</v>
          </cell>
          <cell r="J10">
            <v>22694.15</v>
          </cell>
          <cell r="K10">
            <v>0</v>
          </cell>
          <cell r="L10">
            <v>66672.100000000006</v>
          </cell>
          <cell r="M10">
            <v>10937</v>
          </cell>
          <cell r="N10">
            <v>845</v>
          </cell>
          <cell r="O10">
            <v>5815</v>
          </cell>
          <cell r="P10">
            <v>3066.66</v>
          </cell>
          <cell r="Q10">
            <v>0</v>
          </cell>
          <cell r="R10">
            <v>329926.65999999997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509.96</v>
          </cell>
          <cell r="Y10">
            <v>5815.6</v>
          </cell>
          <cell r="Z10">
            <v>9088.24</v>
          </cell>
          <cell r="AA10">
            <v>0</v>
          </cell>
          <cell r="AB10">
            <v>5536.16</v>
          </cell>
          <cell r="AC10">
            <v>0</v>
          </cell>
          <cell r="AD10">
            <v>0</v>
          </cell>
          <cell r="AE10">
            <v>20949.96</v>
          </cell>
          <cell r="AF10">
            <v>308976.7</v>
          </cell>
          <cell r="AG10">
            <v>0.56000000000000005</v>
          </cell>
          <cell r="AH10">
            <v>54602</v>
          </cell>
          <cell r="AI10">
            <v>0</v>
          </cell>
          <cell r="AJ10">
            <v>0</v>
          </cell>
          <cell r="AK10">
            <v>0</v>
          </cell>
          <cell r="AL10">
            <v>370</v>
          </cell>
          <cell r="AM10">
            <v>6412</v>
          </cell>
          <cell r="AN10">
            <v>54972</v>
          </cell>
          <cell r="AO10">
            <v>6412</v>
          </cell>
          <cell r="AP10">
            <v>0</v>
          </cell>
          <cell r="AQ10">
            <v>16229</v>
          </cell>
          <cell r="AR10">
            <v>14354</v>
          </cell>
          <cell r="AS10">
            <v>9886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10385</v>
          </cell>
          <cell r="AY10">
            <v>493</v>
          </cell>
          <cell r="AZ10">
            <v>14354</v>
          </cell>
          <cell r="BA10">
            <v>61384</v>
          </cell>
          <cell r="BB10">
            <v>75738</v>
          </cell>
          <cell r="BC10">
            <v>4.08</v>
          </cell>
          <cell r="BD10">
            <v>58564.32</v>
          </cell>
          <cell r="BE10">
            <v>250412.38</v>
          </cell>
          <cell r="BF10">
            <v>507.94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1</v>
          </cell>
          <cell r="BM10">
            <v>1</v>
          </cell>
          <cell r="BN10">
            <v>0</v>
          </cell>
          <cell r="BO10">
            <v>1</v>
          </cell>
          <cell r="BP10" t="str">
            <v>Dani</v>
          </cell>
          <cell r="BQ10" t="str">
            <v>Trimble</v>
          </cell>
          <cell r="BR10">
            <v>3198422266</v>
          </cell>
          <cell r="BS10" t="str">
            <v>dtrimble@alburnettcsd.org</v>
          </cell>
          <cell r="BT10" t="str">
            <v>Dani</v>
          </cell>
          <cell r="BU10" t="str">
            <v>Trimble</v>
          </cell>
          <cell r="BV10">
            <v>3198422266</v>
          </cell>
          <cell r="BW10" t="str">
            <v>dtrimble@alburnettcsd.org</v>
          </cell>
          <cell r="BX10" t="str">
            <v>none</v>
          </cell>
          <cell r="BY10" t="str">
            <v>none</v>
          </cell>
          <cell r="BZ10" t="str">
            <v>none</v>
          </cell>
          <cell r="CA10" t="str">
            <v>none</v>
          </cell>
          <cell r="CB10" t="str">
            <v>NULL</v>
          </cell>
          <cell r="CC10">
            <v>41879.54283564815</v>
          </cell>
          <cell r="CD10" t="str">
            <v>NULL</v>
          </cell>
          <cell r="CE10">
            <v>1</v>
          </cell>
          <cell r="CF10">
            <v>1</v>
          </cell>
          <cell r="CG10">
            <v>1</v>
          </cell>
          <cell r="CH10">
            <v>1091</v>
          </cell>
          <cell r="CI10" t="str">
            <v>0099</v>
          </cell>
          <cell r="CJ10" t="str">
            <v>0000</v>
          </cell>
          <cell r="CK10" t="str">
            <v>2014</v>
          </cell>
        </row>
        <row r="11">
          <cell r="A11">
            <v>108</v>
          </cell>
          <cell r="B11" t="str">
            <v>2014</v>
          </cell>
          <cell r="C11">
            <v>25180.720000000001</v>
          </cell>
          <cell r="D11">
            <v>0</v>
          </cell>
          <cell r="E11">
            <v>21503.86</v>
          </cell>
          <cell r="F11">
            <v>0</v>
          </cell>
          <cell r="G11">
            <v>0</v>
          </cell>
          <cell r="H11">
            <v>0</v>
          </cell>
          <cell r="I11">
            <v>49949.8</v>
          </cell>
          <cell r="J11">
            <v>8025.28</v>
          </cell>
          <cell r="K11">
            <v>8403.65</v>
          </cell>
          <cell r="L11">
            <v>9649.93</v>
          </cell>
          <cell r="M11">
            <v>3926</v>
          </cell>
          <cell r="N11">
            <v>190</v>
          </cell>
          <cell r="O11">
            <v>8158.41</v>
          </cell>
          <cell r="P11">
            <v>28517.66</v>
          </cell>
          <cell r="Q11">
            <v>0</v>
          </cell>
          <cell r="R11">
            <v>163505.31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1097.5999999999999</v>
          </cell>
          <cell r="Z11">
            <v>0</v>
          </cell>
          <cell r="AA11">
            <v>0</v>
          </cell>
          <cell r="AB11">
            <v>2346.4</v>
          </cell>
          <cell r="AC11">
            <v>0</v>
          </cell>
          <cell r="AD11">
            <v>0</v>
          </cell>
          <cell r="AE11">
            <v>3444</v>
          </cell>
          <cell r="AF11">
            <v>160061.31</v>
          </cell>
          <cell r="AG11">
            <v>0.56000000000000005</v>
          </cell>
          <cell r="AH11">
            <v>45750</v>
          </cell>
          <cell r="AI11">
            <v>0</v>
          </cell>
          <cell r="AJ11">
            <v>0</v>
          </cell>
          <cell r="AK11">
            <v>0</v>
          </cell>
          <cell r="AL11">
            <v>468</v>
          </cell>
          <cell r="AM11">
            <v>0</v>
          </cell>
          <cell r="AN11">
            <v>46218</v>
          </cell>
          <cell r="AO11">
            <v>0</v>
          </cell>
          <cell r="AP11">
            <v>0</v>
          </cell>
          <cell r="AQ11">
            <v>0</v>
          </cell>
          <cell r="AR11">
            <v>3560</v>
          </cell>
          <cell r="AS11">
            <v>4190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1960</v>
          </cell>
          <cell r="AY11">
            <v>61</v>
          </cell>
          <cell r="AZ11">
            <v>3560</v>
          </cell>
          <cell r="BA11">
            <v>46218</v>
          </cell>
          <cell r="BB11">
            <v>49778</v>
          </cell>
          <cell r="BC11">
            <v>3.22</v>
          </cell>
          <cell r="BD11">
            <v>11463.2</v>
          </cell>
          <cell r="BE11">
            <v>148598.10999999999</v>
          </cell>
          <cell r="BF11">
            <v>2436.0300000000002</v>
          </cell>
          <cell r="BG11">
            <v>0</v>
          </cell>
          <cell r="BH11">
            <v>0</v>
          </cell>
          <cell r="BI11">
            <v>4</v>
          </cell>
          <cell r="BJ11">
            <v>0</v>
          </cell>
          <cell r="BK11">
            <v>0</v>
          </cell>
          <cell r="BL11">
            <v>0</v>
          </cell>
          <cell r="BM11">
            <v>1</v>
          </cell>
          <cell r="BN11">
            <v>0</v>
          </cell>
          <cell r="BO11">
            <v>0</v>
          </cell>
          <cell r="BP11" t="str">
            <v>Kimberley</v>
          </cell>
          <cell r="BQ11" t="str">
            <v>Sharar</v>
          </cell>
          <cell r="BR11" t="str">
            <v>641-648-9567</v>
          </cell>
          <cell r="BS11" t="str">
            <v>ksharar@ifacadets.net</v>
          </cell>
          <cell r="BT11" t="str">
            <v>Rob</v>
          </cell>
          <cell r="BU11" t="str">
            <v>Caruth</v>
          </cell>
          <cell r="BV11" t="str">
            <v>641-648-6405</v>
          </cell>
          <cell r="BW11" t="str">
            <v>ifbusbarn@gmail.com</v>
          </cell>
          <cell r="BX11" t="str">
            <v>n/a</v>
          </cell>
          <cell r="BY11" t="str">
            <v>n/a</v>
          </cell>
          <cell r="BZ11" t="str">
            <v>n/a</v>
          </cell>
          <cell r="CA11" t="str">
            <v>n/a</v>
          </cell>
          <cell r="CB11" t="str">
            <v>NULL</v>
          </cell>
          <cell r="CC11">
            <v>41897.648229166669</v>
          </cell>
          <cell r="CD11" t="str">
            <v>NULL</v>
          </cell>
          <cell r="CE11">
            <v>1</v>
          </cell>
          <cell r="CF11">
            <v>1</v>
          </cell>
          <cell r="CG11">
            <v>1</v>
          </cell>
          <cell r="CH11">
            <v>1092</v>
          </cell>
          <cell r="CI11" t="str">
            <v>0108</v>
          </cell>
          <cell r="CJ11" t="str">
            <v>0000</v>
          </cell>
          <cell r="CK11" t="str">
            <v>2014</v>
          </cell>
        </row>
        <row r="12">
          <cell r="A12">
            <v>126</v>
          </cell>
          <cell r="B12" t="str">
            <v>2014</v>
          </cell>
          <cell r="C12">
            <v>125443.91</v>
          </cell>
          <cell r="D12">
            <v>1097.8599999999999</v>
          </cell>
          <cell r="E12">
            <v>81037.86</v>
          </cell>
          <cell r="F12">
            <v>0</v>
          </cell>
          <cell r="G12">
            <v>0</v>
          </cell>
          <cell r="H12">
            <v>0</v>
          </cell>
          <cell r="I12">
            <v>145351.96</v>
          </cell>
          <cell r="J12">
            <v>90100.96</v>
          </cell>
          <cell r="K12">
            <v>12472.21</v>
          </cell>
          <cell r="L12">
            <v>17094.23</v>
          </cell>
          <cell r="M12">
            <v>0</v>
          </cell>
          <cell r="N12">
            <v>19926.560000000001</v>
          </cell>
          <cell r="O12">
            <v>0</v>
          </cell>
          <cell r="P12">
            <v>35091.56</v>
          </cell>
          <cell r="Q12">
            <v>0</v>
          </cell>
          <cell r="R12">
            <v>527617.11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4991.84</v>
          </cell>
          <cell r="Z12">
            <v>0</v>
          </cell>
          <cell r="AA12">
            <v>0</v>
          </cell>
          <cell r="AB12">
            <v>11021.36</v>
          </cell>
          <cell r="AC12">
            <v>0</v>
          </cell>
          <cell r="AD12">
            <v>0</v>
          </cell>
          <cell r="AE12">
            <v>16013.2</v>
          </cell>
          <cell r="AF12">
            <v>511603.91</v>
          </cell>
          <cell r="AG12">
            <v>0.56000000000000005</v>
          </cell>
          <cell r="AH12">
            <v>203115</v>
          </cell>
          <cell r="AI12">
            <v>0</v>
          </cell>
          <cell r="AJ12">
            <v>0</v>
          </cell>
          <cell r="AK12">
            <v>0</v>
          </cell>
          <cell r="AL12">
            <v>244</v>
          </cell>
          <cell r="AM12">
            <v>0</v>
          </cell>
          <cell r="AN12">
            <v>203359</v>
          </cell>
          <cell r="AO12">
            <v>0</v>
          </cell>
          <cell r="AP12">
            <v>12525</v>
          </cell>
          <cell r="AQ12">
            <v>0</v>
          </cell>
          <cell r="AR12">
            <v>33000</v>
          </cell>
          <cell r="AS12">
            <v>19681</v>
          </cell>
          <cell r="AT12">
            <v>425</v>
          </cell>
          <cell r="AU12">
            <v>0</v>
          </cell>
          <cell r="AV12">
            <v>0</v>
          </cell>
          <cell r="AW12">
            <v>0</v>
          </cell>
          <cell r="AX12">
            <v>8914</v>
          </cell>
          <cell r="AY12">
            <v>956.8</v>
          </cell>
          <cell r="AZ12">
            <v>45950</v>
          </cell>
          <cell r="BA12">
            <v>203359</v>
          </cell>
          <cell r="BB12">
            <v>249309</v>
          </cell>
          <cell r="BC12">
            <v>2.0499999999999998</v>
          </cell>
          <cell r="BD12">
            <v>94197.5</v>
          </cell>
          <cell r="BE12">
            <v>417406.41</v>
          </cell>
          <cell r="BF12">
            <v>436.25</v>
          </cell>
          <cell r="BG12">
            <v>0</v>
          </cell>
          <cell r="BH12">
            <v>0</v>
          </cell>
          <cell r="BI12">
            <v>7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1</v>
          </cell>
          <cell r="BO12">
            <v>1</v>
          </cell>
          <cell r="BP12" t="str">
            <v>Mary Beth</v>
          </cell>
          <cell r="BQ12" t="str">
            <v>Cooper</v>
          </cell>
          <cell r="BR12" t="str">
            <v>515-295-3528</v>
          </cell>
          <cell r="BS12" t="str">
            <v>mbcooper@algona.k12.ia.us</v>
          </cell>
          <cell r="BT12" t="str">
            <v>Merrill</v>
          </cell>
          <cell r="BU12" t="str">
            <v>Meller</v>
          </cell>
          <cell r="BV12" t="str">
            <v>515-341-0794</v>
          </cell>
          <cell r="BW12" t="str">
            <v>mmueller@algona.k12.ia.us</v>
          </cell>
          <cell r="BX12" t="str">
            <v>NA</v>
          </cell>
          <cell r="BY12" t="str">
            <v>NA</v>
          </cell>
          <cell r="BZ12" t="str">
            <v>NA</v>
          </cell>
          <cell r="CA12" t="str">
            <v>NA</v>
          </cell>
          <cell r="CB12" t="str">
            <v>NULL</v>
          </cell>
          <cell r="CC12">
            <v>41897.462395833332</v>
          </cell>
          <cell r="CD12" t="str">
            <v>NULL</v>
          </cell>
          <cell r="CE12">
            <v>1</v>
          </cell>
          <cell r="CF12">
            <v>1</v>
          </cell>
          <cell r="CG12">
            <v>1</v>
          </cell>
          <cell r="CH12">
            <v>1093</v>
          </cell>
          <cell r="CI12" t="str">
            <v>0126</v>
          </cell>
          <cell r="CJ12" t="str">
            <v>0000</v>
          </cell>
          <cell r="CK12" t="str">
            <v>2014</v>
          </cell>
        </row>
        <row r="13">
          <cell r="A13">
            <v>135</v>
          </cell>
          <cell r="B13" t="str">
            <v>2014</v>
          </cell>
          <cell r="C13">
            <v>183865.31</v>
          </cell>
          <cell r="D13">
            <v>3037.43</v>
          </cell>
          <cell r="E13">
            <v>161528.85999999999</v>
          </cell>
          <cell r="F13">
            <v>0</v>
          </cell>
          <cell r="G13">
            <v>0</v>
          </cell>
          <cell r="H13">
            <v>0</v>
          </cell>
          <cell r="I13">
            <v>459868.57</v>
          </cell>
          <cell r="J13">
            <v>97705.36</v>
          </cell>
          <cell r="K13">
            <v>48219.66</v>
          </cell>
          <cell r="L13">
            <v>18848.72</v>
          </cell>
          <cell r="M13">
            <v>25340</v>
          </cell>
          <cell r="N13">
            <v>0</v>
          </cell>
          <cell r="O13">
            <v>0</v>
          </cell>
          <cell r="P13">
            <v>23829.23</v>
          </cell>
          <cell r="Q13">
            <v>0</v>
          </cell>
          <cell r="R13">
            <v>1022243.14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1884.42</v>
          </cell>
          <cell r="Y13">
            <v>22467.759999999998</v>
          </cell>
          <cell r="Z13">
            <v>12261.76</v>
          </cell>
          <cell r="AA13">
            <v>0</v>
          </cell>
          <cell r="AB13">
            <v>9069.76</v>
          </cell>
          <cell r="AC13">
            <v>0</v>
          </cell>
          <cell r="AD13">
            <v>0</v>
          </cell>
          <cell r="AE13">
            <v>45683.7</v>
          </cell>
          <cell r="AF13">
            <v>976559.44</v>
          </cell>
          <cell r="AG13">
            <v>0.56000000000000005</v>
          </cell>
          <cell r="AH13">
            <v>217269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217269</v>
          </cell>
          <cell r="AO13">
            <v>0</v>
          </cell>
          <cell r="AP13">
            <v>37851</v>
          </cell>
          <cell r="AQ13">
            <v>21896</v>
          </cell>
          <cell r="AR13">
            <v>30567</v>
          </cell>
          <cell r="AS13">
            <v>16196</v>
          </cell>
          <cell r="AT13">
            <v>2081</v>
          </cell>
          <cell r="AU13">
            <v>0</v>
          </cell>
          <cell r="AV13">
            <v>0</v>
          </cell>
          <cell r="AW13">
            <v>0</v>
          </cell>
          <cell r="AX13">
            <v>40121</v>
          </cell>
          <cell r="AY13">
            <v>834.4</v>
          </cell>
          <cell r="AZ13">
            <v>70499</v>
          </cell>
          <cell r="BA13">
            <v>217269</v>
          </cell>
          <cell r="BB13">
            <v>287768</v>
          </cell>
          <cell r="BC13">
            <v>3.39</v>
          </cell>
          <cell r="BD13">
            <v>238991.61</v>
          </cell>
          <cell r="BE13">
            <v>737567.83</v>
          </cell>
          <cell r="BF13">
            <v>883.95</v>
          </cell>
          <cell r="BG13">
            <v>0</v>
          </cell>
          <cell r="BH13">
            <v>0</v>
          </cell>
          <cell r="BI13">
            <v>27</v>
          </cell>
          <cell r="BJ13">
            <v>0</v>
          </cell>
          <cell r="BK13">
            <v>0</v>
          </cell>
          <cell r="BL13">
            <v>1</v>
          </cell>
          <cell r="BM13">
            <v>0</v>
          </cell>
          <cell r="BN13">
            <v>0</v>
          </cell>
          <cell r="BO13">
            <v>0</v>
          </cell>
          <cell r="BP13" t="str">
            <v>Janice</v>
          </cell>
          <cell r="BQ13" t="str">
            <v>Rea</v>
          </cell>
          <cell r="BR13" t="str">
            <v>563-568-3409</v>
          </cell>
          <cell r="BS13" t="str">
            <v>jmrea@allamakee.k12.ia.us</v>
          </cell>
          <cell r="BT13" t="str">
            <v>Randy</v>
          </cell>
          <cell r="BU13" t="str">
            <v>Nordheim</v>
          </cell>
          <cell r="BV13" t="str">
            <v>563-568-4589</v>
          </cell>
          <cell r="BW13" t="str">
            <v>rnordheim@allamakee.k12.ia.us</v>
          </cell>
          <cell r="BX13" t="str">
            <v>Lawrence</v>
          </cell>
          <cell r="BY13" t="str">
            <v>Benda</v>
          </cell>
          <cell r="BZ13" t="str">
            <v>563-568-4580</v>
          </cell>
          <cell r="CA13" t="str">
            <v>lbenda@allamakee.k12.ia.us</v>
          </cell>
          <cell r="CB13" t="str">
            <v>NULL</v>
          </cell>
          <cell r="CC13">
            <v>41894.530034722222</v>
          </cell>
          <cell r="CD13" t="str">
            <v>NULL</v>
          </cell>
          <cell r="CE13">
            <v>1</v>
          </cell>
          <cell r="CF13">
            <v>1</v>
          </cell>
          <cell r="CG13">
            <v>1</v>
          </cell>
          <cell r="CH13">
            <v>1094</v>
          </cell>
          <cell r="CI13" t="str">
            <v>0135</v>
          </cell>
          <cell r="CJ13" t="str">
            <v>0000</v>
          </cell>
          <cell r="CK13" t="str">
            <v>2014</v>
          </cell>
        </row>
        <row r="14">
          <cell r="A14">
            <v>153</v>
          </cell>
          <cell r="B14" t="str">
            <v>2014</v>
          </cell>
          <cell r="C14">
            <v>71256.39</v>
          </cell>
          <cell r="D14">
            <v>0</v>
          </cell>
          <cell r="E14">
            <v>12305.71</v>
          </cell>
          <cell r="F14">
            <v>0</v>
          </cell>
          <cell r="G14">
            <v>0</v>
          </cell>
          <cell r="H14">
            <v>0</v>
          </cell>
          <cell r="I14">
            <v>214457.97</v>
          </cell>
          <cell r="J14">
            <v>43063.81</v>
          </cell>
          <cell r="K14">
            <v>22908.1</v>
          </cell>
          <cell r="L14">
            <v>24749.7</v>
          </cell>
          <cell r="M14">
            <v>179</v>
          </cell>
          <cell r="N14">
            <v>287</v>
          </cell>
          <cell r="O14">
            <v>28902.99</v>
          </cell>
          <cell r="P14">
            <v>1390.34</v>
          </cell>
          <cell r="Q14">
            <v>0</v>
          </cell>
          <cell r="R14">
            <v>419501.01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9899.68</v>
          </cell>
          <cell r="Z14">
            <v>20242.88</v>
          </cell>
          <cell r="AA14">
            <v>0</v>
          </cell>
          <cell r="AB14">
            <v>12779.2</v>
          </cell>
          <cell r="AC14">
            <v>0</v>
          </cell>
          <cell r="AD14">
            <v>0</v>
          </cell>
          <cell r="AE14">
            <v>42921.760000000002</v>
          </cell>
          <cell r="AF14">
            <v>376579.25</v>
          </cell>
          <cell r="AG14">
            <v>0.56000000000000005</v>
          </cell>
          <cell r="AH14">
            <v>88459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88459</v>
          </cell>
          <cell r="AO14">
            <v>0</v>
          </cell>
          <cell r="AP14">
            <v>0</v>
          </cell>
          <cell r="AQ14">
            <v>36148</v>
          </cell>
          <cell r="AR14">
            <v>16912</v>
          </cell>
          <cell r="AS14">
            <v>22820</v>
          </cell>
          <cell r="AT14">
            <v>805</v>
          </cell>
          <cell r="AU14">
            <v>0</v>
          </cell>
          <cell r="AV14">
            <v>0</v>
          </cell>
          <cell r="AW14">
            <v>0</v>
          </cell>
          <cell r="AX14">
            <v>17678</v>
          </cell>
          <cell r="AY14">
            <v>419</v>
          </cell>
          <cell r="AZ14">
            <v>17717</v>
          </cell>
          <cell r="BA14">
            <v>88459</v>
          </cell>
          <cell r="BB14">
            <v>106176</v>
          </cell>
          <cell r="BC14">
            <v>3.55</v>
          </cell>
          <cell r="BD14">
            <v>62895.35</v>
          </cell>
          <cell r="BE14">
            <v>313683.90000000002</v>
          </cell>
          <cell r="BF14">
            <v>748.65</v>
          </cell>
          <cell r="BG14">
            <v>0</v>
          </cell>
          <cell r="BH14">
            <v>0</v>
          </cell>
          <cell r="BI14">
            <v>1</v>
          </cell>
          <cell r="BJ14">
            <v>1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 t="str">
            <v>Shellee</v>
          </cell>
          <cell r="BQ14" t="str">
            <v>Bartlett</v>
          </cell>
          <cell r="BR14" t="str">
            <v>319-267-2205</v>
          </cell>
          <cell r="BS14" t="str">
            <v>shellee.bartlett@northbutler.k12.ia.us</v>
          </cell>
          <cell r="BT14" t="str">
            <v>Don</v>
          </cell>
          <cell r="BU14" t="str">
            <v>Heuer</v>
          </cell>
          <cell r="BV14" t="str">
            <v>319-267-2205</v>
          </cell>
          <cell r="BW14" t="str">
            <v>don.heuer@northbutler.k12.ia.us</v>
          </cell>
          <cell r="BX14" t="str">
            <v>Don</v>
          </cell>
          <cell r="BY14" t="str">
            <v>Heuer</v>
          </cell>
          <cell r="BZ14" t="str">
            <v>319-267-2205</v>
          </cell>
          <cell r="CA14" t="str">
            <v>don.heuer@northbutler.k12.ia.us</v>
          </cell>
          <cell r="CB14" t="str">
            <v>NULL</v>
          </cell>
          <cell r="CC14">
            <v>41894.480682870373</v>
          </cell>
          <cell r="CD14" t="str">
            <v>NULL</v>
          </cell>
          <cell r="CE14">
            <v>1</v>
          </cell>
          <cell r="CF14">
            <v>1</v>
          </cell>
          <cell r="CG14">
            <v>1</v>
          </cell>
          <cell r="CH14">
            <v>1095</v>
          </cell>
          <cell r="CI14" t="str">
            <v>0153</v>
          </cell>
          <cell r="CJ14" t="str">
            <v>0000</v>
          </cell>
          <cell r="CK14" t="str">
            <v>2014</v>
          </cell>
        </row>
        <row r="15">
          <cell r="A15">
            <v>171</v>
          </cell>
          <cell r="B15" t="str">
            <v>2014</v>
          </cell>
          <cell r="C15">
            <v>49717.96</v>
          </cell>
          <cell r="D15">
            <v>0</v>
          </cell>
          <cell r="E15">
            <v>38904</v>
          </cell>
          <cell r="F15">
            <v>0</v>
          </cell>
          <cell r="G15">
            <v>0</v>
          </cell>
          <cell r="H15">
            <v>0</v>
          </cell>
          <cell r="I15">
            <v>120727.96</v>
          </cell>
          <cell r="J15">
            <v>29187.83</v>
          </cell>
          <cell r="K15">
            <v>28939.65</v>
          </cell>
          <cell r="L15">
            <v>14036.89</v>
          </cell>
          <cell r="M15">
            <v>4704</v>
          </cell>
          <cell r="N15">
            <v>811.2</v>
          </cell>
          <cell r="O15">
            <v>0</v>
          </cell>
          <cell r="P15">
            <v>1847.25</v>
          </cell>
          <cell r="Q15">
            <v>0</v>
          </cell>
          <cell r="R15">
            <v>288876.74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5600</v>
          </cell>
          <cell r="Z15">
            <v>2028.88</v>
          </cell>
          <cell r="AA15">
            <v>0</v>
          </cell>
          <cell r="AB15">
            <v>10605.84</v>
          </cell>
          <cell r="AC15">
            <v>0</v>
          </cell>
          <cell r="AD15">
            <v>0</v>
          </cell>
          <cell r="AE15">
            <v>18234.72</v>
          </cell>
          <cell r="AF15">
            <v>270642.02</v>
          </cell>
          <cell r="AG15">
            <v>0.56000000000000005</v>
          </cell>
          <cell r="AH15">
            <v>58827</v>
          </cell>
          <cell r="AI15">
            <v>0</v>
          </cell>
          <cell r="AJ15">
            <v>0</v>
          </cell>
          <cell r="AK15">
            <v>0</v>
          </cell>
          <cell r="AL15">
            <v>924</v>
          </cell>
          <cell r="AM15">
            <v>5188</v>
          </cell>
          <cell r="AN15">
            <v>59751</v>
          </cell>
          <cell r="AO15">
            <v>5188</v>
          </cell>
          <cell r="AP15">
            <v>38</v>
          </cell>
          <cell r="AQ15">
            <v>3623</v>
          </cell>
          <cell r="AR15">
            <v>18778</v>
          </cell>
          <cell r="AS15">
            <v>18939</v>
          </cell>
          <cell r="AT15">
            <v>176</v>
          </cell>
          <cell r="AU15">
            <v>0</v>
          </cell>
          <cell r="AV15">
            <v>0</v>
          </cell>
          <cell r="AW15">
            <v>0</v>
          </cell>
          <cell r="AX15">
            <v>10000</v>
          </cell>
          <cell r="AY15">
            <v>243.5</v>
          </cell>
          <cell r="AZ15">
            <v>18992</v>
          </cell>
          <cell r="BA15">
            <v>64939</v>
          </cell>
          <cell r="BB15">
            <v>83931</v>
          </cell>
          <cell r="BC15">
            <v>3.22</v>
          </cell>
          <cell r="BD15">
            <v>61154.239999999998</v>
          </cell>
          <cell r="BE15">
            <v>209487.78</v>
          </cell>
          <cell r="BF15">
            <v>860.32</v>
          </cell>
          <cell r="BG15">
            <v>0</v>
          </cell>
          <cell r="BH15">
            <v>0</v>
          </cell>
          <cell r="BI15">
            <v>12</v>
          </cell>
          <cell r="BJ15">
            <v>0</v>
          </cell>
          <cell r="BK15">
            <v>0</v>
          </cell>
          <cell r="BL15">
            <v>0</v>
          </cell>
          <cell r="BM15">
            <v>1</v>
          </cell>
          <cell r="BN15">
            <v>0</v>
          </cell>
          <cell r="BO15">
            <v>0</v>
          </cell>
          <cell r="BP15" t="str">
            <v>Lynn</v>
          </cell>
          <cell r="BQ15" t="str">
            <v>Evans</v>
          </cell>
          <cell r="BR15" t="str">
            <v>712-200-1010</v>
          </cell>
          <cell r="BS15" t="str">
            <v>levans@alta-aurelia.k12.ia.us</v>
          </cell>
          <cell r="BT15" t="str">
            <v>Bob</v>
          </cell>
          <cell r="BU15" t="str">
            <v>Iehl</v>
          </cell>
          <cell r="BV15" t="str">
            <v>712-200-2392</v>
          </cell>
          <cell r="BW15" t="str">
            <v>busbarn@alta-aurelia.k12.ia.us</v>
          </cell>
          <cell r="BX15" t="str">
            <v>Bob</v>
          </cell>
          <cell r="BY15" t="str">
            <v>Iehl</v>
          </cell>
          <cell r="BZ15" t="str">
            <v>712-200-2392</v>
          </cell>
          <cell r="CA15" t="str">
            <v> busbarn@alta-aurelia.k12.ia.us</v>
          </cell>
          <cell r="CB15" t="str">
            <v>NULL</v>
          </cell>
          <cell r="CC15">
            <v>41897.921712962961</v>
          </cell>
          <cell r="CD15" t="str">
            <v>NULL</v>
          </cell>
          <cell r="CE15">
            <v>1</v>
          </cell>
          <cell r="CF15">
            <v>1</v>
          </cell>
          <cell r="CG15">
            <v>1</v>
          </cell>
          <cell r="CH15">
            <v>1096</v>
          </cell>
          <cell r="CI15" t="str">
            <v>0171</v>
          </cell>
          <cell r="CJ15" t="str">
            <v>0000</v>
          </cell>
          <cell r="CK15" t="str">
            <v>2014</v>
          </cell>
        </row>
        <row r="16">
          <cell r="A16">
            <v>225</v>
          </cell>
          <cell r="B16" t="str">
            <v>2014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1542120.29</v>
          </cell>
          <cell r="P16">
            <v>0</v>
          </cell>
          <cell r="Q16">
            <v>0</v>
          </cell>
          <cell r="R16">
            <v>1542120.29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1542120.29</v>
          </cell>
          <cell r="AG16">
            <v>0.56000000000000005</v>
          </cell>
          <cell r="AH16">
            <v>223328</v>
          </cell>
          <cell r="AI16">
            <v>0</v>
          </cell>
          <cell r="AJ16">
            <v>22329</v>
          </cell>
          <cell r="AK16">
            <v>0</v>
          </cell>
          <cell r="AL16">
            <v>0</v>
          </cell>
          <cell r="AM16">
            <v>0</v>
          </cell>
          <cell r="AN16">
            <v>245657</v>
          </cell>
          <cell r="AO16">
            <v>0</v>
          </cell>
          <cell r="AP16">
            <v>44648</v>
          </cell>
          <cell r="AQ16">
            <v>0</v>
          </cell>
          <cell r="AR16">
            <v>29000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2220</v>
          </cell>
          <cell r="AZ16">
            <v>73648</v>
          </cell>
          <cell r="BA16">
            <v>245657</v>
          </cell>
          <cell r="BB16">
            <v>319305</v>
          </cell>
          <cell r="BC16">
            <v>4.83</v>
          </cell>
          <cell r="BD16">
            <v>355719.84</v>
          </cell>
          <cell r="BE16">
            <v>1186400.45</v>
          </cell>
          <cell r="BF16">
            <v>534.41</v>
          </cell>
          <cell r="BG16">
            <v>0</v>
          </cell>
          <cell r="BH16">
            <v>0</v>
          </cell>
          <cell r="BI16">
            <v>30</v>
          </cell>
          <cell r="BJ16">
            <v>0</v>
          </cell>
          <cell r="BK16">
            <v>0</v>
          </cell>
          <cell r="BL16">
            <v>0</v>
          </cell>
          <cell r="BM16">
            <v>1</v>
          </cell>
          <cell r="BN16">
            <v>0</v>
          </cell>
          <cell r="BO16">
            <v>1</v>
          </cell>
          <cell r="BP16" t="str">
            <v>Karen</v>
          </cell>
          <cell r="BQ16" t="str">
            <v>Shimp</v>
          </cell>
          <cell r="BR16" t="str">
            <v>515-268-6668</v>
          </cell>
          <cell r="BS16" t="str">
            <v>karen.shimp@ames.k12.ia.us</v>
          </cell>
          <cell r="BT16" t="str">
            <v>Jason</v>
          </cell>
          <cell r="BU16" t="str">
            <v>Sampson</v>
          </cell>
          <cell r="BV16" t="str">
            <v>515-233-5424</v>
          </cell>
          <cell r="BW16" t="str">
            <v>jsampson@durhamschoolservices.com</v>
          </cell>
          <cell r="BX16" t="str">
            <v>Matt</v>
          </cell>
          <cell r="BY16" t="str">
            <v>Bair</v>
          </cell>
          <cell r="BZ16" t="str">
            <v>515-233-5424</v>
          </cell>
          <cell r="CA16" t="str">
            <v>mbair@durhamschoolservices.com</v>
          </cell>
          <cell r="CB16" t="str">
            <v>NULL</v>
          </cell>
          <cell r="CC16">
            <v>41897.604814814818</v>
          </cell>
          <cell r="CD16" t="str">
            <v>NULL</v>
          </cell>
          <cell r="CE16">
            <v>1</v>
          </cell>
          <cell r="CF16">
            <v>1</v>
          </cell>
          <cell r="CG16">
            <v>1</v>
          </cell>
          <cell r="CH16">
            <v>1097</v>
          </cell>
          <cell r="CI16" t="str">
            <v>0225</v>
          </cell>
          <cell r="CJ16" t="str">
            <v>0000</v>
          </cell>
          <cell r="CK16" t="str">
            <v>2014</v>
          </cell>
        </row>
        <row r="17">
          <cell r="A17">
            <v>234</v>
          </cell>
          <cell r="B17" t="str">
            <v>2014</v>
          </cell>
          <cell r="C17">
            <v>94048.31</v>
          </cell>
          <cell r="D17">
            <v>1444.8</v>
          </cell>
          <cell r="E17">
            <v>53944.29</v>
          </cell>
          <cell r="F17">
            <v>659.78</v>
          </cell>
          <cell r="G17">
            <v>55410.8</v>
          </cell>
          <cell r="H17">
            <v>0</v>
          </cell>
          <cell r="I17">
            <v>325516.03000000003</v>
          </cell>
          <cell r="J17">
            <v>79032.460000000006</v>
          </cell>
          <cell r="K17">
            <v>46901.49</v>
          </cell>
          <cell r="L17">
            <v>32775</v>
          </cell>
          <cell r="M17">
            <v>23846</v>
          </cell>
          <cell r="N17">
            <v>903</v>
          </cell>
          <cell r="O17">
            <v>0</v>
          </cell>
          <cell r="P17">
            <v>0</v>
          </cell>
          <cell r="Q17">
            <v>0</v>
          </cell>
          <cell r="R17">
            <v>714481.96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6472.48</v>
          </cell>
          <cell r="Z17">
            <v>12576.48</v>
          </cell>
          <cell r="AA17">
            <v>0</v>
          </cell>
          <cell r="AB17">
            <v>11713.52</v>
          </cell>
          <cell r="AC17">
            <v>5556.88</v>
          </cell>
          <cell r="AD17">
            <v>0</v>
          </cell>
          <cell r="AE17">
            <v>36319.360000000001</v>
          </cell>
          <cell r="AF17">
            <v>678162.6</v>
          </cell>
          <cell r="AG17">
            <v>0.56000000000000005</v>
          </cell>
          <cell r="AH17">
            <v>93098</v>
          </cell>
          <cell r="AI17">
            <v>113</v>
          </cell>
          <cell r="AJ17">
            <v>0</v>
          </cell>
          <cell r="AK17">
            <v>0</v>
          </cell>
          <cell r="AL17">
            <v>1541</v>
          </cell>
          <cell r="AM17">
            <v>3330</v>
          </cell>
          <cell r="AN17">
            <v>94639</v>
          </cell>
          <cell r="AO17">
            <v>3443</v>
          </cell>
          <cell r="AP17">
            <v>6485</v>
          </cell>
          <cell r="AQ17">
            <v>22458</v>
          </cell>
          <cell r="AR17">
            <v>37137</v>
          </cell>
          <cell r="AS17">
            <v>20917</v>
          </cell>
          <cell r="AT17">
            <v>2958</v>
          </cell>
          <cell r="AU17">
            <v>9923</v>
          </cell>
          <cell r="AV17">
            <v>0</v>
          </cell>
          <cell r="AW17">
            <v>0</v>
          </cell>
          <cell r="AX17">
            <v>11558</v>
          </cell>
          <cell r="AY17">
            <v>611.9</v>
          </cell>
          <cell r="AZ17">
            <v>46580</v>
          </cell>
          <cell r="BA17">
            <v>98082</v>
          </cell>
          <cell r="BB17">
            <v>144662</v>
          </cell>
          <cell r="BC17">
            <v>4.6900000000000004</v>
          </cell>
          <cell r="BD17">
            <v>218460.2</v>
          </cell>
          <cell r="BE17">
            <v>459702.4</v>
          </cell>
          <cell r="BF17">
            <v>751.27</v>
          </cell>
          <cell r="BG17">
            <v>0</v>
          </cell>
          <cell r="BH17">
            <v>0</v>
          </cell>
          <cell r="BI17">
            <v>19</v>
          </cell>
          <cell r="BJ17">
            <v>0</v>
          </cell>
          <cell r="BK17">
            <v>0</v>
          </cell>
          <cell r="BL17">
            <v>0</v>
          </cell>
          <cell r="BM17">
            <v>1</v>
          </cell>
          <cell r="BN17">
            <v>0</v>
          </cell>
          <cell r="BO17">
            <v>0</v>
          </cell>
          <cell r="BP17" t="str">
            <v>Matt</v>
          </cell>
          <cell r="BQ17" t="str">
            <v>English</v>
          </cell>
          <cell r="BR17" t="str">
            <v>319-462-2392</v>
          </cell>
          <cell r="BS17" t="str">
            <v>menglish@anamosa.k12.ia.us</v>
          </cell>
          <cell r="BT17" t="str">
            <v>Matt</v>
          </cell>
          <cell r="BU17" t="str">
            <v>English</v>
          </cell>
          <cell r="BV17" t="str">
            <v>319-462-2392</v>
          </cell>
          <cell r="BW17" t="str">
            <v>menglish@anamosa.k12.ia.us</v>
          </cell>
          <cell r="BX17" t="str">
            <v>Ed</v>
          </cell>
          <cell r="BY17" t="str">
            <v>Shover</v>
          </cell>
          <cell r="BZ17" t="str">
            <v>319-462-2392</v>
          </cell>
          <cell r="CA17" t="str">
            <v>eshover@anamosa.k12.ia.us</v>
          </cell>
          <cell r="CB17" t="str">
            <v>NULL</v>
          </cell>
          <cell r="CC17">
            <v>41894.488437499997</v>
          </cell>
          <cell r="CD17" t="str">
            <v>NULL</v>
          </cell>
          <cell r="CE17">
            <v>1</v>
          </cell>
          <cell r="CF17">
            <v>1</v>
          </cell>
          <cell r="CG17">
            <v>1</v>
          </cell>
          <cell r="CH17">
            <v>1098</v>
          </cell>
          <cell r="CI17" t="str">
            <v>0234</v>
          </cell>
          <cell r="CJ17" t="str">
            <v>0000</v>
          </cell>
          <cell r="CK17" t="str">
            <v>2014</v>
          </cell>
        </row>
        <row r="18">
          <cell r="A18">
            <v>243</v>
          </cell>
          <cell r="B18" t="str">
            <v>2014</v>
          </cell>
          <cell r="C18">
            <v>47978.65</v>
          </cell>
          <cell r="D18">
            <v>0</v>
          </cell>
          <cell r="E18">
            <v>58531.01</v>
          </cell>
          <cell r="F18">
            <v>0</v>
          </cell>
          <cell r="G18">
            <v>0</v>
          </cell>
          <cell r="H18">
            <v>0</v>
          </cell>
          <cell r="I18">
            <v>106933.18</v>
          </cell>
          <cell r="J18">
            <v>26201.97</v>
          </cell>
          <cell r="K18">
            <v>12904.98</v>
          </cell>
          <cell r="L18">
            <v>15646.44</v>
          </cell>
          <cell r="M18">
            <v>0</v>
          </cell>
          <cell r="N18">
            <v>0</v>
          </cell>
          <cell r="O18">
            <v>0</v>
          </cell>
          <cell r="P18">
            <v>18081.689999999999</v>
          </cell>
          <cell r="Q18">
            <v>0</v>
          </cell>
          <cell r="R18">
            <v>286277.92</v>
          </cell>
          <cell r="S18">
            <v>0</v>
          </cell>
          <cell r="T18">
            <v>26.24</v>
          </cell>
          <cell r="U18">
            <v>0</v>
          </cell>
          <cell r="V18">
            <v>0</v>
          </cell>
          <cell r="W18">
            <v>26.24</v>
          </cell>
          <cell r="X18">
            <v>0</v>
          </cell>
          <cell r="Y18">
            <v>8285.2000000000007</v>
          </cell>
          <cell r="Z18">
            <v>21509.040000000001</v>
          </cell>
          <cell r="AA18">
            <v>0</v>
          </cell>
          <cell r="AB18">
            <v>2149.84</v>
          </cell>
          <cell r="AC18">
            <v>0</v>
          </cell>
          <cell r="AD18">
            <v>0</v>
          </cell>
          <cell r="AE18">
            <v>31944.080000000002</v>
          </cell>
          <cell r="AF18">
            <v>254307.6</v>
          </cell>
          <cell r="AG18">
            <v>0.56000000000000005</v>
          </cell>
          <cell r="AH18">
            <v>66769</v>
          </cell>
          <cell r="AI18">
            <v>2091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66769</v>
          </cell>
          <cell r="AO18">
            <v>2091</v>
          </cell>
          <cell r="AP18">
            <v>0</v>
          </cell>
          <cell r="AQ18">
            <v>38409</v>
          </cell>
          <cell r="AR18">
            <v>3963</v>
          </cell>
          <cell r="AS18">
            <v>3839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14795</v>
          </cell>
          <cell r="AY18">
            <v>125</v>
          </cell>
          <cell r="AZ18">
            <v>3963</v>
          </cell>
          <cell r="BA18">
            <v>68860</v>
          </cell>
          <cell r="BB18">
            <v>72823</v>
          </cell>
          <cell r="BC18">
            <v>3.49</v>
          </cell>
          <cell r="BD18">
            <v>13830.87</v>
          </cell>
          <cell r="BE18">
            <v>240476.73</v>
          </cell>
          <cell r="BF18">
            <v>1923.81</v>
          </cell>
          <cell r="BG18">
            <v>0</v>
          </cell>
          <cell r="BH18">
            <v>0</v>
          </cell>
          <cell r="BI18">
            <v>3</v>
          </cell>
          <cell r="BJ18">
            <v>0</v>
          </cell>
          <cell r="BK18">
            <v>0</v>
          </cell>
          <cell r="BL18">
            <v>1</v>
          </cell>
          <cell r="BM18">
            <v>0</v>
          </cell>
          <cell r="BN18">
            <v>0</v>
          </cell>
          <cell r="BO18">
            <v>0</v>
          </cell>
          <cell r="BP18" t="str">
            <v>Jesse</v>
          </cell>
          <cell r="BQ18" t="str">
            <v>Budde</v>
          </cell>
          <cell r="BR18" t="str">
            <v>563 672 3221</v>
          </cell>
          <cell r="BS18" t="str">
            <v>jesse.budde@andrew.k12.ia.us</v>
          </cell>
          <cell r="BT18" t="str">
            <v>Jesse</v>
          </cell>
          <cell r="BU18" t="str">
            <v>Budde</v>
          </cell>
          <cell r="BV18" t="str">
            <v>563 672 3221</v>
          </cell>
          <cell r="BW18" t="str">
            <v>jesse.budde@andrew.k12.ia.us</v>
          </cell>
          <cell r="BX18" t="str">
            <v>Keith</v>
          </cell>
          <cell r="BY18" t="str">
            <v>De Moss</v>
          </cell>
          <cell r="BZ18" t="str">
            <v>563 672 3393</v>
          </cell>
          <cell r="CA18" t="str">
            <v>keith.demoss@andrew.k12.ia.us</v>
          </cell>
          <cell r="CB18" t="str">
            <v>NULL</v>
          </cell>
          <cell r="CC18">
            <v>41897.366666666669</v>
          </cell>
          <cell r="CD18" t="str">
            <v>NULL</v>
          </cell>
          <cell r="CE18">
            <v>1</v>
          </cell>
          <cell r="CF18">
            <v>1</v>
          </cell>
          <cell r="CG18">
            <v>1</v>
          </cell>
          <cell r="CH18">
            <v>1099</v>
          </cell>
          <cell r="CI18" t="str">
            <v>0243</v>
          </cell>
          <cell r="CJ18" t="str">
            <v>0000</v>
          </cell>
          <cell r="CK18" t="str">
            <v>2014</v>
          </cell>
        </row>
        <row r="19">
          <cell r="A19">
            <v>261</v>
          </cell>
          <cell r="B19" t="str">
            <v>2014</v>
          </cell>
          <cell r="C19">
            <v>286129.5</v>
          </cell>
          <cell r="D19">
            <v>0</v>
          </cell>
          <cell r="E19">
            <v>4285.1400000000003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1102.7</v>
          </cell>
          <cell r="M19">
            <v>0</v>
          </cell>
          <cell r="N19">
            <v>0</v>
          </cell>
          <cell r="O19">
            <v>2898413.75</v>
          </cell>
          <cell r="P19">
            <v>6159.42</v>
          </cell>
          <cell r="Q19">
            <v>0</v>
          </cell>
          <cell r="R19">
            <v>3196090.51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4405.29</v>
          </cell>
          <cell r="Y19">
            <v>0</v>
          </cell>
          <cell r="Z19">
            <v>13109.6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17514.89</v>
          </cell>
          <cell r="AF19">
            <v>3178575.62</v>
          </cell>
          <cell r="AG19">
            <v>0.56000000000000005</v>
          </cell>
          <cell r="AH19">
            <v>450427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450427</v>
          </cell>
          <cell r="AO19">
            <v>0</v>
          </cell>
          <cell r="AP19">
            <v>199329</v>
          </cell>
          <cell r="AQ19">
            <v>23410</v>
          </cell>
          <cell r="AR19">
            <v>103175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4132</v>
          </cell>
          <cell r="AZ19">
            <v>302504</v>
          </cell>
          <cell r="BA19">
            <v>450427</v>
          </cell>
          <cell r="BB19">
            <v>752931</v>
          </cell>
          <cell r="BC19">
            <v>4.22</v>
          </cell>
          <cell r="BD19">
            <v>1276566.8799999999</v>
          </cell>
          <cell r="BE19">
            <v>1902008.74</v>
          </cell>
          <cell r="BF19">
            <v>920.62</v>
          </cell>
          <cell r="BG19">
            <v>0</v>
          </cell>
          <cell r="BH19">
            <v>0</v>
          </cell>
          <cell r="BI19">
            <v>60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1</v>
          </cell>
          <cell r="BP19" t="str">
            <v>Jackie</v>
          </cell>
          <cell r="BQ19" t="str">
            <v>Black</v>
          </cell>
          <cell r="BR19" t="str">
            <v>515-289-3976</v>
          </cell>
          <cell r="BS19" t="str">
            <v>jackie.black@ankenyschools.org</v>
          </cell>
          <cell r="BT19" t="str">
            <v>Deb</v>
          </cell>
          <cell r="BU19" t="str">
            <v>Smith</v>
          </cell>
          <cell r="BV19" t="str">
            <v>515-965-9615</v>
          </cell>
          <cell r="BW19" t="str">
            <v>dsmith@durhamschoolservices.com</v>
          </cell>
          <cell r="BX19" t="str">
            <v>n/a</v>
          </cell>
          <cell r="BY19" t="str">
            <v>n/a</v>
          </cell>
          <cell r="BZ19" t="str">
            <v>n/a</v>
          </cell>
          <cell r="CA19" t="str">
            <v>n/a</v>
          </cell>
          <cell r="CB19" t="str">
            <v>NULL</v>
          </cell>
          <cell r="CC19">
            <v>41968.490370370368</v>
          </cell>
          <cell r="CD19" t="str">
            <v>NULL</v>
          </cell>
          <cell r="CE19">
            <v>1</v>
          </cell>
          <cell r="CF19">
            <v>1</v>
          </cell>
          <cell r="CG19">
            <v>1</v>
          </cell>
          <cell r="CH19">
            <v>1100</v>
          </cell>
          <cell r="CI19" t="str">
            <v>0261</v>
          </cell>
          <cell r="CJ19" t="str">
            <v>0000</v>
          </cell>
          <cell r="CK19" t="str">
            <v>2014</v>
          </cell>
        </row>
        <row r="20">
          <cell r="A20">
            <v>279</v>
          </cell>
          <cell r="B20" t="str">
            <v>2014</v>
          </cell>
          <cell r="C20">
            <v>97651.839999999997</v>
          </cell>
          <cell r="D20">
            <v>0</v>
          </cell>
          <cell r="E20">
            <v>56032.44</v>
          </cell>
          <cell r="F20">
            <v>0</v>
          </cell>
          <cell r="G20">
            <v>0</v>
          </cell>
          <cell r="H20">
            <v>0</v>
          </cell>
          <cell r="I20">
            <v>214739.23</v>
          </cell>
          <cell r="J20">
            <v>39087.599999999999</v>
          </cell>
          <cell r="K20">
            <v>28553.47</v>
          </cell>
          <cell r="L20">
            <v>11872.24</v>
          </cell>
          <cell r="M20">
            <v>9616</v>
          </cell>
          <cell r="N20">
            <v>30</v>
          </cell>
          <cell r="O20">
            <v>0</v>
          </cell>
          <cell r="P20">
            <v>38318.35</v>
          </cell>
          <cell r="Q20">
            <v>0</v>
          </cell>
          <cell r="R20">
            <v>495901.17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15046.08</v>
          </cell>
          <cell r="Z20">
            <v>31529.119999999999</v>
          </cell>
          <cell r="AA20">
            <v>0</v>
          </cell>
          <cell r="AB20">
            <v>7949.2</v>
          </cell>
          <cell r="AC20">
            <v>0</v>
          </cell>
          <cell r="AD20">
            <v>0</v>
          </cell>
          <cell r="AE20">
            <v>54524.4</v>
          </cell>
          <cell r="AF20">
            <v>441376.77</v>
          </cell>
          <cell r="AG20">
            <v>0.56000000000000005</v>
          </cell>
          <cell r="AH20">
            <v>105685</v>
          </cell>
          <cell r="AI20">
            <v>0</v>
          </cell>
          <cell r="AJ20">
            <v>0</v>
          </cell>
          <cell r="AK20">
            <v>0</v>
          </cell>
          <cell r="AL20">
            <v>3038</v>
          </cell>
          <cell r="AM20">
            <v>1011</v>
          </cell>
          <cell r="AN20">
            <v>108723</v>
          </cell>
          <cell r="AO20">
            <v>1011</v>
          </cell>
          <cell r="AP20">
            <v>6414</v>
          </cell>
          <cell r="AQ20">
            <v>56302</v>
          </cell>
          <cell r="AR20">
            <v>35200</v>
          </cell>
          <cell r="AS20">
            <v>14195</v>
          </cell>
          <cell r="AT20">
            <v>481</v>
          </cell>
          <cell r="AU20">
            <v>0</v>
          </cell>
          <cell r="AV20">
            <v>0</v>
          </cell>
          <cell r="AW20">
            <v>0</v>
          </cell>
          <cell r="AX20">
            <v>26868</v>
          </cell>
          <cell r="AY20">
            <v>399.5</v>
          </cell>
          <cell r="AZ20">
            <v>42095</v>
          </cell>
          <cell r="BA20">
            <v>109734</v>
          </cell>
          <cell r="BB20">
            <v>151829</v>
          </cell>
          <cell r="BC20">
            <v>2.91</v>
          </cell>
          <cell r="BD20">
            <v>122496.45</v>
          </cell>
          <cell r="BE20">
            <v>318880.32</v>
          </cell>
          <cell r="BF20">
            <v>798.2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1</v>
          </cell>
          <cell r="BP20" t="str">
            <v>Julie</v>
          </cell>
          <cell r="BQ20" t="str">
            <v>Merfeld</v>
          </cell>
          <cell r="BR20" t="str">
            <v>319-346-1012</v>
          </cell>
          <cell r="BS20" t="str">
            <v>julie.merfeld@a-pcsd.net</v>
          </cell>
          <cell r="BT20" t="str">
            <v>Mike</v>
          </cell>
          <cell r="BU20" t="str">
            <v>Buchholz</v>
          </cell>
          <cell r="BV20" t="str">
            <v>319-346-8061</v>
          </cell>
          <cell r="BW20" t="str">
            <v>mike.buchholz@a-pcsd.net</v>
          </cell>
          <cell r="BX20" t="str">
            <v>Mike</v>
          </cell>
          <cell r="BY20" t="str">
            <v>Buchholz</v>
          </cell>
          <cell r="BZ20" t="str">
            <v>319-346-8061</v>
          </cell>
          <cell r="CA20" t="str">
            <v>mike.buchholz@a-pcsd.net</v>
          </cell>
          <cell r="CB20" t="str">
            <v>NULL</v>
          </cell>
          <cell r="CC20">
            <v>41897.606747685182</v>
          </cell>
          <cell r="CD20" t="str">
            <v>NULL</v>
          </cell>
          <cell r="CE20">
            <v>1</v>
          </cell>
          <cell r="CF20">
            <v>1</v>
          </cell>
          <cell r="CG20">
            <v>1</v>
          </cell>
          <cell r="CH20">
            <v>1101</v>
          </cell>
          <cell r="CI20" t="str">
            <v>0279</v>
          </cell>
          <cell r="CJ20" t="str">
            <v>0000</v>
          </cell>
          <cell r="CK20" t="str">
            <v>2014</v>
          </cell>
        </row>
        <row r="21">
          <cell r="A21">
            <v>333</v>
          </cell>
          <cell r="B21" t="str">
            <v>2014</v>
          </cell>
          <cell r="C21">
            <v>44369.09</v>
          </cell>
          <cell r="D21">
            <v>0</v>
          </cell>
          <cell r="E21">
            <v>79763.710000000006</v>
          </cell>
          <cell r="F21">
            <v>0</v>
          </cell>
          <cell r="G21">
            <v>0</v>
          </cell>
          <cell r="H21">
            <v>0</v>
          </cell>
          <cell r="I21">
            <v>107575.77</v>
          </cell>
          <cell r="J21">
            <v>24527.51</v>
          </cell>
          <cell r="K21">
            <v>15829.21</v>
          </cell>
          <cell r="L21">
            <v>2658.47</v>
          </cell>
          <cell r="M21">
            <v>4283</v>
          </cell>
          <cell r="N21">
            <v>405</v>
          </cell>
          <cell r="O21">
            <v>20340.11</v>
          </cell>
          <cell r="P21">
            <v>3621.64</v>
          </cell>
          <cell r="Q21">
            <v>0</v>
          </cell>
          <cell r="R21">
            <v>303373.51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25112.639999999999</v>
          </cell>
          <cell r="Z21">
            <v>1650.32</v>
          </cell>
          <cell r="AA21">
            <v>0</v>
          </cell>
          <cell r="AB21">
            <v>8690.64</v>
          </cell>
          <cell r="AC21">
            <v>0</v>
          </cell>
          <cell r="AD21">
            <v>0</v>
          </cell>
          <cell r="AE21">
            <v>35453.599999999999</v>
          </cell>
          <cell r="AF21">
            <v>267919.90999999997</v>
          </cell>
          <cell r="AG21">
            <v>0.56000000000000005</v>
          </cell>
          <cell r="AH21">
            <v>54592</v>
          </cell>
          <cell r="AI21">
            <v>8296</v>
          </cell>
          <cell r="AJ21">
            <v>0</v>
          </cell>
          <cell r="AK21">
            <v>0</v>
          </cell>
          <cell r="AL21">
            <v>2438</v>
          </cell>
          <cell r="AM21">
            <v>2316</v>
          </cell>
          <cell r="AN21">
            <v>57030</v>
          </cell>
          <cell r="AO21">
            <v>10612</v>
          </cell>
          <cell r="AP21">
            <v>0</v>
          </cell>
          <cell r="AQ21">
            <v>2947</v>
          </cell>
          <cell r="AR21">
            <v>8546</v>
          </cell>
          <cell r="AS21">
            <v>15519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44844</v>
          </cell>
          <cell r="AY21">
            <v>207</v>
          </cell>
          <cell r="AZ21">
            <v>8546</v>
          </cell>
          <cell r="BA21">
            <v>67642</v>
          </cell>
          <cell r="BB21">
            <v>76188</v>
          </cell>
          <cell r="BC21">
            <v>3.52</v>
          </cell>
          <cell r="BD21">
            <v>30081.919999999998</v>
          </cell>
          <cell r="BE21">
            <v>237837.99</v>
          </cell>
          <cell r="BF21">
            <v>1148.98</v>
          </cell>
          <cell r="BG21">
            <v>0</v>
          </cell>
          <cell r="BH21">
            <v>0</v>
          </cell>
          <cell r="BI21">
            <v>4</v>
          </cell>
          <cell r="BJ21">
            <v>1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1</v>
          </cell>
          <cell r="BP21" t="str">
            <v>Erin</v>
          </cell>
          <cell r="BQ21" t="str">
            <v>Rogers</v>
          </cell>
          <cell r="BR21" t="str">
            <v>712-868-3542</v>
          </cell>
          <cell r="BS21" t="str">
            <v>erogers@northunion.k12.ia.us</v>
          </cell>
          <cell r="BT21" t="str">
            <v>Nathan</v>
          </cell>
          <cell r="BU21" t="str">
            <v>Hanson</v>
          </cell>
          <cell r="BV21" t="str">
            <v>712-209-1732</v>
          </cell>
          <cell r="BW21" t="str">
            <v>nhanson@northunion.k12.ia.us</v>
          </cell>
          <cell r="BX21" t="str">
            <v>Nathan</v>
          </cell>
          <cell r="BY21" t="str">
            <v>Hanson</v>
          </cell>
          <cell r="BZ21" t="str">
            <v>712-209-1732</v>
          </cell>
          <cell r="CA21" t="str">
            <v>nhanson@northunion.k12.ia.us</v>
          </cell>
          <cell r="CB21" t="str">
            <v>NULL</v>
          </cell>
          <cell r="CC21">
            <v>41897.819780092592</v>
          </cell>
          <cell r="CD21" t="str">
            <v>NULL</v>
          </cell>
          <cell r="CE21">
            <v>1</v>
          </cell>
          <cell r="CF21">
            <v>1</v>
          </cell>
          <cell r="CG21">
            <v>1</v>
          </cell>
          <cell r="CH21">
            <v>1130</v>
          </cell>
          <cell r="CI21" t="str">
            <v>0333</v>
          </cell>
          <cell r="CJ21" t="str">
            <v>0000</v>
          </cell>
          <cell r="CK21" t="str">
            <v>2014</v>
          </cell>
        </row>
        <row r="22">
          <cell r="A22">
            <v>355</v>
          </cell>
          <cell r="B22" t="str">
            <v>2014</v>
          </cell>
          <cell r="C22">
            <v>35852.76</v>
          </cell>
          <cell r="D22">
            <v>0</v>
          </cell>
          <cell r="E22">
            <v>10499.29</v>
          </cell>
          <cell r="F22">
            <v>0</v>
          </cell>
          <cell r="G22">
            <v>0</v>
          </cell>
          <cell r="H22">
            <v>0</v>
          </cell>
          <cell r="I22">
            <v>58537.85</v>
          </cell>
          <cell r="J22">
            <v>10355.120000000001</v>
          </cell>
          <cell r="K22">
            <v>3737.12</v>
          </cell>
          <cell r="L22">
            <v>41527.5</v>
          </cell>
          <cell r="M22">
            <v>5311</v>
          </cell>
          <cell r="N22">
            <v>555</v>
          </cell>
          <cell r="O22">
            <v>0</v>
          </cell>
          <cell r="P22">
            <v>0</v>
          </cell>
          <cell r="Q22">
            <v>0</v>
          </cell>
          <cell r="R22">
            <v>166375.64000000001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1284.08</v>
          </cell>
          <cell r="Z22">
            <v>0</v>
          </cell>
          <cell r="AA22">
            <v>0</v>
          </cell>
          <cell r="AB22">
            <v>3836.56</v>
          </cell>
          <cell r="AC22">
            <v>0</v>
          </cell>
          <cell r="AD22">
            <v>0</v>
          </cell>
          <cell r="AE22">
            <v>5120.6400000000003</v>
          </cell>
          <cell r="AF22">
            <v>161255</v>
          </cell>
          <cell r="AG22">
            <v>0.56000000000000005</v>
          </cell>
          <cell r="AH22">
            <v>54132</v>
          </cell>
          <cell r="AI22">
            <v>0</v>
          </cell>
          <cell r="AJ22">
            <v>0</v>
          </cell>
          <cell r="AK22">
            <v>0</v>
          </cell>
          <cell r="AL22">
            <v>479</v>
          </cell>
          <cell r="AM22">
            <v>312</v>
          </cell>
          <cell r="AN22">
            <v>54611</v>
          </cell>
          <cell r="AO22">
            <v>312</v>
          </cell>
          <cell r="AP22">
            <v>0</v>
          </cell>
          <cell r="AQ22">
            <v>0</v>
          </cell>
          <cell r="AR22">
            <v>6961</v>
          </cell>
          <cell r="AS22">
            <v>6851</v>
          </cell>
          <cell r="AT22">
            <v>165</v>
          </cell>
          <cell r="AU22">
            <v>0</v>
          </cell>
          <cell r="AV22">
            <v>0</v>
          </cell>
          <cell r="AW22">
            <v>0</v>
          </cell>
          <cell r="AX22">
            <v>2293</v>
          </cell>
          <cell r="AY22">
            <v>170.2</v>
          </cell>
          <cell r="AZ22">
            <v>7126</v>
          </cell>
          <cell r="BA22">
            <v>54923</v>
          </cell>
          <cell r="BB22">
            <v>62049</v>
          </cell>
          <cell r="BC22">
            <v>2.6</v>
          </cell>
          <cell r="BD22">
            <v>18527.599999999999</v>
          </cell>
          <cell r="BE22">
            <v>142727.4</v>
          </cell>
          <cell r="BF22">
            <v>838.59</v>
          </cell>
          <cell r="BG22">
            <v>0</v>
          </cell>
          <cell r="BH22">
            <v>0</v>
          </cell>
          <cell r="BI22">
            <v>0</v>
          </cell>
          <cell r="BJ22">
            <v>1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1</v>
          </cell>
          <cell r="BP22" t="str">
            <v>Kurt</v>
          </cell>
          <cell r="BQ22" t="str">
            <v>Brosamle</v>
          </cell>
          <cell r="BR22" t="str">
            <v>712-663-4312</v>
          </cell>
          <cell r="BS22" t="str">
            <v>kbrosamle@ar-we-va.k12.ia.us</v>
          </cell>
          <cell r="BT22" t="str">
            <v>Kurt</v>
          </cell>
          <cell r="BU22" t="str">
            <v>Brosamle</v>
          </cell>
          <cell r="BV22" t="str">
            <v>712-663-4312</v>
          </cell>
          <cell r="BW22" t="str">
            <v>kbrosamle@ar-we-va.k12.ia.us</v>
          </cell>
          <cell r="BX22" t="str">
            <v>Kurt</v>
          </cell>
          <cell r="BY22" t="str">
            <v>Brosamle</v>
          </cell>
          <cell r="BZ22" t="str">
            <v>712-663-4312</v>
          </cell>
          <cell r="CA22" t="str">
            <v>kbrosamle@ar-we-va.k12.ia.us</v>
          </cell>
          <cell r="CB22" t="str">
            <v>NULL</v>
          </cell>
          <cell r="CC22">
            <v>41892.44121527778</v>
          </cell>
          <cell r="CD22" t="str">
            <v>NULL</v>
          </cell>
          <cell r="CE22">
            <v>1</v>
          </cell>
          <cell r="CF22">
            <v>1</v>
          </cell>
          <cell r="CG22">
            <v>1</v>
          </cell>
          <cell r="CH22">
            <v>1131</v>
          </cell>
          <cell r="CI22" t="str">
            <v>0355</v>
          </cell>
          <cell r="CJ22" t="str">
            <v>0000</v>
          </cell>
          <cell r="CK22" t="str">
            <v>2014</v>
          </cell>
        </row>
        <row r="23">
          <cell r="A23">
            <v>387</v>
          </cell>
          <cell r="B23" t="str">
            <v>2014</v>
          </cell>
          <cell r="C23">
            <v>94179.82</v>
          </cell>
          <cell r="D23">
            <v>781.85</v>
          </cell>
          <cell r="E23">
            <v>45924.57</v>
          </cell>
          <cell r="F23">
            <v>0</v>
          </cell>
          <cell r="G23">
            <v>0</v>
          </cell>
          <cell r="H23">
            <v>0</v>
          </cell>
          <cell r="I23">
            <v>341700.53</v>
          </cell>
          <cell r="J23">
            <v>82364.08</v>
          </cell>
          <cell r="K23">
            <v>26306.16</v>
          </cell>
          <cell r="L23">
            <v>1833.56</v>
          </cell>
          <cell r="M23">
            <v>11595</v>
          </cell>
          <cell r="N23">
            <v>21626.02</v>
          </cell>
          <cell r="O23">
            <v>0</v>
          </cell>
          <cell r="P23">
            <v>378.44</v>
          </cell>
          <cell r="Q23">
            <v>0</v>
          </cell>
          <cell r="R23">
            <v>626690.03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16577.68</v>
          </cell>
          <cell r="Z23">
            <v>37240</v>
          </cell>
          <cell r="AA23">
            <v>0</v>
          </cell>
          <cell r="AB23">
            <v>19101.04</v>
          </cell>
          <cell r="AC23">
            <v>766.64</v>
          </cell>
          <cell r="AD23">
            <v>0</v>
          </cell>
          <cell r="AE23">
            <v>73685.36</v>
          </cell>
          <cell r="AF23">
            <v>553004.67000000004</v>
          </cell>
          <cell r="AG23">
            <v>0.56000000000000005</v>
          </cell>
          <cell r="AH23">
            <v>85046</v>
          </cell>
          <cell r="AI23">
            <v>389</v>
          </cell>
          <cell r="AJ23">
            <v>0</v>
          </cell>
          <cell r="AK23">
            <v>0</v>
          </cell>
          <cell r="AL23">
            <v>1507</v>
          </cell>
          <cell r="AM23">
            <v>0</v>
          </cell>
          <cell r="AN23">
            <v>86553</v>
          </cell>
          <cell r="AO23">
            <v>389</v>
          </cell>
          <cell r="AP23">
            <v>28800</v>
          </cell>
          <cell r="AQ23">
            <v>66500</v>
          </cell>
          <cell r="AR23">
            <v>33565</v>
          </cell>
          <cell r="AS23">
            <v>34109</v>
          </cell>
          <cell r="AT23">
            <v>2427</v>
          </cell>
          <cell r="AU23">
            <v>1369</v>
          </cell>
          <cell r="AV23">
            <v>0</v>
          </cell>
          <cell r="AW23">
            <v>0</v>
          </cell>
          <cell r="AX23">
            <v>29603</v>
          </cell>
          <cell r="AY23">
            <v>265.10000000000002</v>
          </cell>
          <cell r="AZ23">
            <v>64792</v>
          </cell>
          <cell r="BA23">
            <v>86942</v>
          </cell>
          <cell r="BB23">
            <v>151734</v>
          </cell>
          <cell r="BC23">
            <v>3.64</v>
          </cell>
          <cell r="BD23">
            <v>235842.88</v>
          </cell>
          <cell r="BE23">
            <v>317161.78999999998</v>
          </cell>
          <cell r="BF23">
            <v>1196.3900000000001</v>
          </cell>
          <cell r="BG23">
            <v>0</v>
          </cell>
          <cell r="BH23">
            <v>0</v>
          </cell>
          <cell r="BI23">
            <v>14</v>
          </cell>
          <cell r="BJ23">
            <v>0</v>
          </cell>
          <cell r="BK23">
            <v>0</v>
          </cell>
          <cell r="BL23">
            <v>0</v>
          </cell>
          <cell r="BM23">
            <v>1</v>
          </cell>
          <cell r="BN23">
            <v>0</v>
          </cell>
          <cell r="BO23">
            <v>1</v>
          </cell>
          <cell r="BP23" t="str">
            <v>Mary Beth</v>
          </cell>
          <cell r="BQ23" t="str">
            <v>Fast</v>
          </cell>
          <cell r="BR23" t="str">
            <v>712-243-4252, ext 202</v>
          </cell>
          <cell r="BS23" t="str">
            <v>mfast@atlanticiaschools.org</v>
          </cell>
          <cell r="BT23" t="str">
            <v>Dave</v>
          </cell>
          <cell r="BU23" t="str">
            <v>Eckles</v>
          </cell>
          <cell r="BV23" t="str">
            <v>712-243-3374</v>
          </cell>
          <cell r="BW23" t="str">
            <v>deckles@atlanticiaschools.org</v>
          </cell>
          <cell r="BX23" t="str">
            <v>Jeff</v>
          </cell>
          <cell r="BY23" t="str">
            <v>Hemphill</v>
          </cell>
          <cell r="BZ23" t="str">
            <v>712-243-3374</v>
          </cell>
          <cell r="CA23" t="str">
            <v>jhemphill@atlanticiaschools.org</v>
          </cell>
          <cell r="CB23" t="str">
            <v>NULL</v>
          </cell>
          <cell r="CC23">
            <v>41877.540972222225</v>
          </cell>
          <cell r="CD23" t="str">
            <v>NULL</v>
          </cell>
          <cell r="CE23">
            <v>1</v>
          </cell>
          <cell r="CF23">
            <v>1</v>
          </cell>
          <cell r="CG23">
            <v>1</v>
          </cell>
          <cell r="CH23">
            <v>1132</v>
          </cell>
          <cell r="CI23" t="str">
            <v>0387</v>
          </cell>
          <cell r="CJ23" t="str">
            <v>0000</v>
          </cell>
          <cell r="CK23" t="str">
            <v>2014</v>
          </cell>
        </row>
        <row r="24">
          <cell r="A24">
            <v>414</v>
          </cell>
          <cell r="B24" t="str">
            <v>2014</v>
          </cell>
          <cell r="C24">
            <v>67886.03</v>
          </cell>
          <cell r="D24">
            <v>0</v>
          </cell>
          <cell r="E24">
            <v>20695.14</v>
          </cell>
          <cell r="F24">
            <v>0</v>
          </cell>
          <cell r="G24">
            <v>0</v>
          </cell>
          <cell r="H24">
            <v>0</v>
          </cell>
          <cell r="I24">
            <v>121186.57</v>
          </cell>
          <cell r="J24">
            <v>22689.68</v>
          </cell>
          <cell r="K24">
            <v>32729.63</v>
          </cell>
          <cell r="L24">
            <v>4275.6000000000004</v>
          </cell>
          <cell r="M24">
            <v>0</v>
          </cell>
          <cell r="N24">
            <v>0</v>
          </cell>
          <cell r="O24">
            <v>0</v>
          </cell>
          <cell r="P24">
            <v>335</v>
          </cell>
          <cell r="Q24">
            <v>0</v>
          </cell>
          <cell r="R24">
            <v>269797.65000000002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8105.44</v>
          </cell>
          <cell r="Z24">
            <v>22909.599999999999</v>
          </cell>
          <cell r="AA24">
            <v>0</v>
          </cell>
          <cell r="AB24">
            <v>38526.32</v>
          </cell>
          <cell r="AC24">
            <v>0</v>
          </cell>
          <cell r="AD24">
            <v>0</v>
          </cell>
          <cell r="AE24">
            <v>69541.36</v>
          </cell>
          <cell r="AF24">
            <v>200256.29</v>
          </cell>
          <cell r="AG24">
            <v>0.56000000000000005</v>
          </cell>
          <cell r="AH24">
            <v>87168</v>
          </cell>
          <cell r="AI24">
            <v>0</v>
          </cell>
          <cell r="AJ24">
            <v>0</v>
          </cell>
          <cell r="AK24">
            <v>0</v>
          </cell>
          <cell r="AL24">
            <v>650</v>
          </cell>
          <cell r="AM24">
            <v>2575</v>
          </cell>
          <cell r="AN24">
            <v>87818</v>
          </cell>
          <cell r="AO24">
            <v>2575</v>
          </cell>
          <cell r="AP24">
            <v>0</v>
          </cell>
          <cell r="AQ24">
            <v>40910</v>
          </cell>
          <cell r="AR24">
            <v>16776</v>
          </cell>
          <cell r="AS24">
            <v>68797</v>
          </cell>
          <cell r="AT24">
            <v>500</v>
          </cell>
          <cell r="AU24">
            <v>0</v>
          </cell>
          <cell r="AV24">
            <v>0</v>
          </cell>
          <cell r="AW24">
            <v>0</v>
          </cell>
          <cell r="AX24">
            <v>14474</v>
          </cell>
          <cell r="AY24">
            <v>328</v>
          </cell>
          <cell r="AZ24">
            <v>17276</v>
          </cell>
          <cell r="BA24">
            <v>90393</v>
          </cell>
          <cell r="BB24">
            <v>107669</v>
          </cell>
          <cell r="BC24">
            <v>1.86</v>
          </cell>
          <cell r="BD24">
            <v>32133.360000000001</v>
          </cell>
          <cell r="BE24">
            <v>168122.93</v>
          </cell>
          <cell r="BF24">
            <v>512.57000000000005</v>
          </cell>
          <cell r="BG24">
            <v>0</v>
          </cell>
          <cell r="BH24">
            <v>0</v>
          </cell>
          <cell r="BI24">
            <v>2</v>
          </cell>
          <cell r="BJ24">
            <v>0</v>
          </cell>
          <cell r="BK24">
            <v>1</v>
          </cell>
          <cell r="BL24">
            <v>0</v>
          </cell>
          <cell r="BM24">
            <v>0</v>
          </cell>
          <cell r="BN24">
            <v>0</v>
          </cell>
          <cell r="BO24">
            <v>1</v>
          </cell>
          <cell r="BP24" t="str">
            <v>Brett</v>
          </cell>
          <cell r="BQ24" t="str">
            <v>Gibbs</v>
          </cell>
          <cell r="BR24" t="str">
            <v>712-563-2607</v>
          </cell>
          <cell r="BS24" t="str">
            <v>bgibbs@audubon.k12.ia.us</v>
          </cell>
          <cell r="BT24" t="str">
            <v>Charlie</v>
          </cell>
          <cell r="BU24" t="str">
            <v>Brittain</v>
          </cell>
          <cell r="BV24" t="str">
            <v>712-563-2607</v>
          </cell>
          <cell r="BW24" t="str">
            <v>cbrittain@audubon.k12.ia.us</v>
          </cell>
          <cell r="BX24" t="str">
            <v>Charlie</v>
          </cell>
          <cell r="BY24" t="str">
            <v>Brittain</v>
          </cell>
          <cell r="BZ24" t="str">
            <v>712-563-2607</v>
          </cell>
          <cell r="CA24" t="str">
            <v>cbrittain@audubon.k12.ia.us</v>
          </cell>
          <cell r="CB24" t="str">
            <v>NULL</v>
          </cell>
          <cell r="CC24">
            <v>41897.410000000003</v>
          </cell>
          <cell r="CD24" t="str">
            <v>NULL</v>
          </cell>
          <cell r="CE24">
            <v>1</v>
          </cell>
          <cell r="CF24">
            <v>1</v>
          </cell>
          <cell r="CG24">
            <v>1</v>
          </cell>
          <cell r="CH24">
            <v>1133</v>
          </cell>
          <cell r="CI24" t="str">
            <v>0414</v>
          </cell>
          <cell r="CJ24" t="str">
            <v>0000</v>
          </cell>
          <cell r="CK24" t="str">
            <v>2014</v>
          </cell>
        </row>
        <row r="25">
          <cell r="A25">
            <v>423</v>
          </cell>
          <cell r="B25" t="str">
            <v>2014</v>
          </cell>
          <cell r="C25">
            <v>31382.83</v>
          </cell>
          <cell r="D25">
            <v>0</v>
          </cell>
          <cell r="E25">
            <v>44122.43</v>
          </cell>
          <cell r="F25">
            <v>0</v>
          </cell>
          <cell r="G25">
            <v>0</v>
          </cell>
          <cell r="H25">
            <v>0</v>
          </cell>
          <cell r="I25">
            <v>49380.23</v>
          </cell>
          <cell r="J25">
            <v>11916.7</v>
          </cell>
          <cell r="K25">
            <v>11955.35</v>
          </cell>
          <cell r="L25">
            <v>29370.02</v>
          </cell>
          <cell r="M25">
            <v>12892</v>
          </cell>
          <cell r="N25">
            <v>0</v>
          </cell>
          <cell r="O25">
            <v>11088.94</v>
          </cell>
          <cell r="P25">
            <v>21584.7</v>
          </cell>
          <cell r="Q25">
            <v>0</v>
          </cell>
          <cell r="R25">
            <v>223693.2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10673.6</v>
          </cell>
          <cell r="Z25">
            <v>0</v>
          </cell>
          <cell r="AA25">
            <v>0</v>
          </cell>
          <cell r="AB25">
            <v>3004.96</v>
          </cell>
          <cell r="AC25">
            <v>0</v>
          </cell>
          <cell r="AD25">
            <v>0</v>
          </cell>
          <cell r="AE25">
            <v>13678.56</v>
          </cell>
          <cell r="AF25">
            <v>210014.64</v>
          </cell>
          <cell r="AG25">
            <v>0.56000000000000005</v>
          </cell>
          <cell r="AH25">
            <v>43374</v>
          </cell>
          <cell r="AI25">
            <v>34</v>
          </cell>
          <cell r="AJ25">
            <v>0</v>
          </cell>
          <cell r="AK25">
            <v>0</v>
          </cell>
          <cell r="AL25">
            <v>144</v>
          </cell>
          <cell r="AM25">
            <v>0</v>
          </cell>
          <cell r="AN25">
            <v>43518</v>
          </cell>
          <cell r="AO25">
            <v>34</v>
          </cell>
          <cell r="AP25">
            <v>0</v>
          </cell>
          <cell r="AQ25">
            <v>0</v>
          </cell>
          <cell r="AR25">
            <v>7401</v>
          </cell>
          <cell r="AS25">
            <v>5366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19060</v>
          </cell>
          <cell r="AY25">
            <v>86</v>
          </cell>
          <cell r="AZ25">
            <v>7401</v>
          </cell>
          <cell r="BA25">
            <v>43552</v>
          </cell>
          <cell r="BB25">
            <v>50953</v>
          </cell>
          <cell r="BC25">
            <v>4.12</v>
          </cell>
          <cell r="BD25">
            <v>30492.12</v>
          </cell>
          <cell r="BE25">
            <v>179522.52</v>
          </cell>
          <cell r="BF25">
            <v>2087.4699999999998</v>
          </cell>
          <cell r="BG25">
            <v>0</v>
          </cell>
          <cell r="BH25">
            <v>0</v>
          </cell>
          <cell r="BI25">
            <v>10</v>
          </cell>
          <cell r="BJ25">
            <v>0</v>
          </cell>
          <cell r="BK25">
            <v>0</v>
          </cell>
          <cell r="BL25">
            <v>0</v>
          </cell>
          <cell r="BM25">
            <v>1</v>
          </cell>
          <cell r="BN25">
            <v>0</v>
          </cell>
          <cell r="BO25">
            <v>0</v>
          </cell>
          <cell r="BP25" t="str">
            <v>Lynn</v>
          </cell>
          <cell r="BQ25" t="str">
            <v>Evans</v>
          </cell>
          <cell r="BR25" t="str">
            <v>712-434-2284</v>
          </cell>
          <cell r="BS25" t="str">
            <v>levans@alta-aurelia.k12.ia.us</v>
          </cell>
          <cell r="BT25" t="str">
            <v>Bob</v>
          </cell>
          <cell r="BU25" t="str">
            <v>Iehl</v>
          </cell>
          <cell r="BV25" t="str">
            <v>712-200-2392</v>
          </cell>
          <cell r="BW25" t="str">
            <v>busbarn@alta-aurelia.k12.ia.us</v>
          </cell>
          <cell r="BX25" t="str">
            <v>Bob</v>
          </cell>
          <cell r="BY25" t="str">
            <v>Iehl</v>
          </cell>
          <cell r="BZ25" t="str">
            <v>712-200-2392</v>
          </cell>
          <cell r="CA25" t="str">
            <v>busbarn@alta-aurelia.k12.ia.us</v>
          </cell>
          <cell r="CB25" t="str">
            <v>NULL</v>
          </cell>
          <cell r="CC25">
            <v>41897.895613425928</v>
          </cell>
          <cell r="CD25" t="str">
            <v>NULL</v>
          </cell>
          <cell r="CE25">
            <v>1</v>
          </cell>
          <cell r="CF25">
            <v>1</v>
          </cell>
          <cell r="CG25">
            <v>1</v>
          </cell>
          <cell r="CH25">
            <v>1134</v>
          </cell>
          <cell r="CI25" t="str">
            <v>0423</v>
          </cell>
          <cell r="CJ25" t="str">
            <v>0000</v>
          </cell>
          <cell r="CK25" t="str">
            <v>2014</v>
          </cell>
        </row>
        <row r="26">
          <cell r="A26">
            <v>441</v>
          </cell>
          <cell r="B26" t="str">
            <v>2014</v>
          </cell>
          <cell r="C26">
            <v>55530.3</v>
          </cell>
          <cell r="D26">
            <v>0</v>
          </cell>
          <cell r="E26">
            <v>32805</v>
          </cell>
          <cell r="F26">
            <v>6787.83</v>
          </cell>
          <cell r="G26">
            <v>8946</v>
          </cell>
          <cell r="H26">
            <v>0</v>
          </cell>
          <cell r="I26">
            <v>110616.32000000001</v>
          </cell>
          <cell r="J26">
            <v>17128.259999999998</v>
          </cell>
          <cell r="K26">
            <v>12757.07</v>
          </cell>
          <cell r="L26">
            <v>4915.5200000000004</v>
          </cell>
          <cell r="M26">
            <v>7903</v>
          </cell>
          <cell r="N26">
            <v>12813.69</v>
          </cell>
          <cell r="O26">
            <v>16285.28</v>
          </cell>
          <cell r="P26">
            <v>26731.64</v>
          </cell>
          <cell r="Q26">
            <v>0</v>
          </cell>
          <cell r="R26">
            <v>313219.90999999997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8085.84</v>
          </cell>
          <cell r="Z26">
            <v>403.2</v>
          </cell>
          <cell r="AA26">
            <v>0</v>
          </cell>
          <cell r="AB26">
            <v>22046.080000000002</v>
          </cell>
          <cell r="AC26">
            <v>0</v>
          </cell>
          <cell r="AD26">
            <v>0</v>
          </cell>
          <cell r="AE26">
            <v>30535.119999999999</v>
          </cell>
          <cell r="AF26">
            <v>282684.78999999998</v>
          </cell>
          <cell r="AG26">
            <v>0.56000000000000005</v>
          </cell>
          <cell r="AH26">
            <v>75510</v>
          </cell>
          <cell r="AI26">
            <v>0</v>
          </cell>
          <cell r="AJ26">
            <v>0</v>
          </cell>
          <cell r="AK26">
            <v>0</v>
          </cell>
          <cell r="AL26">
            <v>1175</v>
          </cell>
          <cell r="AM26">
            <v>25030</v>
          </cell>
          <cell r="AN26">
            <v>76685</v>
          </cell>
          <cell r="AO26">
            <v>25030</v>
          </cell>
          <cell r="AP26">
            <v>0</v>
          </cell>
          <cell r="AQ26">
            <v>720</v>
          </cell>
          <cell r="AR26">
            <v>16129</v>
          </cell>
          <cell r="AS26">
            <v>39368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14439</v>
          </cell>
          <cell r="AY26">
            <v>499.5</v>
          </cell>
          <cell r="AZ26">
            <v>16129</v>
          </cell>
          <cell r="BA26">
            <v>101715</v>
          </cell>
          <cell r="BB26">
            <v>117844</v>
          </cell>
          <cell r="BC26">
            <v>2.4</v>
          </cell>
          <cell r="BD26">
            <v>38709.599999999999</v>
          </cell>
          <cell r="BE26">
            <v>243975.19</v>
          </cell>
          <cell r="BF26">
            <v>488.44</v>
          </cell>
          <cell r="BG26">
            <v>0</v>
          </cell>
          <cell r="BH26">
            <v>0</v>
          </cell>
          <cell r="BI26">
            <v>8</v>
          </cell>
          <cell r="BJ26">
            <v>0</v>
          </cell>
          <cell r="BK26">
            <v>0</v>
          </cell>
          <cell r="BL26">
            <v>1</v>
          </cell>
          <cell r="BM26">
            <v>0</v>
          </cell>
          <cell r="BN26">
            <v>0</v>
          </cell>
          <cell r="BO26">
            <v>0</v>
          </cell>
          <cell r="BP26" t="str">
            <v>Kelly</v>
          </cell>
          <cell r="BQ26" t="str">
            <v>Allen</v>
          </cell>
          <cell r="BR26" t="str">
            <v>712-343-6364</v>
          </cell>
          <cell r="BS26" t="str">
            <v>allenk@ahst.k12.ia.us</v>
          </cell>
          <cell r="BT26" t="str">
            <v>Don</v>
          </cell>
          <cell r="BU26" t="str">
            <v>Graham</v>
          </cell>
          <cell r="BV26" t="str">
            <v>712-343-6364</v>
          </cell>
          <cell r="BW26" t="str">
            <v>grahamd@riverside.k12.ia.us</v>
          </cell>
          <cell r="BX26" t="str">
            <v>Same as above</v>
          </cell>
          <cell r="BY26" t="str">
            <v>Same as above</v>
          </cell>
          <cell r="BZ26" t="str">
            <v>Same as above</v>
          </cell>
          <cell r="CA26" t="str">
            <v>Same as above</v>
          </cell>
          <cell r="CB26" t="str">
            <v>NULL</v>
          </cell>
          <cell r="CC26">
            <v>41897.51226851852</v>
          </cell>
          <cell r="CD26" t="str">
            <v>NULL</v>
          </cell>
          <cell r="CE26">
            <v>1</v>
          </cell>
          <cell r="CF26">
            <v>1</v>
          </cell>
          <cell r="CG26">
            <v>1</v>
          </cell>
          <cell r="CH26">
            <v>1135</v>
          </cell>
          <cell r="CI26" t="str">
            <v>0441</v>
          </cell>
          <cell r="CJ26" t="str">
            <v>0000</v>
          </cell>
          <cell r="CK26" t="str">
            <v>2014</v>
          </cell>
        </row>
        <row r="27">
          <cell r="A27">
            <v>472</v>
          </cell>
          <cell r="B27" t="str">
            <v>2014</v>
          </cell>
          <cell r="C27">
            <v>71363.55</v>
          </cell>
          <cell r="D27">
            <v>0</v>
          </cell>
          <cell r="E27">
            <v>63656.41</v>
          </cell>
          <cell r="F27">
            <v>0</v>
          </cell>
          <cell r="G27">
            <v>0</v>
          </cell>
          <cell r="H27">
            <v>0</v>
          </cell>
          <cell r="I27">
            <v>421756.28</v>
          </cell>
          <cell r="J27">
            <v>87690.06</v>
          </cell>
          <cell r="K27">
            <v>38465.64</v>
          </cell>
          <cell r="L27">
            <v>23944.95</v>
          </cell>
          <cell r="M27">
            <v>34924.050000000003</v>
          </cell>
          <cell r="N27">
            <v>1455</v>
          </cell>
          <cell r="O27">
            <v>0</v>
          </cell>
          <cell r="P27">
            <v>1109.6300000000001</v>
          </cell>
          <cell r="Q27">
            <v>0</v>
          </cell>
          <cell r="R27">
            <v>744365.57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20016</v>
          </cell>
          <cell r="Z27">
            <v>53505.599999999999</v>
          </cell>
          <cell r="AA27">
            <v>0</v>
          </cell>
          <cell r="AB27">
            <v>5282.4</v>
          </cell>
          <cell r="AC27">
            <v>0</v>
          </cell>
          <cell r="AD27">
            <v>0</v>
          </cell>
          <cell r="AE27">
            <v>78804</v>
          </cell>
          <cell r="AF27">
            <v>665561.56999999995</v>
          </cell>
          <cell r="AG27">
            <v>2.4</v>
          </cell>
          <cell r="AH27">
            <v>103741</v>
          </cell>
          <cell r="AI27">
            <v>0</v>
          </cell>
          <cell r="AJ27">
            <v>0</v>
          </cell>
          <cell r="AK27">
            <v>0</v>
          </cell>
          <cell r="AL27">
            <v>42</v>
          </cell>
          <cell r="AM27">
            <v>203</v>
          </cell>
          <cell r="AN27">
            <v>103783</v>
          </cell>
          <cell r="AO27">
            <v>203</v>
          </cell>
          <cell r="AP27">
            <v>0</v>
          </cell>
          <cell r="AQ27">
            <v>22294</v>
          </cell>
          <cell r="AR27">
            <v>28796</v>
          </cell>
          <cell r="AS27">
            <v>2201</v>
          </cell>
          <cell r="AT27">
            <v>703</v>
          </cell>
          <cell r="AU27">
            <v>0</v>
          </cell>
          <cell r="AV27">
            <v>0</v>
          </cell>
          <cell r="AW27">
            <v>0</v>
          </cell>
          <cell r="AX27">
            <v>8340</v>
          </cell>
          <cell r="AY27">
            <v>1175.5999999999999</v>
          </cell>
          <cell r="AZ27">
            <v>29499</v>
          </cell>
          <cell r="BA27">
            <v>103986</v>
          </cell>
          <cell r="BB27">
            <v>133485</v>
          </cell>
          <cell r="BC27">
            <v>4.99</v>
          </cell>
          <cell r="BD27">
            <v>147200.01</v>
          </cell>
          <cell r="BE27">
            <v>518361.56</v>
          </cell>
          <cell r="BF27">
            <v>440.93</v>
          </cell>
          <cell r="BG27">
            <v>0</v>
          </cell>
          <cell r="BH27">
            <v>0</v>
          </cell>
          <cell r="BI27">
            <v>10</v>
          </cell>
          <cell r="BJ27">
            <v>0</v>
          </cell>
          <cell r="BK27">
            <v>0</v>
          </cell>
          <cell r="BL27">
            <v>0</v>
          </cell>
          <cell r="BM27">
            <v>1</v>
          </cell>
          <cell r="BN27">
            <v>0</v>
          </cell>
          <cell r="BO27">
            <v>0</v>
          </cell>
          <cell r="BP27" t="str">
            <v>Patricia</v>
          </cell>
          <cell r="BQ27" t="str">
            <v>Townsend</v>
          </cell>
          <cell r="BR27" t="str">
            <v>515-597-2811</v>
          </cell>
          <cell r="BS27" t="str">
            <v>ptownsend@ballard.k12.ia.us</v>
          </cell>
          <cell r="BT27" t="str">
            <v>Thomas</v>
          </cell>
          <cell r="BU27" t="str">
            <v>Sharpnack</v>
          </cell>
          <cell r="BV27" t="str">
            <v>515-597-2979</v>
          </cell>
          <cell r="BW27" t="str">
            <v>tsharpnack@ballard.k12.ia.us</v>
          </cell>
          <cell r="BX27" t="str">
            <v>Thomas</v>
          </cell>
          <cell r="BY27" t="str">
            <v>Sharpnack</v>
          </cell>
          <cell r="BZ27" t="str">
            <v>515-597-2979</v>
          </cell>
          <cell r="CA27" t="str">
            <v>tsharpnack@ballard.k12.ia.us</v>
          </cell>
          <cell r="CB27" t="str">
            <v>NULL</v>
          </cell>
          <cell r="CC27">
            <v>41897.720983796295</v>
          </cell>
          <cell r="CD27" t="str">
            <v>NULL</v>
          </cell>
          <cell r="CE27">
            <v>1</v>
          </cell>
          <cell r="CF27">
            <v>1</v>
          </cell>
          <cell r="CG27">
            <v>1</v>
          </cell>
          <cell r="CH27">
            <v>1136</v>
          </cell>
          <cell r="CI27" t="str">
            <v>0472</v>
          </cell>
          <cell r="CJ27" t="str">
            <v>0000</v>
          </cell>
          <cell r="CK27" t="str">
            <v>2014</v>
          </cell>
        </row>
        <row r="28">
          <cell r="A28">
            <v>504</v>
          </cell>
          <cell r="B28" t="str">
            <v>2014</v>
          </cell>
          <cell r="C28">
            <v>74935.53</v>
          </cell>
          <cell r="D28">
            <v>0</v>
          </cell>
          <cell r="E28">
            <v>22898.57</v>
          </cell>
          <cell r="F28">
            <v>0</v>
          </cell>
          <cell r="G28">
            <v>0</v>
          </cell>
          <cell r="H28">
            <v>0</v>
          </cell>
          <cell r="I28">
            <v>175127.36</v>
          </cell>
          <cell r="J28">
            <v>39031.43</v>
          </cell>
          <cell r="K28">
            <v>29055.15</v>
          </cell>
          <cell r="L28">
            <v>22660.68</v>
          </cell>
          <cell r="M28">
            <v>10753</v>
          </cell>
          <cell r="N28">
            <v>1017</v>
          </cell>
          <cell r="O28">
            <v>0</v>
          </cell>
          <cell r="P28">
            <v>129.36000000000001</v>
          </cell>
          <cell r="Q28">
            <v>0</v>
          </cell>
          <cell r="R28">
            <v>375608.08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16629.759999999998</v>
          </cell>
          <cell r="Z28">
            <v>6404.72</v>
          </cell>
          <cell r="AA28">
            <v>0</v>
          </cell>
          <cell r="AB28">
            <v>15285.76</v>
          </cell>
          <cell r="AC28">
            <v>0</v>
          </cell>
          <cell r="AD28">
            <v>0</v>
          </cell>
          <cell r="AE28">
            <v>38320.239999999998</v>
          </cell>
          <cell r="AF28">
            <v>337287.84</v>
          </cell>
          <cell r="AG28">
            <v>0.56000000000000005</v>
          </cell>
          <cell r="AH28">
            <v>92144</v>
          </cell>
          <cell r="AI28">
            <v>0</v>
          </cell>
          <cell r="AJ28">
            <v>0</v>
          </cell>
          <cell r="AK28">
            <v>0</v>
          </cell>
          <cell r="AL28">
            <v>209</v>
          </cell>
          <cell r="AM28">
            <v>37</v>
          </cell>
          <cell r="AN28">
            <v>92353</v>
          </cell>
          <cell r="AO28">
            <v>37</v>
          </cell>
          <cell r="AP28">
            <v>0</v>
          </cell>
          <cell r="AQ28">
            <v>11437</v>
          </cell>
          <cell r="AR28">
            <v>30252</v>
          </cell>
          <cell r="AS28">
            <v>27296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29696</v>
          </cell>
          <cell r="AY28">
            <v>365.7</v>
          </cell>
          <cell r="AZ28">
            <v>30252</v>
          </cell>
          <cell r="BA28">
            <v>92390</v>
          </cell>
          <cell r="BB28">
            <v>122642</v>
          </cell>
          <cell r="BC28">
            <v>2.75</v>
          </cell>
          <cell r="BD28">
            <v>83193</v>
          </cell>
          <cell r="BE28">
            <v>254094.84</v>
          </cell>
          <cell r="BF28">
            <v>694.82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1</v>
          </cell>
          <cell r="BM28">
            <v>0</v>
          </cell>
          <cell r="BN28">
            <v>0</v>
          </cell>
          <cell r="BO28">
            <v>0</v>
          </cell>
          <cell r="BP28" t="str">
            <v>Kathy</v>
          </cell>
          <cell r="BQ28" t="str">
            <v>Leonard</v>
          </cell>
          <cell r="BR28" t="str">
            <v>712-364-2255</v>
          </cell>
          <cell r="BS28" t="str">
            <v>kleonard@oabcig.org</v>
          </cell>
          <cell r="BT28" t="str">
            <v>Kim</v>
          </cell>
          <cell r="BU28" t="str">
            <v>Bleckwehl</v>
          </cell>
          <cell r="BV28" t="str">
            <v>712-364-3932</v>
          </cell>
          <cell r="BW28" t="str">
            <v>kbleckwehl@oabcig.org</v>
          </cell>
          <cell r="BX28" t="str">
            <v>Pat</v>
          </cell>
          <cell r="BY28" t="str">
            <v>Reis</v>
          </cell>
          <cell r="BZ28" t="str">
            <v>712-668-2210</v>
          </cell>
          <cell r="CA28" t="str">
            <v>reisservice@netins.net</v>
          </cell>
          <cell r="CB28" t="str">
            <v>NULL</v>
          </cell>
          <cell r="CC28">
            <v>41897.545636574076</v>
          </cell>
          <cell r="CD28" t="str">
            <v>NULL</v>
          </cell>
          <cell r="CE28">
            <v>1</v>
          </cell>
          <cell r="CF28">
            <v>1</v>
          </cell>
          <cell r="CG28">
            <v>1</v>
          </cell>
          <cell r="CH28">
            <v>1137</v>
          </cell>
          <cell r="CI28" t="str">
            <v>0504</v>
          </cell>
          <cell r="CJ28" t="str">
            <v>0000</v>
          </cell>
          <cell r="CK28" t="str">
            <v>2014</v>
          </cell>
        </row>
        <row r="29">
          <cell r="A29">
            <v>513</v>
          </cell>
          <cell r="B29" t="str">
            <v>2014</v>
          </cell>
          <cell r="C29">
            <v>41931.24</v>
          </cell>
          <cell r="D29">
            <v>0</v>
          </cell>
          <cell r="E29">
            <v>8594.93</v>
          </cell>
          <cell r="F29">
            <v>54.92</v>
          </cell>
          <cell r="G29">
            <v>0</v>
          </cell>
          <cell r="H29">
            <v>0</v>
          </cell>
          <cell r="I29">
            <v>88725.58</v>
          </cell>
          <cell r="J29">
            <v>15834.55</v>
          </cell>
          <cell r="K29">
            <v>2992.22</v>
          </cell>
          <cell r="L29">
            <v>28852.26</v>
          </cell>
          <cell r="M29">
            <v>11816</v>
          </cell>
          <cell r="N29">
            <v>1273</v>
          </cell>
          <cell r="O29">
            <v>0</v>
          </cell>
          <cell r="P29">
            <v>1331.62</v>
          </cell>
          <cell r="Q29">
            <v>0</v>
          </cell>
          <cell r="R29">
            <v>201406.32</v>
          </cell>
          <cell r="S29">
            <v>0</v>
          </cell>
          <cell r="T29">
            <v>0</v>
          </cell>
          <cell r="U29">
            <v>116</v>
          </cell>
          <cell r="V29">
            <v>0</v>
          </cell>
          <cell r="W29">
            <v>116</v>
          </cell>
          <cell r="X29">
            <v>0</v>
          </cell>
          <cell r="Y29">
            <v>2368.2399999999998</v>
          </cell>
          <cell r="Z29">
            <v>0</v>
          </cell>
          <cell r="AA29">
            <v>0</v>
          </cell>
          <cell r="AB29">
            <v>7896</v>
          </cell>
          <cell r="AC29">
            <v>1536.64</v>
          </cell>
          <cell r="AD29">
            <v>0</v>
          </cell>
          <cell r="AE29">
            <v>11800.88</v>
          </cell>
          <cell r="AF29">
            <v>189489.44</v>
          </cell>
          <cell r="AG29">
            <v>0.56000000000000005</v>
          </cell>
          <cell r="AH29">
            <v>40364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40364</v>
          </cell>
          <cell r="AO29">
            <v>0</v>
          </cell>
          <cell r="AP29">
            <v>856</v>
          </cell>
          <cell r="AQ29">
            <v>0</v>
          </cell>
          <cell r="AR29">
            <v>29080</v>
          </cell>
          <cell r="AS29">
            <v>14100</v>
          </cell>
          <cell r="AT29">
            <v>506</v>
          </cell>
          <cell r="AU29">
            <v>2744</v>
          </cell>
          <cell r="AV29">
            <v>0</v>
          </cell>
          <cell r="AW29">
            <v>0</v>
          </cell>
          <cell r="AX29">
            <v>4229</v>
          </cell>
          <cell r="AY29">
            <v>185.7</v>
          </cell>
          <cell r="AZ29">
            <v>30442</v>
          </cell>
          <cell r="BA29">
            <v>40364</v>
          </cell>
          <cell r="BB29">
            <v>70806</v>
          </cell>
          <cell r="BC29">
            <v>2.68</v>
          </cell>
          <cell r="BD29">
            <v>81584.56</v>
          </cell>
          <cell r="BE29">
            <v>107904.88</v>
          </cell>
          <cell r="BF29">
            <v>581.07000000000005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1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 t="str">
            <v>Deb</v>
          </cell>
          <cell r="BQ29" t="str">
            <v>Gipe</v>
          </cell>
          <cell r="BR29">
            <v>6412273102</v>
          </cell>
          <cell r="BS29" t="str">
            <v>dgipe@baxter.k12.ia.us</v>
          </cell>
          <cell r="BT29" t="str">
            <v>Deb</v>
          </cell>
          <cell r="BU29" t="str">
            <v>Gipe</v>
          </cell>
          <cell r="BV29">
            <v>6412273102</v>
          </cell>
          <cell r="BW29" t="str">
            <v>dgipe@baxter.k12.ia.us</v>
          </cell>
          <cell r="BX29" t="str">
            <v>Greg</v>
          </cell>
          <cell r="BY29" t="str">
            <v>Meckley</v>
          </cell>
          <cell r="BZ29" t="str">
            <v>641-227-3881</v>
          </cell>
          <cell r="CA29" t="str">
            <v>dgipe@baxter.k12.ia.us</v>
          </cell>
          <cell r="CB29" t="str">
            <v>NULL</v>
          </cell>
          <cell r="CC29">
            <v>41894.595520833333</v>
          </cell>
          <cell r="CD29" t="str">
            <v>NULL</v>
          </cell>
          <cell r="CE29">
            <v>1</v>
          </cell>
          <cell r="CF29">
            <v>1</v>
          </cell>
          <cell r="CG29">
            <v>1</v>
          </cell>
          <cell r="CH29">
            <v>1138</v>
          </cell>
          <cell r="CI29" t="str">
            <v>0513</v>
          </cell>
          <cell r="CJ29" t="str">
            <v>0000</v>
          </cell>
          <cell r="CK29" t="str">
            <v>2014</v>
          </cell>
        </row>
        <row r="30">
          <cell r="A30">
            <v>540</v>
          </cell>
          <cell r="B30" t="str">
            <v>2014</v>
          </cell>
          <cell r="C30">
            <v>96082.3</v>
          </cell>
          <cell r="D30">
            <v>0</v>
          </cell>
          <cell r="E30">
            <v>63774.29</v>
          </cell>
          <cell r="F30">
            <v>4527.5200000000004</v>
          </cell>
          <cell r="G30">
            <v>0</v>
          </cell>
          <cell r="H30">
            <v>0</v>
          </cell>
          <cell r="I30">
            <v>176306.84</v>
          </cell>
          <cell r="J30">
            <v>67670.009999999995</v>
          </cell>
          <cell r="K30">
            <v>21478.67</v>
          </cell>
          <cell r="L30">
            <v>44102.75</v>
          </cell>
          <cell r="M30">
            <v>18605</v>
          </cell>
          <cell r="N30">
            <v>1055</v>
          </cell>
          <cell r="O30">
            <v>0</v>
          </cell>
          <cell r="P30">
            <v>1040</v>
          </cell>
          <cell r="Q30">
            <v>0</v>
          </cell>
          <cell r="R30">
            <v>494642.38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8559.0400000000009</v>
          </cell>
          <cell r="Z30">
            <v>16469.04</v>
          </cell>
          <cell r="AA30">
            <v>0</v>
          </cell>
          <cell r="AB30">
            <v>14465.36</v>
          </cell>
          <cell r="AC30">
            <v>0</v>
          </cell>
          <cell r="AD30">
            <v>0</v>
          </cell>
          <cell r="AE30">
            <v>39493.440000000002</v>
          </cell>
          <cell r="AF30">
            <v>455148.94</v>
          </cell>
          <cell r="AG30">
            <v>0.56000000000000005</v>
          </cell>
          <cell r="AH30">
            <v>108188</v>
          </cell>
          <cell r="AI30">
            <v>0</v>
          </cell>
          <cell r="AJ30">
            <v>0</v>
          </cell>
          <cell r="AK30">
            <v>0</v>
          </cell>
          <cell r="AL30">
            <v>2200</v>
          </cell>
          <cell r="AM30">
            <v>4212</v>
          </cell>
          <cell r="AN30">
            <v>110388</v>
          </cell>
          <cell r="AO30">
            <v>4212</v>
          </cell>
          <cell r="AP30">
            <v>7612</v>
          </cell>
          <cell r="AQ30">
            <v>29409</v>
          </cell>
          <cell r="AR30">
            <v>17940</v>
          </cell>
          <cell r="AS30">
            <v>25831</v>
          </cell>
          <cell r="AT30">
            <v>181</v>
          </cell>
          <cell r="AU30">
            <v>0</v>
          </cell>
          <cell r="AV30">
            <v>0</v>
          </cell>
          <cell r="AW30">
            <v>0</v>
          </cell>
          <cell r="AX30">
            <v>15284</v>
          </cell>
          <cell r="AY30">
            <v>429.7</v>
          </cell>
          <cell r="AZ30">
            <v>25733</v>
          </cell>
          <cell r="BA30">
            <v>114600</v>
          </cell>
          <cell r="BB30">
            <v>140333</v>
          </cell>
          <cell r="BC30">
            <v>3.24</v>
          </cell>
          <cell r="BD30">
            <v>83374.92</v>
          </cell>
          <cell r="BE30">
            <v>371774.02</v>
          </cell>
          <cell r="BF30">
            <v>865.19</v>
          </cell>
          <cell r="BG30">
            <v>0</v>
          </cell>
          <cell r="BH30">
            <v>0</v>
          </cell>
          <cell r="BI30">
            <v>9</v>
          </cell>
          <cell r="BJ30">
            <v>0</v>
          </cell>
          <cell r="BK30">
            <v>1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 t="str">
            <v>Ben</v>
          </cell>
          <cell r="BQ30" t="str">
            <v>Petty</v>
          </cell>
          <cell r="BR30" t="str">
            <v>641-366-2819</v>
          </cell>
          <cell r="BS30" t="str">
            <v>bpetty@bcluw.org</v>
          </cell>
          <cell r="BT30" t="str">
            <v>Mike</v>
          </cell>
          <cell r="BU30" t="str">
            <v>Hayes</v>
          </cell>
          <cell r="BV30" t="str">
            <v>641-366-2810 ext. 3502</v>
          </cell>
          <cell r="BW30" t="str">
            <v>mhayes@bcluw.org</v>
          </cell>
          <cell r="BX30" t="str">
            <v>Mike</v>
          </cell>
          <cell r="BY30" t="str">
            <v>Hayes</v>
          </cell>
          <cell r="BZ30" t="str">
            <v>641-366-2810  ext. 3502</v>
          </cell>
          <cell r="CA30" t="str">
            <v>mhayes@bcluw.org</v>
          </cell>
          <cell r="CB30" t="str">
            <v>NULL</v>
          </cell>
          <cell r="CC30">
            <v>41892.571666666663</v>
          </cell>
          <cell r="CD30" t="str">
            <v>NULL</v>
          </cell>
          <cell r="CE30">
            <v>1</v>
          </cell>
          <cell r="CF30">
            <v>1</v>
          </cell>
          <cell r="CG30">
            <v>1</v>
          </cell>
          <cell r="CH30">
            <v>1139</v>
          </cell>
          <cell r="CI30" t="str">
            <v>0540</v>
          </cell>
          <cell r="CJ30" t="str">
            <v>0000</v>
          </cell>
          <cell r="CK30" t="str">
            <v>2014</v>
          </cell>
        </row>
        <row r="31">
          <cell r="A31">
            <v>549</v>
          </cell>
          <cell r="B31" t="str">
            <v>2014</v>
          </cell>
          <cell r="C31">
            <v>51495.79</v>
          </cell>
          <cell r="D31">
            <v>3899</v>
          </cell>
          <cell r="E31">
            <v>45833</v>
          </cell>
          <cell r="F31">
            <v>0</v>
          </cell>
          <cell r="G31">
            <v>122.45</v>
          </cell>
          <cell r="H31">
            <v>0</v>
          </cell>
          <cell r="I31">
            <v>140702.39000000001</v>
          </cell>
          <cell r="J31">
            <v>31708.43</v>
          </cell>
          <cell r="K31">
            <v>19992.3</v>
          </cell>
          <cell r="L31">
            <v>1911.94</v>
          </cell>
          <cell r="M31">
            <v>13224</v>
          </cell>
          <cell r="N31">
            <v>697</v>
          </cell>
          <cell r="O31">
            <v>0</v>
          </cell>
          <cell r="P31">
            <v>5189.7700000000004</v>
          </cell>
          <cell r="Q31">
            <v>0</v>
          </cell>
          <cell r="R31">
            <v>314776.07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2253.69</v>
          </cell>
          <cell r="Y31">
            <v>18189.919999999998</v>
          </cell>
          <cell r="Z31">
            <v>2506.56</v>
          </cell>
          <cell r="AA31">
            <v>0</v>
          </cell>
          <cell r="AB31">
            <v>14128.24</v>
          </cell>
          <cell r="AC31">
            <v>0</v>
          </cell>
          <cell r="AD31">
            <v>0</v>
          </cell>
          <cell r="AE31">
            <v>37078.410000000003</v>
          </cell>
          <cell r="AF31">
            <v>277697.65999999997</v>
          </cell>
          <cell r="AG31">
            <v>0.56000000000000005</v>
          </cell>
          <cell r="AH31">
            <v>60569</v>
          </cell>
          <cell r="AI31">
            <v>0</v>
          </cell>
          <cell r="AJ31">
            <v>0</v>
          </cell>
          <cell r="AK31">
            <v>0</v>
          </cell>
          <cell r="AL31">
            <v>155</v>
          </cell>
          <cell r="AM31">
            <v>0</v>
          </cell>
          <cell r="AN31">
            <v>60724</v>
          </cell>
          <cell r="AO31">
            <v>0</v>
          </cell>
          <cell r="AP31">
            <v>0</v>
          </cell>
          <cell r="AQ31">
            <v>4476</v>
          </cell>
          <cell r="AR31">
            <v>18812</v>
          </cell>
          <cell r="AS31">
            <v>25229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32482</v>
          </cell>
          <cell r="AY31">
            <v>159.5</v>
          </cell>
          <cell r="AZ31">
            <v>18812</v>
          </cell>
          <cell r="BA31">
            <v>60724</v>
          </cell>
          <cell r="BB31">
            <v>79536</v>
          </cell>
          <cell r="BC31">
            <v>3.49</v>
          </cell>
          <cell r="BD31">
            <v>65653.88</v>
          </cell>
          <cell r="BE31">
            <v>212043.78</v>
          </cell>
          <cell r="BF31">
            <v>1329.43</v>
          </cell>
          <cell r="BG31">
            <v>0</v>
          </cell>
          <cell r="BH31">
            <v>0</v>
          </cell>
          <cell r="BI31">
            <v>6</v>
          </cell>
          <cell r="BJ31">
            <v>0</v>
          </cell>
          <cell r="BK31">
            <v>0</v>
          </cell>
          <cell r="BL31">
            <v>1</v>
          </cell>
          <cell r="BM31">
            <v>0</v>
          </cell>
          <cell r="BN31">
            <v>0</v>
          </cell>
          <cell r="BO31">
            <v>0</v>
          </cell>
          <cell r="BP31" t="str">
            <v>Dan</v>
          </cell>
          <cell r="BQ31" t="str">
            <v>Walston</v>
          </cell>
          <cell r="BR31" t="str">
            <v>712-621-1275</v>
          </cell>
          <cell r="BS31" t="str">
            <v>danwalston@bedford.k12.ia.us</v>
          </cell>
          <cell r="BT31" t="str">
            <v>Dan</v>
          </cell>
          <cell r="BU31" t="str">
            <v>Walston</v>
          </cell>
          <cell r="BV31" t="str">
            <v>712-523-2660</v>
          </cell>
          <cell r="BW31" t="str">
            <v>danwalston@bedford.k12.ia.us</v>
          </cell>
          <cell r="BX31" t="str">
            <v>James</v>
          </cell>
          <cell r="BY31" t="str">
            <v>Bonde</v>
          </cell>
          <cell r="BZ31" t="str">
            <v>712-523-2660</v>
          </cell>
          <cell r="CA31" t="str">
            <v>jbonde@bedford.k12.ia.us</v>
          </cell>
          <cell r="CB31" t="str">
            <v>NULL</v>
          </cell>
          <cell r="CC31">
            <v>41894.384432870371</v>
          </cell>
          <cell r="CD31" t="str">
            <v>NULL</v>
          </cell>
          <cell r="CE31">
            <v>1</v>
          </cell>
          <cell r="CF31">
            <v>1</v>
          </cell>
          <cell r="CG31">
            <v>1</v>
          </cell>
          <cell r="CH31">
            <v>1140</v>
          </cell>
          <cell r="CI31" t="str">
            <v>0549</v>
          </cell>
          <cell r="CJ31" t="str">
            <v>0000</v>
          </cell>
          <cell r="CK31" t="str">
            <v>2014</v>
          </cell>
        </row>
        <row r="32">
          <cell r="A32">
            <v>576</v>
          </cell>
          <cell r="B32" t="str">
            <v>2014</v>
          </cell>
          <cell r="C32">
            <v>44473.760000000002</v>
          </cell>
          <cell r="D32">
            <v>0</v>
          </cell>
          <cell r="E32">
            <v>38282.43</v>
          </cell>
          <cell r="F32">
            <v>0</v>
          </cell>
          <cell r="G32">
            <v>0</v>
          </cell>
          <cell r="H32">
            <v>0</v>
          </cell>
          <cell r="I32">
            <v>147599.32999999999</v>
          </cell>
          <cell r="J32">
            <v>34279.25</v>
          </cell>
          <cell r="K32">
            <v>24283.16</v>
          </cell>
          <cell r="L32">
            <v>1732.5</v>
          </cell>
          <cell r="M32">
            <v>0</v>
          </cell>
          <cell r="N32">
            <v>3154</v>
          </cell>
          <cell r="O32">
            <v>0</v>
          </cell>
          <cell r="P32">
            <v>10889.73</v>
          </cell>
          <cell r="Q32">
            <v>0</v>
          </cell>
          <cell r="R32">
            <v>304694.15999999997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14525.84</v>
          </cell>
          <cell r="Z32">
            <v>7169.12</v>
          </cell>
          <cell r="AA32">
            <v>0</v>
          </cell>
          <cell r="AB32">
            <v>6531.84</v>
          </cell>
          <cell r="AC32">
            <v>0</v>
          </cell>
          <cell r="AD32">
            <v>0</v>
          </cell>
          <cell r="AE32">
            <v>28226.799999999999</v>
          </cell>
          <cell r="AF32">
            <v>276467.36</v>
          </cell>
          <cell r="AG32">
            <v>0.56000000000000005</v>
          </cell>
          <cell r="AH32">
            <v>47897</v>
          </cell>
          <cell r="AI32">
            <v>20026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47897</v>
          </cell>
          <cell r="AO32">
            <v>20026</v>
          </cell>
          <cell r="AP32">
            <v>0</v>
          </cell>
          <cell r="AQ32">
            <v>12802</v>
          </cell>
          <cell r="AR32">
            <v>18079</v>
          </cell>
          <cell r="AS32">
            <v>11664</v>
          </cell>
          <cell r="AT32">
            <v>205</v>
          </cell>
          <cell r="AU32">
            <v>0</v>
          </cell>
          <cell r="AV32">
            <v>0</v>
          </cell>
          <cell r="AW32">
            <v>0</v>
          </cell>
          <cell r="AX32">
            <v>25939</v>
          </cell>
          <cell r="AY32">
            <v>141</v>
          </cell>
          <cell r="AZ32">
            <v>18284</v>
          </cell>
          <cell r="BA32">
            <v>67923</v>
          </cell>
          <cell r="BB32">
            <v>86207</v>
          </cell>
          <cell r="BC32">
            <v>3.21</v>
          </cell>
          <cell r="BD32">
            <v>58691.64</v>
          </cell>
          <cell r="BE32">
            <v>217775.72</v>
          </cell>
          <cell r="BF32">
            <v>1544.51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1</v>
          </cell>
          <cell r="BP32" t="str">
            <v>Stacey</v>
          </cell>
          <cell r="BQ32" t="str">
            <v>Kolars</v>
          </cell>
          <cell r="BR32" t="str">
            <v>319-444-3611</v>
          </cell>
          <cell r="BS32" t="str">
            <v>skolars@belle-plaine.k12.ia.us</v>
          </cell>
          <cell r="BT32" t="str">
            <v>Jan</v>
          </cell>
          <cell r="BU32" t="str">
            <v>Kaplan</v>
          </cell>
          <cell r="BV32" t="str">
            <v>319-444-3611</v>
          </cell>
          <cell r="BW32" t="str">
            <v>jkaplan@belle-plaine.k12.ia.us</v>
          </cell>
          <cell r="BX32" t="str">
            <v>Jan</v>
          </cell>
          <cell r="BY32" t="str">
            <v>Kaplan</v>
          </cell>
          <cell r="BZ32" t="str">
            <v>319-444-3611</v>
          </cell>
          <cell r="CA32" t="str">
            <v>jkaplan@belle-plaine.k12.ia.us</v>
          </cell>
          <cell r="CB32" t="str">
            <v>NULL</v>
          </cell>
          <cell r="CC32">
            <v>41886.36822916667</v>
          </cell>
          <cell r="CD32" t="str">
            <v>NULL</v>
          </cell>
          <cell r="CE32">
            <v>1</v>
          </cell>
          <cell r="CF32">
            <v>1</v>
          </cell>
          <cell r="CG32">
            <v>1</v>
          </cell>
          <cell r="CH32">
            <v>1141</v>
          </cell>
          <cell r="CI32" t="str">
            <v>0576</v>
          </cell>
          <cell r="CJ32" t="str">
            <v>0000</v>
          </cell>
          <cell r="CK32" t="str">
            <v>2014</v>
          </cell>
        </row>
        <row r="33">
          <cell r="A33">
            <v>585</v>
          </cell>
          <cell r="B33" t="str">
            <v>2014</v>
          </cell>
          <cell r="C33">
            <v>72761.56</v>
          </cell>
          <cell r="D33">
            <v>0</v>
          </cell>
          <cell r="E33">
            <v>39382.14</v>
          </cell>
          <cell r="F33">
            <v>0</v>
          </cell>
          <cell r="G33">
            <v>0</v>
          </cell>
          <cell r="H33">
            <v>0</v>
          </cell>
          <cell r="I33">
            <v>204124.66</v>
          </cell>
          <cell r="J33">
            <v>62867.59</v>
          </cell>
          <cell r="K33">
            <v>25102.33</v>
          </cell>
          <cell r="L33">
            <v>2738.6</v>
          </cell>
          <cell r="M33">
            <v>10561</v>
          </cell>
          <cell r="N33">
            <v>1495</v>
          </cell>
          <cell r="O33">
            <v>0</v>
          </cell>
          <cell r="P33">
            <v>363.3</v>
          </cell>
          <cell r="Q33">
            <v>0</v>
          </cell>
          <cell r="R33">
            <v>419396.18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32374.16</v>
          </cell>
          <cell r="Z33">
            <v>4963.28</v>
          </cell>
          <cell r="AA33">
            <v>0</v>
          </cell>
          <cell r="AB33">
            <v>11700.08</v>
          </cell>
          <cell r="AC33">
            <v>3917.2</v>
          </cell>
          <cell r="AD33">
            <v>0</v>
          </cell>
          <cell r="AE33">
            <v>52954.720000000001</v>
          </cell>
          <cell r="AF33">
            <v>366441.46</v>
          </cell>
          <cell r="AG33">
            <v>0.56000000000000005</v>
          </cell>
          <cell r="AH33">
            <v>72420</v>
          </cell>
          <cell r="AI33">
            <v>7837</v>
          </cell>
          <cell r="AJ33">
            <v>0</v>
          </cell>
          <cell r="AK33">
            <v>0</v>
          </cell>
          <cell r="AL33">
            <v>2907</v>
          </cell>
          <cell r="AM33">
            <v>0</v>
          </cell>
          <cell r="AN33">
            <v>75327</v>
          </cell>
          <cell r="AO33">
            <v>7837</v>
          </cell>
          <cell r="AP33">
            <v>0</v>
          </cell>
          <cell r="AQ33">
            <v>8863</v>
          </cell>
          <cell r="AR33">
            <v>18663</v>
          </cell>
          <cell r="AS33">
            <v>20893</v>
          </cell>
          <cell r="AT33">
            <v>3947</v>
          </cell>
          <cell r="AU33">
            <v>6995</v>
          </cell>
          <cell r="AV33">
            <v>0</v>
          </cell>
          <cell r="AW33">
            <v>0</v>
          </cell>
          <cell r="AX33">
            <v>57811</v>
          </cell>
          <cell r="AY33">
            <v>419.4</v>
          </cell>
          <cell r="AZ33">
            <v>22610</v>
          </cell>
          <cell r="BA33">
            <v>83164</v>
          </cell>
          <cell r="BB33">
            <v>105774</v>
          </cell>
          <cell r="BC33">
            <v>3.46</v>
          </cell>
          <cell r="BD33">
            <v>78230.600000000006</v>
          </cell>
          <cell r="BE33">
            <v>288210.86</v>
          </cell>
          <cell r="BF33">
            <v>687.2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1</v>
          </cell>
          <cell r="BN33">
            <v>0</v>
          </cell>
          <cell r="BO33">
            <v>1</v>
          </cell>
          <cell r="BP33" t="str">
            <v>Penny</v>
          </cell>
          <cell r="BQ33" t="str">
            <v>Medinger</v>
          </cell>
          <cell r="BR33" t="str">
            <v>563-872-4041</v>
          </cell>
          <cell r="BS33" t="str">
            <v>pennymedinger@bellevue.k12.ia.us</v>
          </cell>
          <cell r="BT33" t="str">
            <v>Tom</v>
          </cell>
          <cell r="BU33" t="str">
            <v>Meyer</v>
          </cell>
          <cell r="BV33" t="str">
            <v>563-872-4913</v>
          </cell>
          <cell r="BW33" t="str">
            <v>tommeyer@bellevue.k12.ia.us</v>
          </cell>
          <cell r="BX33" t="str">
            <v>Tim</v>
          </cell>
          <cell r="BY33" t="str">
            <v>Roth</v>
          </cell>
          <cell r="BZ33" t="str">
            <v>563-872-4058</v>
          </cell>
          <cell r="CA33" t="str">
            <v>timroth@bellevue.k12.ia.us</v>
          </cell>
          <cell r="CB33" t="str">
            <v>NULL</v>
          </cell>
          <cell r="CC33">
            <v>41893.367523148147</v>
          </cell>
          <cell r="CD33" t="str">
            <v>NULL</v>
          </cell>
          <cell r="CE33">
            <v>1</v>
          </cell>
          <cell r="CF33">
            <v>1</v>
          </cell>
          <cell r="CG33">
            <v>1</v>
          </cell>
          <cell r="CH33">
            <v>1142</v>
          </cell>
          <cell r="CI33" t="str">
            <v>0585</v>
          </cell>
          <cell r="CJ33" t="str">
            <v>0000</v>
          </cell>
          <cell r="CK33" t="str">
            <v>2014</v>
          </cell>
        </row>
        <row r="34">
          <cell r="A34">
            <v>594</v>
          </cell>
          <cell r="B34" t="str">
            <v>2014</v>
          </cell>
          <cell r="C34">
            <v>52305.34</v>
          </cell>
          <cell r="D34">
            <v>0</v>
          </cell>
          <cell r="E34">
            <v>22958.95</v>
          </cell>
          <cell r="F34">
            <v>0</v>
          </cell>
          <cell r="G34">
            <v>0</v>
          </cell>
          <cell r="H34">
            <v>0</v>
          </cell>
          <cell r="I34">
            <v>174233.27</v>
          </cell>
          <cell r="J34">
            <v>76873.649999999994</v>
          </cell>
          <cell r="K34">
            <v>11220.59</v>
          </cell>
          <cell r="L34">
            <v>0</v>
          </cell>
          <cell r="M34">
            <v>0</v>
          </cell>
          <cell r="N34">
            <v>1980.63</v>
          </cell>
          <cell r="O34">
            <v>0</v>
          </cell>
          <cell r="P34">
            <v>4394.8</v>
          </cell>
          <cell r="Q34">
            <v>0</v>
          </cell>
          <cell r="R34">
            <v>343967.23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5801.6</v>
          </cell>
          <cell r="Z34">
            <v>18414.48</v>
          </cell>
          <cell r="AA34">
            <v>0</v>
          </cell>
          <cell r="AB34">
            <v>11436.88</v>
          </cell>
          <cell r="AC34">
            <v>4969.4399999999996</v>
          </cell>
          <cell r="AD34">
            <v>0</v>
          </cell>
          <cell r="AE34">
            <v>40622.400000000001</v>
          </cell>
          <cell r="AF34">
            <v>303344.83</v>
          </cell>
          <cell r="AG34">
            <v>0.56000000000000005</v>
          </cell>
          <cell r="AH34">
            <v>45162</v>
          </cell>
          <cell r="AI34">
            <v>0</v>
          </cell>
          <cell r="AJ34">
            <v>0</v>
          </cell>
          <cell r="AK34">
            <v>0</v>
          </cell>
          <cell r="AL34">
            <v>239</v>
          </cell>
          <cell r="AM34">
            <v>287</v>
          </cell>
          <cell r="AN34">
            <v>45401</v>
          </cell>
          <cell r="AO34">
            <v>287</v>
          </cell>
          <cell r="AP34">
            <v>7063</v>
          </cell>
          <cell r="AQ34">
            <v>32883</v>
          </cell>
          <cell r="AR34">
            <v>20330</v>
          </cell>
          <cell r="AS34">
            <v>20423</v>
          </cell>
          <cell r="AT34">
            <v>1606</v>
          </cell>
          <cell r="AU34">
            <v>8874</v>
          </cell>
          <cell r="AV34">
            <v>0</v>
          </cell>
          <cell r="AW34">
            <v>0</v>
          </cell>
          <cell r="AX34">
            <v>10360</v>
          </cell>
          <cell r="AY34">
            <v>259</v>
          </cell>
          <cell r="AZ34">
            <v>28999</v>
          </cell>
          <cell r="BA34">
            <v>45688</v>
          </cell>
          <cell r="BB34">
            <v>74687</v>
          </cell>
          <cell r="BC34">
            <v>4.0599999999999996</v>
          </cell>
          <cell r="BD34">
            <v>117735.94</v>
          </cell>
          <cell r="BE34">
            <v>185608.89</v>
          </cell>
          <cell r="BF34">
            <v>716.64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1</v>
          </cell>
          <cell r="BN34">
            <v>0</v>
          </cell>
          <cell r="BO34">
            <v>0</v>
          </cell>
          <cell r="BP34" t="str">
            <v>Cherie</v>
          </cell>
          <cell r="BQ34" t="str">
            <v>Yoder</v>
          </cell>
          <cell r="BR34" t="str">
            <v>641-444-4300 ext 227</v>
          </cell>
          <cell r="BS34" t="str">
            <v>cherie.yoder@bkcsd.org</v>
          </cell>
          <cell r="BT34" t="str">
            <v>Jon</v>
          </cell>
          <cell r="BU34" t="str">
            <v>Swenson</v>
          </cell>
          <cell r="BV34" t="str">
            <v>641-444-4300 ext 240</v>
          </cell>
          <cell r="BW34" t="str">
            <v>jon.swenson@bkcsd.org</v>
          </cell>
          <cell r="BX34" t="str">
            <v>Jon</v>
          </cell>
          <cell r="BY34" t="str">
            <v>Swenson</v>
          </cell>
          <cell r="BZ34" t="str">
            <v>641-444-4300 ext 240</v>
          </cell>
          <cell r="CA34" t="str">
            <v>jon.swenson@bkcsd.org</v>
          </cell>
          <cell r="CB34" t="str">
            <v>NULL</v>
          </cell>
          <cell r="CC34">
            <v>41893.450567129628</v>
          </cell>
          <cell r="CD34" t="str">
            <v>NULL</v>
          </cell>
          <cell r="CE34">
            <v>1</v>
          </cell>
          <cell r="CF34">
            <v>1</v>
          </cell>
          <cell r="CG34">
            <v>1</v>
          </cell>
          <cell r="CH34">
            <v>1143</v>
          </cell>
          <cell r="CI34" t="str">
            <v>0594</v>
          </cell>
          <cell r="CJ34" t="str">
            <v>0000</v>
          </cell>
          <cell r="CK34" t="str">
            <v>2014</v>
          </cell>
        </row>
        <row r="35">
          <cell r="A35">
            <v>603</v>
          </cell>
          <cell r="B35" t="str">
            <v>2014</v>
          </cell>
          <cell r="C35">
            <v>25011.48</v>
          </cell>
          <cell r="D35">
            <v>0</v>
          </cell>
          <cell r="E35">
            <v>35650</v>
          </cell>
          <cell r="F35">
            <v>0</v>
          </cell>
          <cell r="G35">
            <v>0</v>
          </cell>
          <cell r="H35">
            <v>0</v>
          </cell>
          <cell r="I35">
            <v>56057.42</v>
          </cell>
          <cell r="J35">
            <v>12081.93</v>
          </cell>
          <cell r="K35">
            <v>5360.77</v>
          </cell>
          <cell r="L35">
            <v>12734.29</v>
          </cell>
          <cell r="M35">
            <v>4610</v>
          </cell>
          <cell r="N35">
            <v>415</v>
          </cell>
          <cell r="O35">
            <v>1782.75</v>
          </cell>
          <cell r="P35">
            <v>94.38</v>
          </cell>
          <cell r="Q35">
            <v>0</v>
          </cell>
          <cell r="R35">
            <v>153798.01999999999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1964.86</v>
          </cell>
          <cell r="Y35">
            <v>1463.84</v>
          </cell>
          <cell r="Z35">
            <v>5633.04</v>
          </cell>
          <cell r="AA35">
            <v>0</v>
          </cell>
          <cell r="AB35">
            <v>199.36</v>
          </cell>
          <cell r="AC35">
            <v>0</v>
          </cell>
          <cell r="AD35">
            <v>0</v>
          </cell>
          <cell r="AE35">
            <v>9261.1</v>
          </cell>
          <cell r="AF35">
            <v>144536.92000000001</v>
          </cell>
          <cell r="AG35">
            <v>0.56000000000000005</v>
          </cell>
          <cell r="AH35">
            <v>40486</v>
          </cell>
          <cell r="AI35">
            <v>2834</v>
          </cell>
          <cell r="AJ35">
            <v>0</v>
          </cell>
          <cell r="AK35">
            <v>0</v>
          </cell>
          <cell r="AL35">
            <v>378</v>
          </cell>
          <cell r="AM35">
            <v>642</v>
          </cell>
          <cell r="AN35">
            <v>40864</v>
          </cell>
          <cell r="AO35">
            <v>3476</v>
          </cell>
          <cell r="AP35">
            <v>0</v>
          </cell>
          <cell r="AQ35">
            <v>10059</v>
          </cell>
          <cell r="AR35">
            <v>1017</v>
          </cell>
          <cell r="AS35">
            <v>356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2614</v>
          </cell>
          <cell r="AY35">
            <v>94</v>
          </cell>
          <cell r="AZ35">
            <v>1017</v>
          </cell>
          <cell r="BA35">
            <v>44340</v>
          </cell>
          <cell r="BB35">
            <v>45357</v>
          </cell>
          <cell r="BC35">
            <v>3.19</v>
          </cell>
          <cell r="BD35">
            <v>3244.23</v>
          </cell>
          <cell r="BE35">
            <v>141292.69</v>
          </cell>
          <cell r="BF35">
            <v>1503.11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1</v>
          </cell>
          <cell r="BM35">
            <v>0</v>
          </cell>
          <cell r="BN35">
            <v>0</v>
          </cell>
          <cell r="BO35">
            <v>0</v>
          </cell>
          <cell r="BP35" t="str">
            <v>Dave</v>
          </cell>
          <cell r="BQ35" t="str">
            <v>Larson</v>
          </cell>
          <cell r="BR35">
            <v>5638902226</v>
          </cell>
          <cell r="BS35" t="str">
            <v>david.larson@bennett.k12.ia.us</v>
          </cell>
          <cell r="BT35" t="str">
            <v>Rodney</v>
          </cell>
          <cell r="BU35" t="str">
            <v>Deerberg</v>
          </cell>
          <cell r="BV35">
            <v>5638902226</v>
          </cell>
          <cell r="BW35" t="str">
            <v>rodney.deerberg@bennett.k12.ia.us</v>
          </cell>
          <cell r="BX35" t="str">
            <v>Rodney</v>
          </cell>
          <cell r="BY35" t="str">
            <v>Deerberg</v>
          </cell>
          <cell r="BZ35">
            <v>5638902226</v>
          </cell>
          <cell r="CA35" t="str">
            <v> rodney.deerberg@bennett.k12.ia.us</v>
          </cell>
          <cell r="CB35" t="str">
            <v>NULL</v>
          </cell>
          <cell r="CC35">
            <v>41897.489803240744</v>
          </cell>
          <cell r="CD35" t="str">
            <v>NULL</v>
          </cell>
          <cell r="CE35">
            <v>1</v>
          </cell>
          <cell r="CF35">
            <v>1</v>
          </cell>
          <cell r="CG35">
            <v>1</v>
          </cell>
          <cell r="CH35">
            <v>1144</v>
          </cell>
          <cell r="CI35" t="str">
            <v>0603</v>
          </cell>
          <cell r="CJ35" t="str">
            <v>0000</v>
          </cell>
          <cell r="CK35" t="str">
            <v>2014</v>
          </cell>
        </row>
        <row r="36">
          <cell r="A36">
            <v>609</v>
          </cell>
          <cell r="B36" t="str">
            <v>2014</v>
          </cell>
          <cell r="C36">
            <v>203792.32</v>
          </cell>
          <cell r="D36">
            <v>18272.46</v>
          </cell>
          <cell r="E36">
            <v>107356.85</v>
          </cell>
          <cell r="F36">
            <v>0</v>
          </cell>
          <cell r="G36">
            <v>0</v>
          </cell>
          <cell r="H36">
            <v>1712</v>
          </cell>
          <cell r="I36">
            <v>546221.21</v>
          </cell>
          <cell r="J36">
            <v>91537.88</v>
          </cell>
          <cell r="K36">
            <v>55284.72</v>
          </cell>
          <cell r="L36">
            <v>20891.93</v>
          </cell>
          <cell r="M36">
            <v>0</v>
          </cell>
          <cell r="N36">
            <v>0</v>
          </cell>
          <cell r="O36">
            <v>0</v>
          </cell>
          <cell r="P36">
            <v>5193.24</v>
          </cell>
          <cell r="Q36">
            <v>0</v>
          </cell>
          <cell r="R36">
            <v>1050262.6100000001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6190.1</v>
          </cell>
          <cell r="Y36">
            <v>29117.200000000001</v>
          </cell>
          <cell r="Z36">
            <v>49146.16</v>
          </cell>
          <cell r="AA36">
            <v>0</v>
          </cell>
          <cell r="AB36">
            <v>8534.9599999999991</v>
          </cell>
          <cell r="AC36">
            <v>0</v>
          </cell>
          <cell r="AD36">
            <v>0</v>
          </cell>
          <cell r="AE36">
            <v>92988.42</v>
          </cell>
          <cell r="AF36">
            <v>957274.19</v>
          </cell>
          <cell r="AG36">
            <v>0.56000000000000005</v>
          </cell>
          <cell r="AH36">
            <v>269632</v>
          </cell>
          <cell r="AI36">
            <v>80204</v>
          </cell>
          <cell r="AJ36">
            <v>0</v>
          </cell>
          <cell r="AK36">
            <v>0</v>
          </cell>
          <cell r="AL36">
            <v>2810</v>
          </cell>
          <cell r="AM36">
            <v>1298</v>
          </cell>
          <cell r="AN36">
            <v>272442</v>
          </cell>
          <cell r="AO36">
            <v>81502</v>
          </cell>
          <cell r="AP36">
            <v>29628</v>
          </cell>
          <cell r="AQ36">
            <v>87761</v>
          </cell>
          <cell r="AR36">
            <v>34312</v>
          </cell>
          <cell r="AS36">
            <v>15241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51995</v>
          </cell>
          <cell r="AY36">
            <v>1379.7</v>
          </cell>
          <cell r="AZ36">
            <v>63940</v>
          </cell>
          <cell r="BA36">
            <v>353944</v>
          </cell>
          <cell r="BB36">
            <v>417884</v>
          </cell>
          <cell r="BC36">
            <v>2.29</v>
          </cell>
          <cell r="BD36">
            <v>146422.6</v>
          </cell>
          <cell r="BE36">
            <v>810851.59</v>
          </cell>
          <cell r="BF36">
            <v>587.70000000000005</v>
          </cell>
          <cell r="BG36">
            <v>0</v>
          </cell>
          <cell r="BH36">
            <v>0</v>
          </cell>
          <cell r="BI36">
            <v>24</v>
          </cell>
          <cell r="BJ36">
            <v>0</v>
          </cell>
          <cell r="BK36">
            <v>0</v>
          </cell>
          <cell r="BL36">
            <v>0</v>
          </cell>
          <cell r="BM36">
            <v>1</v>
          </cell>
          <cell r="BN36">
            <v>0</v>
          </cell>
          <cell r="BO36">
            <v>0</v>
          </cell>
          <cell r="BP36" t="str">
            <v>Peggy</v>
          </cell>
          <cell r="BQ36" t="str">
            <v>Nelson</v>
          </cell>
          <cell r="BR36" t="str">
            <v>319-228-8701  Ext  503</v>
          </cell>
          <cell r="BS36" t="str">
            <v>penelson@benton.k12.ia.us</v>
          </cell>
          <cell r="BT36" t="str">
            <v>Tim</v>
          </cell>
          <cell r="BU36" t="str">
            <v>Lyons</v>
          </cell>
          <cell r="BV36" t="str">
            <v>319-228-8426</v>
          </cell>
          <cell r="BW36" t="str">
            <v>tlyons@benton.k12.ia.us</v>
          </cell>
          <cell r="BX36" t="str">
            <v>Tim</v>
          </cell>
          <cell r="BY36" t="str">
            <v>Lyons</v>
          </cell>
          <cell r="BZ36" t="str">
            <v>319-228-8426</v>
          </cell>
          <cell r="CA36" t="str">
            <v>tlyons@benton.k12.ia.us</v>
          </cell>
          <cell r="CB36" t="str">
            <v>NULL</v>
          </cell>
          <cell r="CC36">
            <v>41894.547511574077</v>
          </cell>
          <cell r="CD36" t="str">
            <v>NULL</v>
          </cell>
          <cell r="CE36">
            <v>1</v>
          </cell>
          <cell r="CF36">
            <v>1</v>
          </cell>
          <cell r="CG36">
            <v>1</v>
          </cell>
          <cell r="CH36">
            <v>1145</v>
          </cell>
          <cell r="CI36" t="str">
            <v>0609</v>
          </cell>
          <cell r="CJ36" t="str">
            <v>0000</v>
          </cell>
          <cell r="CK36" t="str">
            <v>2014</v>
          </cell>
        </row>
        <row r="37">
          <cell r="A37">
            <v>621</v>
          </cell>
          <cell r="B37" t="str">
            <v>2014</v>
          </cell>
          <cell r="C37">
            <v>82406.89</v>
          </cell>
          <cell r="D37">
            <v>0</v>
          </cell>
          <cell r="E37">
            <v>105937.14</v>
          </cell>
          <cell r="F37">
            <v>0</v>
          </cell>
          <cell r="G37">
            <v>0</v>
          </cell>
          <cell r="H37">
            <v>0</v>
          </cell>
          <cell r="I37">
            <v>519291.45</v>
          </cell>
          <cell r="J37">
            <v>123164.78</v>
          </cell>
          <cell r="K37">
            <v>16280.74</v>
          </cell>
          <cell r="L37">
            <v>18775.79</v>
          </cell>
          <cell r="M37">
            <v>13587.74</v>
          </cell>
          <cell r="N37">
            <v>838.85</v>
          </cell>
          <cell r="O37">
            <v>3010.98</v>
          </cell>
          <cell r="P37">
            <v>32433.71</v>
          </cell>
          <cell r="Q37">
            <v>0</v>
          </cell>
          <cell r="R37">
            <v>915728.07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29781.360000000001</v>
          </cell>
          <cell r="Z37">
            <v>11835.04</v>
          </cell>
          <cell r="AA37">
            <v>0</v>
          </cell>
          <cell r="AB37">
            <v>23326.240000000002</v>
          </cell>
          <cell r="AC37">
            <v>0</v>
          </cell>
          <cell r="AD37">
            <v>0</v>
          </cell>
          <cell r="AE37">
            <v>64942.64</v>
          </cell>
          <cell r="AF37">
            <v>850785.43</v>
          </cell>
          <cell r="AG37">
            <v>0.56000000000000005</v>
          </cell>
          <cell r="AH37">
            <v>57286</v>
          </cell>
          <cell r="AI37">
            <v>0</v>
          </cell>
          <cell r="AJ37">
            <v>0</v>
          </cell>
          <cell r="AK37">
            <v>0</v>
          </cell>
          <cell r="AL37">
            <v>990</v>
          </cell>
          <cell r="AM37">
            <v>0</v>
          </cell>
          <cell r="AN37">
            <v>58276</v>
          </cell>
          <cell r="AO37">
            <v>0</v>
          </cell>
          <cell r="AP37">
            <v>40812</v>
          </cell>
          <cell r="AQ37">
            <v>21134</v>
          </cell>
          <cell r="AR37">
            <v>45795</v>
          </cell>
          <cell r="AS37">
            <v>41654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53181</v>
          </cell>
          <cell r="AY37">
            <v>1138</v>
          </cell>
          <cell r="AZ37">
            <v>86607</v>
          </cell>
          <cell r="BA37">
            <v>58276</v>
          </cell>
          <cell r="BB37">
            <v>144883</v>
          </cell>
          <cell r="BC37">
            <v>5.87</v>
          </cell>
          <cell r="BD37">
            <v>508383.09</v>
          </cell>
          <cell r="BE37">
            <v>342402.34</v>
          </cell>
          <cell r="BF37">
            <v>300.88</v>
          </cell>
          <cell r="BG37">
            <v>0</v>
          </cell>
          <cell r="BH37">
            <v>0</v>
          </cell>
          <cell r="BI37">
            <v>10</v>
          </cell>
          <cell r="BJ37">
            <v>0</v>
          </cell>
          <cell r="BK37">
            <v>0</v>
          </cell>
          <cell r="BL37">
            <v>0</v>
          </cell>
          <cell r="BM37">
            <v>1</v>
          </cell>
          <cell r="BN37">
            <v>0</v>
          </cell>
          <cell r="BO37">
            <v>0</v>
          </cell>
          <cell r="BP37" t="str">
            <v>Renee</v>
          </cell>
          <cell r="BQ37" t="str">
            <v>Richmond</v>
          </cell>
          <cell r="BR37" t="str">
            <v>563-359-3681</v>
          </cell>
          <cell r="BS37" t="str">
            <v>rrichmon@bettendorf.k12.ia.us</v>
          </cell>
          <cell r="BT37" t="str">
            <v>Colleen</v>
          </cell>
          <cell r="BU37" t="str">
            <v>Boyer-Jansen</v>
          </cell>
          <cell r="BV37" t="str">
            <v>563-332-8600</v>
          </cell>
          <cell r="BW37" t="str">
            <v>cjansen@bettendorf.k12.ia.us</v>
          </cell>
          <cell r="BX37" t="str">
            <v>Tom</v>
          </cell>
          <cell r="BY37" t="str">
            <v>Gall</v>
          </cell>
          <cell r="BZ37" t="str">
            <v>563-332-8600</v>
          </cell>
          <cell r="CA37" t="str">
            <v>tgall@bettendorf.k12.ia.us</v>
          </cell>
          <cell r="CB37" t="str">
            <v>NULL</v>
          </cell>
          <cell r="CC37">
            <v>41893.423981481479</v>
          </cell>
          <cell r="CD37" t="str">
            <v>NULL</v>
          </cell>
          <cell r="CE37">
            <v>1</v>
          </cell>
          <cell r="CF37">
            <v>1</v>
          </cell>
          <cell r="CG37">
            <v>1</v>
          </cell>
          <cell r="CH37">
            <v>1146</v>
          </cell>
          <cell r="CI37" t="str">
            <v>0621</v>
          </cell>
          <cell r="CJ37" t="str">
            <v>0000</v>
          </cell>
          <cell r="CK37" t="str">
            <v>2014</v>
          </cell>
        </row>
        <row r="38">
          <cell r="A38">
            <v>657</v>
          </cell>
          <cell r="B38" t="str">
            <v>2014</v>
          </cell>
          <cell r="C38">
            <v>148291.99</v>
          </cell>
          <cell r="D38">
            <v>3996</v>
          </cell>
          <cell r="E38">
            <v>20857.150000000001</v>
          </cell>
          <cell r="F38">
            <v>0</v>
          </cell>
          <cell r="G38">
            <v>0</v>
          </cell>
          <cell r="H38">
            <v>478.83</v>
          </cell>
          <cell r="I38">
            <v>362711.65</v>
          </cell>
          <cell r="J38">
            <v>123682.75</v>
          </cell>
          <cell r="K38">
            <v>109905.59</v>
          </cell>
          <cell r="L38">
            <v>11242.77</v>
          </cell>
          <cell r="M38">
            <v>0</v>
          </cell>
          <cell r="N38">
            <v>0</v>
          </cell>
          <cell r="O38">
            <v>0</v>
          </cell>
          <cell r="P38">
            <v>29265.21</v>
          </cell>
          <cell r="Q38">
            <v>0</v>
          </cell>
          <cell r="R38">
            <v>810431.94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343.28</v>
          </cell>
          <cell r="Z38">
            <v>1128.96</v>
          </cell>
          <cell r="AA38">
            <v>0</v>
          </cell>
          <cell r="AB38">
            <v>1229.76</v>
          </cell>
          <cell r="AC38">
            <v>0</v>
          </cell>
          <cell r="AD38">
            <v>0</v>
          </cell>
          <cell r="AE38">
            <v>2702</v>
          </cell>
          <cell r="AF38">
            <v>807729.94</v>
          </cell>
          <cell r="AG38">
            <v>0.56000000000000005</v>
          </cell>
          <cell r="AH38">
            <v>169985</v>
          </cell>
          <cell r="AI38">
            <v>29772</v>
          </cell>
          <cell r="AJ38">
            <v>0</v>
          </cell>
          <cell r="AK38">
            <v>0</v>
          </cell>
          <cell r="AL38">
            <v>317</v>
          </cell>
          <cell r="AM38">
            <v>1015</v>
          </cell>
          <cell r="AN38">
            <v>170302</v>
          </cell>
          <cell r="AO38">
            <v>30787</v>
          </cell>
          <cell r="AP38">
            <v>10213</v>
          </cell>
          <cell r="AQ38">
            <v>2016</v>
          </cell>
          <cell r="AR38">
            <v>20919</v>
          </cell>
          <cell r="AS38">
            <v>2196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613</v>
          </cell>
          <cell r="AY38">
            <v>635</v>
          </cell>
          <cell r="AZ38">
            <v>31132</v>
          </cell>
          <cell r="BA38">
            <v>201089</v>
          </cell>
          <cell r="BB38">
            <v>232221</v>
          </cell>
          <cell r="BC38">
            <v>3.48</v>
          </cell>
          <cell r="BD38">
            <v>108339.36</v>
          </cell>
          <cell r="BE38">
            <v>699390.58</v>
          </cell>
          <cell r="BF38">
            <v>1101.4000000000001</v>
          </cell>
          <cell r="BG38">
            <v>0</v>
          </cell>
          <cell r="BH38">
            <v>0</v>
          </cell>
          <cell r="BI38">
            <v>14</v>
          </cell>
          <cell r="BJ38">
            <v>0</v>
          </cell>
          <cell r="BK38">
            <v>1</v>
          </cell>
          <cell r="BL38">
            <v>0</v>
          </cell>
          <cell r="BM38">
            <v>1</v>
          </cell>
          <cell r="BN38">
            <v>0</v>
          </cell>
          <cell r="BO38">
            <v>1</v>
          </cell>
          <cell r="BP38" t="str">
            <v>Susan</v>
          </cell>
          <cell r="BQ38" t="str">
            <v>Bayer</v>
          </cell>
          <cell r="BR38" t="str">
            <v>641-969-1011</v>
          </cell>
          <cell r="BS38" t="str">
            <v>susan.bayer@rocketsk12.org</v>
          </cell>
          <cell r="BT38" t="str">
            <v>David</v>
          </cell>
          <cell r="BU38" t="str">
            <v>Keeton</v>
          </cell>
          <cell r="BV38" t="str">
            <v>641-969-4248</v>
          </cell>
          <cell r="BW38" t="str">
            <v>david.keeton@rocketsk12.org</v>
          </cell>
          <cell r="BX38" t="str">
            <v>Brian</v>
          </cell>
          <cell r="BY38" t="str">
            <v>Kaster</v>
          </cell>
          <cell r="BZ38" t="str">
            <v>641-777-7811</v>
          </cell>
          <cell r="CA38" t="str">
            <v>brian.kaster@rocketsk12.org</v>
          </cell>
          <cell r="CB38" t="str">
            <v>NULL</v>
          </cell>
          <cell r="CC38">
            <v>41892.415555555555</v>
          </cell>
          <cell r="CD38" t="str">
            <v>NULL</v>
          </cell>
          <cell r="CE38">
            <v>1</v>
          </cell>
          <cell r="CF38">
            <v>1</v>
          </cell>
          <cell r="CG38">
            <v>1</v>
          </cell>
          <cell r="CH38">
            <v>1147</v>
          </cell>
          <cell r="CI38" t="str">
            <v>0657</v>
          </cell>
          <cell r="CJ38" t="str">
            <v>0000</v>
          </cell>
          <cell r="CK38" t="str">
            <v>2014</v>
          </cell>
        </row>
        <row r="39">
          <cell r="A39">
            <v>720</v>
          </cell>
          <cell r="B39" t="str">
            <v>2014</v>
          </cell>
          <cell r="C39">
            <v>86244.5</v>
          </cell>
          <cell r="D39">
            <v>0</v>
          </cell>
          <cell r="E39">
            <v>110260.44</v>
          </cell>
          <cell r="F39">
            <v>0</v>
          </cell>
          <cell r="G39">
            <v>0</v>
          </cell>
          <cell r="H39">
            <v>0</v>
          </cell>
          <cell r="I39">
            <v>268561.71999999997</v>
          </cell>
          <cell r="J39">
            <v>63576.14</v>
          </cell>
          <cell r="K39">
            <v>53679.519999999997</v>
          </cell>
          <cell r="L39">
            <v>0</v>
          </cell>
          <cell r="M39">
            <v>12407</v>
          </cell>
          <cell r="N39">
            <v>0</v>
          </cell>
          <cell r="O39">
            <v>0</v>
          </cell>
          <cell r="P39">
            <v>96938.97</v>
          </cell>
          <cell r="Q39">
            <v>0</v>
          </cell>
          <cell r="R39">
            <v>691668.29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439.04</v>
          </cell>
          <cell r="Z39">
            <v>7078.4</v>
          </cell>
          <cell r="AA39">
            <v>0</v>
          </cell>
          <cell r="AB39">
            <v>1034.32</v>
          </cell>
          <cell r="AC39">
            <v>0</v>
          </cell>
          <cell r="AD39">
            <v>0</v>
          </cell>
          <cell r="AE39">
            <v>8551.76</v>
          </cell>
          <cell r="AF39">
            <v>683116.53</v>
          </cell>
          <cell r="AG39">
            <v>0.56000000000000005</v>
          </cell>
          <cell r="AH39">
            <v>60895</v>
          </cell>
          <cell r="AI39">
            <v>0</v>
          </cell>
          <cell r="AJ39">
            <v>0</v>
          </cell>
          <cell r="AK39">
            <v>0</v>
          </cell>
          <cell r="AL39">
            <v>738</v>
          </cell>
          <cell r="AM39">
            <v>445</v>
          </cell>
          <cell r="AN39">
            <v>61633</v>
          </cell>
          <cell r="AO39">
            <v>445</v>
          </cell>
          <cell r="AP39">
            <v>6880</v>
          </cell>
          <cell r="AQ39">
            <v>12640</v>
          </cell>
          <cell r="AR39">
            <v>23016</v>
          </cell>
          <cell r="AS39">
            <v>1847</v>
          </cell>
          <cell r="AT39">
            <v>775</v>
          </cell>
          <cell r="AU39">
            <v>0</v>
          </cell>
          <cell r="AV39">
            <v>0</v>
          </cell>
          <cell r="AW39">
            <v>0</v>
          </cell>
          <cell r="AX39">
            <v>784</v>
          </cell>
          <cell r="AY39">
            <v>740</v>
          </cell>
          <cell r="AZ39">
            <v>30671</v>
          </cell>
          <cell r="BA39">
            <v>62078</v>
          </cell>
          <cell r="BB39">
            <v>92749</v>
          </cell>
          <cell r="BC39">
            <v>7.37</v>
          </cell>
          <cell r="BD39">
            <v>226045.27</v>
          </cell>
          <cell r="BE39">
            <v>457071.26</v>
          </cell>
          <cell r="BF39">
            <v>617.66</v>
          </cell>
          <cell r="BG39">
            <v>0</v>
          </cell>
          <cell r="BH39">
            <v>0</v>
          </cell>
          <cell r="BI39">
            <v>0</v>
          </cell>
          <cell r="BJ39">
            <v>1</v>
          </cell>
          <cell r="BK39">
            <v>1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 t="str">
            <v>Jared</v>
          </cell>
          <cell r="BQ39" t="str">
            <v>Abel</v>
          </cell>
          <cell r="BR39" t="str">
            <v>515-967-7819</v>
          </cell>
          <cell r="BS39" t="str">
            <v>jared_abel@bondurant.k12.ia.us</v>
          </cell>
          <cell r="BT39" t="str">
            <v>Gary</v>
          </cell>
          <cell r="BU39" t="str">
            <v>Vaughn</v>
          </cell>
          <cell r="BV39" t="str">
            <v>515-967-7819</v>
          </cell>
          <cell r="BW39" t="str">
            <v>gary_vaughn@bondurant.k12.ia.us</v>
          </cell>
          <cell r="BX39" t="str">
            <v>Gary</v>
          </cell>
          <cell r="BY39" t="str">
            <v>Vaughn</v>
          </cell>
          <cell r="BZ39" t="str">
            <v>515-967-7819</v>
          </cell>
          <cell r="CA39" t="str">
            <v>gary_vaughn@bondurant.k12.ia.us</v>
          </cell>
          <cell r="CB39" t="str">
            <v>NULL</v>
          </cell>
          <cell r="CC39">
            <v>41967.447372685187</v>
          </cell>
          <cell r="CD39" t="str">
            <v>NULL</v>
          </cell>
          <cell r="CE39">
            <v>1</v>
          </cell>
          <cell r="CF39">
            <v>1</v>
          </cell>
          <cell r="CG39">
            <v>1</v>
          </cell>
          <cell r="CH39">
            <v>1148</v>
          </cell>
          <cell r="CI39" t="str">
            <v>0720</v>
          </cell>
          <cell r="CJ39" t="str">
            <v>0000</v>
          </cell>
          <cell r="CK39" t="str">
            <v>2014</v>
          </cell>
        </row>
        <row r="40">
          <cell r="A40">
            <v>729</v>
          </cell>
          <cell r="B40" t="str">
            <v>2014</v>
          </cell>
          <cell r="C40">
            <v>72162.55</v>
          </cell>
          <cell r="D40">
            <v>0</v>
          </cell>
          <cell r="E40">
            <v>54125.01</v>
          </cell>
          <cell r="F40">
            <v>0</v>
          </cell>
          <cell r="G40">
            <v>0</v>
          </cell>
          <cell r="H40">
            <v>0</v>
          </cell>
          <cell r="I40">
            <v>329435.94</v>
          </cell>
          <cell r="J40">
            <v>66375.22</v>
          </cell>
          <cell r="K40">
            <v>24137.94</v>
          </cell>
          <cell r="L40">
            <v>23199.41</v>
          </cell>
          <cell r="M40">
            <v>8116.4</v>
          </cell>
          <cell r="N40">
            <v>525.04999999999995</v>
          </cell>
          <cell r="O40">
            <v>3231.16</v>
          </cell>
          <cell r="P40">
            <v>9666.7900000000009</v>
          </cell>
          <cell r="Q40">
            <v>0</v>
          </cell>
          <cell r="R40">
            <v>590975.47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1635.03</v>
          </cell>
          <cell r="Y40">
            <v>896.56</v>
          </cell>
          <cell r="Z40">
            <v>32454.799999999999</v>
          </cell>
          <cell r="AA40">
            <v>0</v>
          </cell>
          <cell r="AB40">
            <v>4219.6000000000004</v>
          </cell>
          <cell r="AC40">
            <v>0</v>
          </cell>
          <cell r="AD40">
            <v>0</v>
          </cell>
          <cell r="AE40">
            <v>39205.99</v>
          </cell>
          <cell r="AF40">
            <v>551769.48</v>
          </cell>
          <cell r="AG40">
            <v>0.56000000000000005</v>
          </cell>
          <cell r="AH40">
            <v>54747</v>
          </cell>
          <cell r="AI40">
            <v>0</v>
          </cell>
          <cell r="AJ40">
            <v>0</v>
          </cell>
          <cell r="AK40">
            <v>0</v>
          </cell>
          <cell r="AL40">
            <v>234</v>
          </cell>
          <cell r="AM40">
            <v>0</v>
          </cell>
          <cell r="AN40">
            <v>54981</v>
          </cell>
          <cell r="AO40">
            <v>0</v>
          </cell>
          <cell r="AP40">
            <v>21544</v>
          </cell>
          <cell r="AQ40">
            <v>57955</v>
          </cell>
          <cell r="AR40">
            <v>42378</v>
          </cell>
          <cell r="AS40">
            <v>7535</v>
          </cell>
          <cell r="AT40">
            <v>447</v>
          </cell>
          <cell r="AU40">
            <v>0</v>
          </cell>
          <cell r="AV40">
            <v>0</v>
          </cell>
          <cell r="AW40">
            <v>0</v>
          </cell>
          <cell r="AX40">
            <v>1601</v>
          </cell>
          <cell r="AY40">
            <v>810.9</v>
          </cell>
          <cell r="AZ40">
            <v>64369</v>
          </cell>
          <cell r="BA40">
            <v>54981</v>
          </cell>
          <cell r="BB40">
            <v>119350</v>
          </cell>
          <cell r="BC40">
            <v>4.62</v>
          </cell>
          <cell r="BD40">
            <v>297384.78000000003</v>
          </cell>
          <cell r="BE40">
            <v>254384.7</v>
          </cell>
          <cell r="BF40">
            <v>313.70999999999998</v>
          </cell>
          <cell r="BG40">
            <v>0</v>
          </cell>
          <cell r="BH40">
            <v>0</v>
          </cell>
          <cell r="BI40">
            <v>9</v>
          </cell>
          <cell r="BJ40">
            <v>0</v>
          </cell>
          <cell r="BK40">
            <v>0</v>
          </cell>
          <cell r="BL40">
            <v>1</v>
          </cell>
          <cell r="BM40">
            <v>0</v>
          </cell>
          <cell r="BN40">
            <v>0</v>
          </cell>
          <cell r="BO40">
            <v>1</v>
          </cell>
          <cell r="BP40" t="str">
            <v>Paulette</v>
          </cell>
          <cell r="BQ40" t="str">
            <v>Newbold</v>
          </cell>
          <cell r="BR40" t="str">
            <v>515-433-0995 ext 1112</v>
          </cell>
          <cell r="BS40" t="str">
            <v>pnewbold@boone.k12.ia.us</v>
          </cell>
          <cell r="BT40" t="str">
            <v>Mike</v>
          </cell>
          <cell r="BU40" t="str">
            <v>Kennedy</v>
          </cell>
          <cell r="BV40" t="str">
            <v>515-433-0889</v>
          </cell>
          <cell r="BW40" t="str">
            <v>mkennedy@boone.k12.ia.us</v>
          </cell>
          <cell r="BX40" t="str">
            <v>Mike</v>
          </cell>
          <cell r="BY40" t="str">
            <v>Kennedy</v>
          </cell>
          <cell r="BZ40" t="str">
            <v>515-433-0889</v>
          </cell>
          <cell r="CA40" t="str">
            <v>mkennedy@boone.k12.ia.us</v>
          </cell>
          <cell r="CB40" t="str">
            <v>NULL</v>
          </cell>
          <cell r="CC40">
            <v>41892.570150462961</v>
          </cell>
          <cell r="CD40" t="str">
            <v>NULL</v>
          </cell>
          <cell r="CE40">
            <v>1</v>
          </cell>
          <cell r="CF40">
            <v>1</v>
          </cell>
          <cell r="CG40">
            <v>1</v>
          </cell>
          <cell r="CH40">
            <v>1149</v>
          </cell>
          <cell r="CI40" t="str">
            <v>0729</v>
          </cell>
          <cell r="CJ40" t="str">
            <v>0000</v>
          </cell>
          <cell r="CK40" t="str">
            <v>2014</v>
          </cell>
        </row>
        <row r="41">
          <cell r="A41">
            <v>747</v>
          </cell>
          <cell r="B41" t="str">
            <v>2014</v>
          </cell>
          <cell r="C41">
            <v>64944.08</v>
          </cell>
          <cell r="D41">
            <v>0</v>
          </cell>
          <cell r="E41">
            <v>63175.01</v>
          </cell>
          <cell r="F41">
            <v>3033.87</v>
          </cell>
          <cell r="G41">
            <v>0</v>
          </cell>
          <cell r="H41">
            <v>0</v>
          </cell>
          <cell r="I41">
            <v>110834.57</v>
          </cell>
          <cell r="J41">
            <v>21578.18</v>
          </cell>
          <cell r="K41">
            <v>21098.71</v>
          </cell>
          <cell r="L41">
            <v>14890.65</v>
          </cell>
          <cell r="M41">
            <v>15720</v>
          </cell>
          <cell r="N41">
            <v>0</v>
          </cell>
          <cell r="O41">
            <v>0</v>
          </cell>
          <cell r="P41">
            <v>3413.74</v>
          </cell>
          <cell r="Q41">
            <v>0</v>
          </cell>
          <cell r="R41">
            <v>318688.81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11218.48</v>
          </cell>
          <cell r="Z41">
            <v>5582.64</v>
          </cell>
          <cell r="AA41">
            <v>0</v>
          </cell>
          <cell r="AB41">
            <v>18044.32</v>
          </cell>
          <cell r="AC41">
            <v>0</v>
          </cell>
          <cell r="AD41">
            <v>0</v>
          </cell>
          <cell r="AE41">
            <v>34845.440000000002</v>
          </cell>
          <cell r="AF41">
            <v>283843.37</v>
          </cell>
          <cell r="AG41">
            <v>0.56000000000000005</v>
          </cell>
          <cell r="AH41">
            <v>62483</v>
          </cell>
          <cell r="AI41">
            <v>316</v>
          </cell>
          <cell r="AJ41">
            <v>4243</v>
          </cell>
          <cell r="AK41">
            <v>0</v>
          </cell>
          <cell r="AL41">
            <v>3414</v>
          </cell>
          <cell r="AM41">
            <v>1482</v>
          </cell>
          <cell r="AN41">
            <v>70140</v>
          </cell>
          <cell r="AO41">
            <v>1798</v>
          </cell>
          <cell r="AP41">
            <v>6096</v>
          </cell>
          <cell r="AQ41">
            <v>9969</v>
          </cell>
          <cell r="AR41">
            <v>20290</v>
          </cell>
          <cell r="AS41">
            <v>32222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20033</v>
          </cell>
          <cell r="AY41">
            <v>346</v>
          </cell>
          <cell r="AZ41">
            <v>26386</v>
          </cell>
          <cell r="BA41">
            <v>71938</v>
          </cell>
          <cell r="BB41">
            <v>98324</v>
          </cell>
          <cell r="BC41">
            <v>2.89</v>
          </cell>
          <cell r="BD41">
            <v>76255.539999999994</v>
          </cell>
          <cell r="BE41">
            <v>207587.83</v>
          </cell>
          <cell r="BF41">
            <v>599.96</v>
          </cell>
          <cell r="BG41">
            <v>0</v>
          </cell>
          <cell r="BH41">
            <v>0</v>
          </cell>
          <cell r="BI41">
            <v>6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1</v>
          </cell>
          <cell r="BP41" t="str">
            <v>Lori</v>
          </cell>
          <cell r="BQ41" t="str">
            <v>Hoven</v>
          </cell>
          <cell r="BR41" t="str">
            <v>712-439-2711</v>
          </cell>
          <cell r="BS41" t="str">
            <v>lorih@boyden-hull.k12.ia.us</v>
          </cell>
          <cell r="BT41" t="str">
            <v>Dwayne</v>
          </cell>
          <cell r="BU41" t="str">
            <v>Van Leeuwen</v>
          </cell>
          <cell r="BV41" t="str">
            <v>712-439-2711</v>
          </cell>
          <cell r="BW41" t="str">
            <v>Dwaynev@boyden-hull.k12.ia.us</v>
          </cell>
          <cell r="BX41" t="str">
            <v>Darrel</v>
          </cell>
          <cell r="BY41" t="str">
            <v>Egdorf</v>
          </cell>
          <cell r="BZ41" t="str">
            <v>712-725-2381</v>
          </cell>
          <cell r="CA41" t="str">
            <v>DarrelE@boyden-hull.k12.ia.us</v>
          </cell>
          <cell r="CB41" t="str">
            <v>NULL</v>
          </cell>
          <cell r="CC41">
            <v>41894.62222222222</v>
          </cell>
          <cell r="CD41" t="str">
            <v>NULL</v>
          </cell>
          <cell r="CE41">
            <v>1</v>
          </cell>
          <cell r="CF41">
            <v>1</v>
          </cell>
          <cell r="CG41">
            <v>1</v>
          </cell>
          <cell r="CH41">
            <v>1150</v>
          </cell>
          <cell r="CI41" t="str">
            <v>0747</v>
          </cell>
          <cell r="CJ41" t="str">
            <v>0000</v>
          </cell>
          <cell r="CK41" t="str">
            <v>2014</v>
          </cell>
        </row>
        <row r="42">
          <cell r="A42">
            <v>819</v>
          </cell>
          <cell r="B42" t="str">
            <v>2014</v>
          </cell>
          <cell r="C42">
            <v>64993.03</v>
          </cell>
          <cell r="D42">
            <v>0</v>
          </cell>
          <cell r="E42">
            <v>39215.43</v>
          </cell>
          <cell r="F42">
            <v>0</v>
          </cell>
          <cell r="G42">
            <v>0</v>
          </cell>
          <cell r="H42">
            <v>0</v>
          </cell>
          <cell r="I42">
            <v>117818.69</v>
          </cell>
          <cell r="J42">
            <v>39228.480000000003</v>
          </cell>
          <cell r="K42">
            <v>14059.37</v>
          </cell>
          <cell r="L42">
            <v>0</v>
          </cell>
          <cell r="M42">
            <v>16500</v>
          </cell>
          <cell r="N42">
            <v>0</v>
          </cell>
          <cell r="O42">
            <v>0</v>
          </cell>
          <cell r="P42">
            <v>21459.08</v>
          </cell>
          <cell r="Q42">
            <v>0</v>
          </cell>
          <cell r="R42">
            <v>313274.08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1762.25</v>
          </cell>
          <cell r="Y42">
            <v>4239.76</v>
          </cell>
          <cell r="Z42">
            <v>9623.0400000000009</v>
          </cell>
          <cell r="AA42">
            <v>0</v>
          </cell>
          <cell r="AB42">
            <v>5051.76</v>
          </cell>
          <cell r="AC42">
            <v>12311.6</v>
          </cell>
          <cell r="AD42">
            <v>0</v>
          </cell>
          <cell r="AE42">
            <v>32988.410000000003</v>
          </cell>
          <cell r="AF42">
            <v>280285.67</v>
          </cell>
          <cell r="AG42">
            <v>0.56000000000000005</v>
          </cell>
          <cell r="AH42">
            <v>82674</v>
          </cell>
          <cell r="AI42">
            <v>0</v>
          </cell>
          <cell r="AJ42">
            <v>6195</v>
          </cell>
          <cell r="AK42">
            <v>0</v>
          </cell>
          <cell r="AL42">
            <v>208</v>
          </cell>
          <cell r="AM42">
            <v>5885</v>
          </cell>
          <cell r="AN42">
            <v>89077</v>
          </cell>
          <cell r="AO42">
            <v>5885</v>
          </cell>
          <cell r="AP42">
            <v>0</v>
          </cell>
          <cell r="AQ42">
            <v>17184</v>
          </cell>
          <cell r="AR42">
            <v>18864</v>
          </cell>
          <cell r="AS42">
            <v>9021</v>
          </cell>
          <cell r="AT42">
            <v>186</v>
          </cell>
          <cell r="AU42">
            <v>21985</v>
          </cell>
          <cell r="AV42">
            <v>0</v>
          </cell>
          <cell r="AW42">
            <v>0</v>
          </cell>
          <cell r="AX42">
            <v>7571</v>
          </cell>
          <cell r="AY42">
            <v>192.4</v>
          </cell>
          <cell r="AZ42">
            <v>19050</v>
          </cell>
          <cell r="BA42">
            <v>94962</v>
          </cell>
          <cell r="BB42">
            <v>114012</v>
          </cell>
          <cell r="BC42">
            <v>2.46</v>
          </cell>
          <cell r="BD42">
            <v>46863</v>
          </cell>
          <cell r="BE42">
            <v>233422.67</v>
          </cell>
          <cell r="BF42">
            <v>1213.22</v>
          </cell>
          <cell r="BG42">
            <v>0</v>
          </cell>
          <cell r="BH42">
            <v>0</v>
          </cell>
          <cell r="BI42">
            <v>6</v>
          </cell>
          <cell r="BJ42">
            <v>0</v>
          </cell>
          <cell r="BK42">
            <v>1</v>
          </cell>
          <cell r="BL42">
            <v>0</v>
          </cell>
          <cell r="BM42">
            <v>0</v>
          </cell>
          <cell r="BN42">
            <v>0</v>
          </cell>
          <cell r="BO42">
            <v>1</v>
          </cell>
          <cell r="BP42" t="str">
            <v>Wayne</v>
          </cell>
          <cell r="BQ42" t="str">
            <v>Kronemann</v>
          </cell>
          <cell r="BR42" t="str">
            <v>641-843-3833</v>
          </cell>
          <cell r="BS42" t="str">
            <v>wkronemann@whancock.org</v>
          </cell>
          <cell r="BT42" t="str">
            <v>Dean</v>
          </cell>
          <cell r="BU42" t="str">
            <v>Brooks</v>
          </cell>
          <cell r="BV42" t="str">
            <v>641-843-3891</v>
          </cell>
          <cell r="BW42" t="str">
            <v>dbrooks@whancock.org</v>
          </cell>
          <cell r="BX42" t="str">
            <v>Dean</v>
          </cell>
          <cell r="BY42" t="str">
            <v>Brooks</v>
          </cell>
          <cell r="BZ42" t="str">
            <v>641-843-3891</v>
          </cell>
          <cell r="CA42" t="str">
            <v>dbrooks@whancock.org</v>
          </cell>
          <cell r="CB42" t="str">
            <v>NULL</v>
          </cell>
          <cell r="CC42">
            <v>41896.56449074074</v>
          </cell>
          <cell r="CD42" t="str">
            <v>NULL</v>
          </cell>
          <cell r="CE42">
            <v>1</v>
          </cell>
          <cell r="CF42">
            <v>1</v>
          </cell>
          <cell r="CG42">
            <v>1</v>
          </cell>
          <cell r="CH42">
            <v>1151</v>
          </cell>
          <cell r="CI42" t="str">
            <v>0819</v>
          </cell>
          <cell r="CJ42" t="str">
            <v>0000</v>
          </cell>
          <cell r="CK42" t="str">
            <v>2014</v>
          </cell>
        </row>
        <row r="43">
          <cell r="A43">
            <v>846</v>
          </cell>
          <cell r="B43" t="str">
            <v>2014</v>
          </cell>
          <cell r="C43">
            <v>44102.7</v>
          </cell>
          <cell r="D43">
            <v>0</v>
          </cell>
          <cell r="E43">
            <v>32754.13</v>
          </cell>
          <cell r="F43">
            <v>0</v>
          </cell>
          <cell r="G43">
            <v>0</v>
          </cell>
          <cell r="H43">
            <v>0</v>
          </cell>
          <cell r="I43">
            <v>92314.68</v>
          </cell>
          <cell r="J43">
            <v>20024.39</v>
          </cell>
          <cell r="K43">
            <v>18153.41</v>
          </cell>
          <cell r="L43">
            <v>6165.76</v>
          </cell>
          <cell r="M43">
            <v>0</v>
          </cell>
          <cell r="N43">
            <v>3527.32</v>
          </cell>
          <cell r="O43">
            <v>0</v>
          </cell>
          <cell r="P43">
            <v>1704.44</v>
          </cell>
          <cell r="Q43">
            <v>0</v>
          </cell>
          <cell r="R43">
            <v>218746.83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6518.4</v>
          </cell>
          <cell r="Z43">
            <v>1072.96</v>
          </cell>
          <cell r="AA43">
            <v>0</v>
          </cell>
          <cell r="AB43">
            <v>3627.68</v>
          </cell>
          <cell r="AC43">
            <v>0</v>
          </cell>
          <cell r="AD43">
            <v>0</v>
          </cell>
          <cell r="AE43">
            <v>11219.04</v>
          </cell>
          <cell r="AF43">
            <v>207527.79</v>
          </cell>
          <cell r="AG43">
            <v>0.56000000000000005</v>
          </cell>
          <cell r="AH43">
            <v>54824</v>
          </cell>
          <cell r="AI43">
            <v>0</v>
          </cell>
          <cell r="AJ43">
            <v>0</v>
          </cell>
          <cell r="AK43">
            <v>0</v>
          </cell>
          <cell r="AL43">
            <v>110</v>
          </cell>
          <cell r="AM43">
            <v>156</v>
          </cell>
          <cell r="AN43">
            <v>54934</v>
          </cell>
          <cell r="AO43">
            <v>156</v>
          </cell>
          <cell r="AP43">
            <v>476</v>
          </cell>
          <cell r="AQ43">
            <v>1916</v>
          </cell>
          <cell r="AR43">
            <v>9754</v>
          </cell>
          <cell r="AS43">
            <v>6478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11640</v>
          </cell>
          <cell r="AY43">
            <v>272.89999999999998</v>
          </cell>
          <cell r="AZ43">
            <v>10230</v>
          </cell>
          <cell r="BA43">
            <v>55090</v>
          </cell>
          <cell r="BB43">
            <v>65320</v>
          </cell>
          <cell r="BC43">
            <v>3.18</v>
          </cell>
          <cell r="BD43">
            <v>32531.4</v>
          </cell>
          <cell r="BE43">
            <v>174996.39</v>
          </cell>
          <cell r="BF43">
            <v>641.25</v>
          </cell>
          <cell r="BG43">
            <v>0</v>
          </cell>
          <cell r="BH43">
            <v>0</v>
          </cell>
          <cell r="BI43">
            <v>7</v>
          </cell>
          <cell r="BJ43">
            <v>0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1</v>
          </cell>
          <cell r="BP43" t="str">
            <v>Sharon</v>
          </cell>
          <cell r="BQ43" t="str">
            <v>Schott</v>
          </cell>
          <cell r="BR43" t="str">
            <v>641-522-7058</v>
          </cell>
          <cell r="BS43" t="str">
            <v>sschott@brooklyn.k12.ia.us</v>
          </cell>
          <cell r="BT43" t="str">
            <v>Ray</v>
          </cell>
          <cell r="BU43" t="str">
            <v>Baker</v>
          </cell>
          <cell r="BV43" t="str">
            <v>641-522-7058</v>
          </cell>
          <cell r="BW43" t="str">
            <v>rbaker@brooklyn.k12.ia.us</v>
          </cell>
          <cell r="BX43" t="str">
            <v>Roy</v>
          </cell>
          <cell r="BY43" t="str">
            <v>Williams</v>
          </cell>
          <cell r="BZ43" t="str">
            <v>641-522-7058</v>
          </cell>
          <cell r="CA43" t="str">
            <v>rwilliams@brooklyn.k12.ia.us</v>
          </cell>
          <cell r="CB43" t="str">
            <v>NULL</v>
          </cell>
          <cell r="CC43">
            <v>41897.692372685182</v>
          </cell>
          <cell r="CD43" t="str">
            <v>NULL</v>
          </cell>
          <cell r="CE43">
            <v>1</v>
          </cell>
          <cell r="CF43">
            <v>1</v>
          </cell>
          <cell r="CG43">
            <v>1</v>
          </cell>
          <cell r="CH43">
            <v>1152</v>
          </cell>
          <cell r="CI43" t="str">
            <v>0846</v>
          </cell>
          <cell r="CJ43" t="str">
            <v>0000</v>
          </cell>
          <cell r="CK43" t="str">
            <v>2014</v>
          </cell>
        </row>
        <row r="44">
          <cell r="A44">
            <v>873</v>
          </cell>
          <cell r="B44" t="str">
            <v>2014</v>
          </cell>
          <cell r="C44">
            <v>58648.42</v>
          </cell>
          <cell r="D44">
            <v>0</v>
          </cell>
          <cell r="E44">
            <v>17121</v>
          </cell>
          <cell r="F44">
            <v>0</v>
          </cell>
          <cell r="G44">
            <v>0</v>
          </cell>
          <cell r="H44">
            <v>971</v>
          </cell>
          <cell r="I44">
            <v>112736.55</v>
          </cell>
          <cell r="J44">
            <v>23264.69</v>
          </cell>
          <cell r="K44">
            <v>16541.72</v>
          </cell>
          <cell r="L44">
            <v>10360.799999999999</v>
          </cell>
          <cell r="M44">
            <v>8596</v>
          </cell>
          <cell r="N44">
            <v>2802</v>
          </cell>
          <cell r="O44">
            <v>1006.8</v>
          </cell>
          <cell r="P44">
            <v>3614.12</v>
          </cell>
          <cell r="Q44">
            <v>0</v>
          </cell>
          <cell r="R44">
            <v>255663.1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19158.72</v>
          </cell>
          <cell r="Z44">
            <v>1245.44</v>
          </cell>
          <cell r="AA44">
            <v>0</v>
          </cell>
          <cell r="AB44">
            <v>15038.8</v>
          </cell>
          <cell r="AC44">
            <v>0</v>
          </cell>
          <cell r="AD44">
            <v>0</v>
          </cell>
          <cell r="AE44">
            <v>35442.959999999999</v>
          </cell>
          <cell r="AF44">
            <v>220220.14</v>
          </cell>
          <cell r="AG44">
            <v>0.56000000000000005</v>
          </cell>
          <cell r="AH44">
            <v>62766</v>
          </cell>
          <cell r="AI44">
            <v>1144</v>
          </cell>
          <cell r="AJ44">
            <v>0</v>
          </cell>
          <cell r="AK44">
            <v>14212</v>
          </cell>
          <cell r="AL44">
            <v>600</v>
          </cell>
          <cell r="AM44">
            <v>520</v>
          </cell>
          <cell r="AN44">
            <v>63366</v>
          </cell>
          <cell r="AO44">
            <v>15876</v>
          </cell>
          <cell r="AP44">
            <v>0</v>
          </cell>
          <cell r="AQ44">
            <v>2224</v>
          </cell>
          <cell r="AR44">
            <v>14603</v>
          </cell>
          <cell r="AS44">
            <v>26855</v>
          </cell>
          <cell r="AT44">
            <v>1381</v>
          </cell>
          <cell r="AU44">
            <v>0</v>
          </cell>
          <cell r="AV44">
            <v>0</v>
          </cell>
          <cell r="AW44">
            <v>0</v>
          </cell>
          <cell r="AX44">
            <v>34212</v>
          </cell>
          <cell r="AY44">
            <v>343.4</v>
          </cell>
          <cell r="AZ44">
            <v>15984</v>
          </cell>
          <cell r="BA44">
            <v>79242</v>
          </cell>
          <cell r="BB44">
            <v>95226</v>
          </cell>
          <cell r="BC44">
            <v>2.31</v>
          </cell>
          <cell r="BD44">
            <v>36923.040000000001</v>
          </cell>
          <cell r="BE44">
            <v>183297.1</v>
          </cell>
          <cell r="BF44">
            <v>533.77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0</v>
          </cell>
          <cell r="BL44">
            <v>1</v>
          </cell>
          <cell r="BM44">
            <v>0</v>
          </cell>
          <cell r="BN44">
            <v>0</v>
          </cell>
          <cell r="BO44">
            <v>0</v>
          </cell>
          <cell r="BP44" t="str">
            <v>Sheryl</v>
          </cell>
          <cell r="BQ44" t="str">
            <v>Davids</v>
          </cell>
          <cell r="BR44" t="str">
            <v>641-562-2525</v>
          </cell>
          <cell r="BS44" t="str">
            <v>davidss@northiowa.org</v>
          </cell>
          <cell r="BT44" t="str">
            <v>Sheryl</v>
          </cell>
          <cell r="BU44" t="str">
            <v>Davids</v>
          </cell>
          <cell r="BV44" t="str">
            <v>641-562-2525 ext 110</v>
          </cell>
          <cell r="BW44" t="str">
            <v>davidss@northiowa.org</v>
          </cell>
          <cell r="BX44" t="str">
            <v>Kim</v>
          </cell>
          <cell r="BY44" t="str">
            <v>Davids</v>
          </cell>
          <cell r="BZ44" t="str">
            <v>641-562-2525</v>
          </cell>
          <cell r="CA44" t="str">
            <v>davids@northiowa.org</v>
          </cell>
          <cell r="CB44" t="str">
            <v>NULL</v>
          </cell>
          <cell r="CC44">
            <v>41897.578553240739</v>
          </cell>
          <cell r="CD44" t="str">
            <v>NULL</v>
          </cell>
          <cell r="CE44">
            <v>1</v>
          </cell>
          <cell r="CF44">
            <v>1</v>
          </cell>
          <cell r="CG44">
            <v>1</v>
          </cell>
          <cell r="CH44">
            <v>1153</v>
          </cell>
          <cell r="CI44" t="str">
            <v>0873</v>
          </cell>
          <cell r="CJ44" t="str">
            <v>0000</v>
          </cell>
          <cell r="CK44" t="str">
            <v>2014</v>
          </cell>
        </row>
        <row r="45">
          <cell r="A45">
            <v>882</v>
          </cell>
          <cell r="B45" t="str">
            <v>2014</v>
          </cell>
          <cell r="C45">
            <v>262053.62</v>
          </cell>
          <cell r="D45">
            <v>0</v>
          </cell>
          <cell r="E45">
            <v>169605</v>
          </cell>
          <cell r="F45">
            <v>0</v>
          </cell>
          <cell r="G45">
            <v>0</v>
          </cell>
          <cell r="H45">
            <v>0</v>
          </cell>
          <cell r="I45">
            <v>684013.44</v>
          </cell>
          <cell r="J45">
            <v>163646.89000000001</v>
          </cell>
          <cell r="K45">
            <v>103296.19</v>
          </cell>
          <cell r="L45">
            <v>4616.21</v>
          </cell>
          <cell r="M45">
            <v>59092</v>
          </cell>
          <cell r="N45">
            <v>0</v>
          </cell>
          <cell r="O45">
            <v>0</v>
          </cell>
          <cell r="P45">
            <v>14232.22</v>
          </cell>
          <cell r="Q45">
            <v>0</v>
          </cell>
          <cell r="R45">
            <v>1460555.57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38461.360000000001</v>
          </cell>
          <cell r="Z45">
            <v>19835.2</v>
          </cell>
          <cell r="AA45">
            <v>0</v>
          </cell>
          <cell r="AB45">
            <v>29680</v>
          </cell>
          <cell r="AC45">
            <v>0</v>
          </cell>
          <cell r="AD45">
            <v>0</v>
          </cell>
          <cell r="AE45">
            <v>87976.56</v>
          </cell>
          <cell r="AF45">
            <v>1372579.01</v>
          </cell>
          <cell r="AG45">
            <v>0.56000000000000005</v>
          </cell>
          <cell r="AH45">
            <v>258197</v>
          </cell>
          <cell r="AI45">
            <v>0</v>
          </cell>
          <cell r="AJ45">
            <v>0</v>
          </cell>
          <cell r="AK45">
            <v>0</v>
          </cell>
          <cell r="AL45">
            <v>976</v>
          </cell>
          <cell r="AM45">
            <v>0</v>
          </cell>
          <cell r="AN45">
            <v>259173</v>
          </cell>
          <cell r="AO45">
            <v>0</v>
          </cell>
          <cell r="AP45">
            <v>94668</v>
          </cell>
          <cell r="AQ45">
            <v>35420</v>
          </cell>
          <cell r="AR45">
            <v>36957</v>
          </cell>
          <cell r="AS45">
            <v>53000</v>
          </cell>
          <cell r="AT45">
            <v>656</v>
          </cell>
          <cell r="AU45">
            <v>0</v>
          </cell>
          <cell r="AV45">
            <v>0</v>
          </cell>
          <cell r="AW45">
            <v>0</v>
          </cell>
          <cell r="AX45">
            <v>68681</v>
          </cell>
          <cell r="AY45">
            <v>1458.1</v>
          </cell>
          <cell r="AZ45">
            <v>132281</v>
          </cell>
          <cell r="BA45">
            <v>259173</v>
          </cell>
          <cell r="BB45">
            <v>391454</v>
          </cell>
          <cell r="BC45">
            <v>3.51</v>
          </cell>
          <cell r="BD45">
            <v>464306.31</v>
          </cell>
          <cell r="BE45">
            <v>908272.7</v>
          </cell>
          <cell r="BF45">
            <v>622.91999999999996</v>
          </cell>
          <cell r="BG45">
            <v>0</v>
          </cell>
          <cell r="BH45">
            <v>0</v>
          </cell>
          <cell r="BI45">
            <v>32</v>
          </cell>
          <cell r="BJ45">
            <v>0</v>
          </cell>
          <cell r="BK45">
            <v>0</v>
          </cell>
          <cell r="BL45">
            <v>0</v>
          </cell>
          <cell r="BM45">
            <v>1</v>
          </cell>
          <cell r="BN45">
            <v>0</v>
          </cell>
          <cell r="BO45">
            <v>0</v>
          </cell>
          <cell r="BP45" t="str">
            <v>Ryan</v>
          </cell>
          <cell r="BQ45" t="str">
            <v>Robley</v>
          </cell>
          <cell r="BR45">
            <v>3192090489</v>
          </cell>
          <cell r="BS45" t="str">
            <v>ryan.robley@bcsds.org</v>
          </cell>
          <cell r="BT45" t="str">
            <v>Ryan</v>
          </cell>
          <cell r="BU45" t="str">
            <v>Robley</v>
          </cell>
          <cell r="BV45">
            <v>7123895645</v>
          </cell>
          <cell r="BW45" t="str">
            <v>blrobley@gmail.com</v>
          </cell>
          <cell r="BX45" t="str">
            <v>Ron</v>
          </cell>
          <cell r="BY45" t="str">
            <v>Johnson</v>
          </cell>
          <cell r="BZ45">
            <v>3197531444</v>
          </cell>
          <cell r="CA45" t="str">
            <v>ronald.johnson@bcsds.org</v>
          </cell>
          <cell r="CB45" t="str">
            <v>NULL</v>
          </cell>
          <cell r="CC45">
            <v>41894.677430555559</v>
          </cell>
          <cell r="CD45" t="str">
            <v>NULL</v>
          </cell>
          <cell r="CE45">
            <v>1</v>
          </cell>
          <cell r="CF45">
            <v>1</v>
          </cell>
          <cell r="CG45">
            <v>1</v>
          </cell>
          <cell r="CH45">
            <v>1154</v>
          </cell>
          <cell r="CI45" t="str">
            <v>0882</v>
          </cell>
          <cell r="CJ45" t="str">
            <v>0000</v>
          </cell>
          <cell r="CK45" t="str">
            <v>2014</v>
          </cell>
        </row>
        <row r="46">
          <cell r="A46">
            <v>914</v>
          </cell>
          <cell r="B46" t="str">
            <v>2014</v>
          </cell>
          <cell r="C46">
            <v>79302.41</v>
          </cell>
          <cell r="D46">
            <v>0</v>
          </cell>
          <cell r="E46">
            <v>46631.71</v>
          </cell>
          <cell r="F46">
            <v>5691</v>
          </cell>
          <cell r="G46">
            <v>0</v>
          </cell>
          <cell r="H46">
            <v>0</v>
          </cell>
          <cell r="I46">
            <v>180626.25</v>
          </cell>
          <cell r="J46">
            <v>44114.91</v>
          </cell>
          <cell r="K46">
            <v>4278.1400000000003</v>
          </cell>
          <cell r="L46">
            <v>70032.240000000005</v>
          </cell>
          <cell r="M46">
            <v>15910</v>
          </cell>
          <cell r="N46">
            <v>1075</v>
          </cell>
          <cell r="O46">
            <v>0</v>
          </cell>
          <cell r="P46">
            <v>2461.8000000000002</v>
          </cell>
          <cell r="Q46">
            <v>0</v>
          </cell>
          <cell r="R46">
            <v>450123.46</v>
          </cell>
          <cell r="S46">
            <v>0</v>
          </cell>
          <cell r="T46">
            <v>286.01</v>
          </cell>
          <cell r="U46">
            <v>0</v>
          </cell>
          <cell r="V46">
            <v>0</v>
          </cell>
          <cell r="W46">
            <v>286.01</v>
          </cell>
          <cell r="X46">
            <v>3047.65</v>
          </cell>
          <cell r="Y46">
            <v>13220.48</v>
          </cell>
          <cell r="Z46">
            <v>30322.880000000001</v>
          </cell>
          <cell r="AA46">
            <v>0</v>
          </cell>
          <cell r="AB46">
            <v>23082.080000000002</v>
          </cell>
          <cell r="AC46">
            <v>750.4</v>
          </cell>
          <cell r="AD46">
            <v>0</v>
          </cell>
          <cell r="AE46">
            <v>70423.490000000005</v>
          </cell>
          <cell r="AF46">
            <v>379413.96</v>
          </cell>
          <cell r="AG46">
            <v>0.56000000000000005</v>
          </cell>
          <cell r="AH46">
            <v>98371</v>
          </cell>
          <cell r="AI46">
            <v>12210</v>
          </cell>
          <cell r="AJ46">
            <v>0</v>
          </cell>
          <cell r="AK46">
            <v>0</v>
          </cell>
          <cell r="AL46">
            <v>28</v>
          </cell>
          <cell r="AM46">
            <v>273</v>
          </cell>
          <cell r="AN46">
            <v>98399</v>
          </cell>
          <cell r="AO46">
            <v>12483</v>
          </cell>
          <cell r="AP46">
            <v>0</v>
          </cell>
          <cell r="AQ46">
            <v>54148</v>
          </cell>
          <cell r="AR46">
            <v>17028</v>
          </cell>
          <cell r="AS46">
            <v>41218</v>
          </cell>
          <cell r="AT46">
            <v>1914</v>
          </cell>
          <cell r="AU46">
            <v>1340</v>
          </cell>
          <cell r="AV46">
            <v>0</v>
          </cell>
          <cell r="AW46">
            <v>0</v>
          </cell>
          <cell r="AX46">
            <v>23608</v>
          </cell>
          <cell r="AY46">
            <v>273</v>
          </cell>
          <cell r="AZ46">
            <v>18942</v>
          </cell>
          <cell r="BA46">
            <v>110882</v>
          </cell>
          <cell r="BB46">
            <v>129824</v>
          </cell>
          <cell r="BC46">
            <v>2.92</v>
          </cell>
          <cell r="BD46">
            <v>55310.64</v>
          </cell>
          <cell r="BE46">
            <v>324103.32</v>
          </cell>
          <cell r="BF46">
            <v>1187.19</v>
          </cell>
          <cell r="BG46">
            <v>0</v>
          </cell>
          <cell r="BH46">
            <v>0</v>
          </cell>
          <cell r="BI46">
            <v>10</v>
          </cell>
          <cell r="BJ46">
            <v>0</v>
          </cell>
          <cell r="BK46">
            <v>0</v>
          </cell>
          <cell r="BL46">
            <v>1</v>
          </cell>
          <cell r="BM46">
            <v>0</v>
          </cell>
          <cell r="BN46">
            <v>0</v>
          </cell>
          <cell r="BO46">
            <v>0</v>
          </cell>
          <cell r="BP46" t="str">
            <v>Linda</v>
          </cell>
          <cell r="BQ46" t="str">
            <v>Edwards</v>
          </cell>
          <cell r="BR46" t="str">
            <v>712.762.3231</v>
          </cell>
          <cell r="BS46" t="str">
            <v>ledwards@cam.k12.ia.us</v>
          </cell>
          <cell r="BT46" t="str">
            <v>Mona</v>
          </cell>
          <cell r="BU46" t="str">
            <v>Calhoun</v>
          </cell>
          <cell r="BV46" t="str">
            <v>712.762.3231</v>
          </cell>
          <cell r="BW46" t="str">
            <v>mcalhoun@cam.k12.ia.us</v>
          </cell>
          <cell r="BX46" t="str">
            <v>na</v>
          </cell>
          <cell r="BY46" t="str">
            <v>na</v>
          </cell>
          <cell r="BZ46" t="str">
            <v>na</v>
          </cell>
          <cell r="CA46" t="str">
            <v>na</v>
          </cell>
          <cell r="CB46" t="str">
            <v>NULL</v>
          </cell>
          <cell r="CC46">
            <v>41897.445196759261</v>
          </cell>
          <cell r="CD46" t="str">
            <v>NULL</v>
          </cell>
          <cell r="CE46">
            <v>1</v>
          </cell>
          <cell r="CF46">
            <v>1</v>
          </cell>
          <cell r="CG46">
            <v>1</v>
          </cell>
          <cell r="CH46">
            <v>1155</v>
          </cell>
          <cell r="CI46" t="str">
            <v>0914</v>
          </cell>
          <cell r="CJ46" t="str">
            <v>0000</v>
          </cell>
          <cell r="CK46" t="str">
            <v>2014</v>
          </cell>
        </row>
        <row r="47">
          <cell r="A47">
            <v>916</v>
          </cell>
          <cell r="B47" t="str">
            <v>2014</v>
          </cell>
          <cell r="C47">
            <v>25117.91</v>
          </cell>
          <cell r="D47">
            <v>0</v>
          </cell>
          <cell r="E47">
            <v>50338.29</v>
          </cell>
          <cell r="F47">
            <v>0</v>
          </cell>
          <cell r="G47">
            <v>0</v>
          </cell>
          <cell r="H47">
            <v>0</v>
          </cell>
          <cell r="I47">
            <v>68861.460000000006</v>
          </cell>
          <cell r="J47">
            <v>13339</v>
          </cell>
          <cell r="K47">
            <v>4464.88</v>
          </cell>
          <cell r="L47">
            <v>3361.05</v>
          </cell>
          <cell r="M47">
            <v>39505</v>
          </cell>
          <cell r="N47">
            <v>505</v>
          </cell>
          <cell r="O47">
            <v>0</v>
          </cell>
          <cell r="P47">
            <v>15734.05</v>
          </cell>
          <cell r="Q47">
            <v>0</v>
          </cell>
          <cell r="R47">
            <v>221226.64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362.9</v>
          </cell>
          <cell r="Y47">
            <v>7812</v>
          </cell>
          <cell r="Z47">
            <v>9368.7999999999993</v>
          </cell>
          <cell r="AA47">
            <v>0</v>
          </cell>
          <cell r="AB47">
            <v>7451.36</v>
          </cell>
          <cell r="AC47">
            <v>2693.6</v>
          </cell>
          <cell r="AD47">
            <v>0</v>
          </cell>
          <cell r="AE47">
            <v>27688.66</v>
          </cell>
          <cell r="AF47">
            <v>193537.98</v>
          </cell>
          <cell r="AG47">
            <v>0.56000000000000005</v>
          </cell>
          <cell r="AH47">
            <v>27277</v>
          </cell>
          <cell r="AI47">
            <v>0</v>
          </cell>
          <cell r="AJ47">
            <v>0</v>
          </cell>
          <cell r="AK47">
            <v>0</v>
          </cell>
          <cell r="AL47">
            <v>48</v>
          </cell>
          <cell r="AM47">
            <v>2582</v>
          </cell>
          <cell r="AN47">
            <v>27325</v>
          </cell>
          <cell r="AO47">
            <v>2582</v>
          </cell>
          <cell r="AP47">
            <v>0</v>
          </cell>
          <cell r="AQ47">
            <v>16730</v>
          </cell>
          <cell r="AR47">
            <v>13636</v>
          </cell>
          <cell r="AS47">
            <v>13306</v>
          </cell>
          <cell r="AT47">
            <v>828</v>
          </cell>
          <cell r="AU47">
            <v>4810</v>
          </cell>
          <cell r="AV47">
            <v>0</v>
          </cell>
          <cell r="AW47">
            <v>0</v>
          </cell>
          <cell r="AX47">
            <v>13950</v>
          </cell>
          <cell r="AY47">
            <v>241.6</v>
          </cell>
          <cell r="AZ47">
            <v>14464</v>
          </cell>
          <cell r="BA47">
            <v>29907</v>
          </cell>
          <cell r="BB47">
            <v>44371</v>
          </cell>
          <cell r="BC47">
            <v>4.3600000000000003</v>
          </cell>
          <cell r="BD47">
            <v>63063.040000000001</v>
          </cell>
          <cell r="BE47">
            <v>130474.94</v>
          </cell>
          <cell r="BF47">
            <v>540.04999999999995</v>
          </cell>
          <cell r="BG47">
            <v>0</v>
          </cell>
          <cell r="BH47">
            <v>0</v>
          </cell>
          <cell r="BI47">
            <v>3</v>
          </cell>
          <cell r="BJ47">
            <v>0</v>
          </cell>
          <cell r="BK47">
            <v>0</v>
          </cell>
          <cell r="BL47">
            <v>0</v>
          </cell>
          <cell r="BM47">
            <v>1</v>
          </cell>
          <cell r="BN47">
            <v>0</v>
          </cell>
          <cell r="BO47">
            <v>0</v>
          </cell>
          <cell r="BP47" t="str">
            <v>Lisa</v>
          </cell>
          <cell r="BQ47" t="str">
            <v>Lewis</v>
          </cell>
          <cell r="BR47" t="str">
            <v>641-456-4300</v>
          </cell>
          <cell r="BS47" t="str">
            <v>llewis@hdcsd.org</v>
          </cell>
          <cell r="BT47" t="str">
            <v>Wayne</v>
          </cell>
          <cell r="BU47" t="str">
            <v>Eckhoff</v>
          </cell>
          <cell r="BV47" t="str">
            <v>641-456-2319</v>
          </cell>
          <cell r="BW47" t="str">
            <v>weckhoff@hdcsd.org</v>
          </cell>
          <cell r="BX47" t="str">
            <v>Wayne</v>
          </cell>
          <cell r="BY47" t="str">
            <v>Eckhoff</v>
          </cell>
          <cell r="BZ47" t="str">
            <v>641-456-2319</v>
          </cell>
          <cell r="CA47" t="str">
            <v>weckhoff@hdcsd.org</v>
          </cell>
          <cell r="CB47" t="str">
            <v>NULL</v>
          </cell>
          <cell r="CC47">
            <v>41891.48228009259</v>
          </cell>
          <cell r="CD47" t="str">
            <v>NULL</v>
          </cell>
          <cell r="CE47">
            <v>1</v>
          </cell>
          <cell r="CF47">
            <v>1</v>
          </cell>
          <cell r="CG47">
            <v>1</v>
          </cell>
          <cell r="CH47">
            <v>1156</v>
          </cell>
          <cell r="CI47" t="str">
            <v>0916</v>
          </cell>
          <cell r="CJ47" t="str">
            <v>0000</v>
          </cell>
          <cell r="CK47" t="str">
            <v>2014</v>
          </cell>
        </row>
        <row r="48">
          <cell r="A48">
            <v>918</v>
          </cell>
          <cell r="B48" t="str">
            <v>2014</v>
          </cell>
          <cell r="C48">
            <v>58796.61</v>
          </cell>
          <cell r="D48">
            <v>0</v>
          </cell>
          <cell r="E48">
            <v>19459.43</v>
          </cell>
          <cell r="F48">
            <v>0</v>
          </cell>
          <cell r="G48">
            <v>0</v>
          </cell>
          <cell r="H48">
            <v>0</v>
          </cell>
          <cell r="I48">
            <v>114557.97</v>
          </cell>
          <cell r="J48">
            <v>26183.11</v>
          </cell>
          <cell r="K48">
            <v>2247.36</v>
          </cell>
          <cell r="L48">
            <v>48213.35</v>
          </cell>
          <cell r="M48">
            <v>10601</v>
          </cell>
          <cell r="N48">
            <v>1011</v>
          </cell>
          <cell r="O48">
            <v>0</v>
          </cell>
          <cell r="P48">
            <v>364.99</v>
          </cell>
          <cell r="Q48">
            <v>0</v>
          </cell>
          <cell r="R48">
            <v>281434.82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4669.28</v>
          </cell>
          <cell r="Z48">
            <v>19398.400000000001</v>
          </cell>
          <cell r="AA48">
            <v>0</v>
          </cell>
          <cell r="AB48">
            <v>14020.16</v>
          </cell>
          <cell r="AC48">
            <v>0</v>
          </cell>
          <cell r="AD48">
            <v>0</v>
          </cell>
          <cell r="AE48">
            <v>38087.839999999997</v>
          </cell>
          <cell r="AF48">
            <v>243346.98</v>
          </cell>
          <cell r="AG48">
            <v>0.56000000000000005</v>
          </cell>
          <cell r="AH48">
            <v>72225</v>
          </cell>
          <cell r="AI48">
            <v>15088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72225</v>
          </cell>
          <cell r="AO48">
            <v>15088</v>
          </cell>
          <cell r="AP48">
            <v>0</v>
          </cell>
          <cell r="AQ48">
            <v>34640</v>
          </cell>
          <cell r="AR48">
            <v>15213</v>
          </cell>
          <cell r="AS48">
            <v>25036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8338</v>
          </cell>
          <cell r="AY48">
            <v>338.6</v>
          </cell>
          <cell r="AZ48">
            <v>15213</v>
          </cell>
          <cell r="BA48">
            <v>87313</v>
          </cell>
          <cell r="BB48">
            <v>102526</v>
          </cell>
          <cell r="BC48">
            <v>2.37</v>
          </cell>
          <cell r="BD48">
            <v>36054.81</v>
          </cell>
          <cell r="BE48">
            <v>207292.17</v>
          </cell>
          <cell r="BF48">
            <v>612.20000000000005</v>
          </cell>
          <cell r="BG48">
            <v>0</v>
          </cell>
          <cell r="BH48">
            <v>0</v>
          </cell>
          <cell r="BI48">
            <v>2</v>
          </cell>
          <cell r="BJ48">
            <v>0</v>
          </cell>
          <cell r="BK48">
            <v>0</v>
          </cell>
          <cell r="BL48">
            <v>0</v>
          </cell>
          <cell r="BM48">
            <v>1</v>
          </cell>
          <cell r="BN48">
            <v>0</v>
          </cell>
          <cell r="BO48">
            <v>0</v>
          </cell>
          <cell r="BP48" t="str">
            <v>Lonnie</v>
          </cell>
          <cell r="BQ48" t="str">
            <v>Luepker</v>
          </cell>
          <cell r="BR48" t="str">
            <v>563-374-1292</v>
          </cell>
          <cell r="BS48" t="str">
            <v>lluepker@cal-wheat.net</v>
          </cell>
          <cell r="BT48" t="str">
            <v>Lonnie</v>
          </cell>
          <cell r="BU48" t="str">
            <v>Luepker</v>
          </cell>
          <cell r="BV48" t="str">
            <v>563-374-1292</v>
          </cell>
          <cell r="BW48" t="str">
            <v>lluepker@cal-wheat.net</v>
          </cell>
          <cell r="BX48" t="str">
            <v>Lonnie</v>
          </cell>
          <cell r="BY48" t="str">
            <v>Luepker</v>
          </cell>
          <cell r="BZ48" t="str">
            <v>563-374-1292</v>
          </cell>
          <cell r="CA48" t="str">
            <v>lluepker@cal-wheat.net</v>
          </cell>
          <cell r="CB48" t="str">
            <v>NULL</v>
          </cell>
          <cell r="CC48">
            <v>41894.684131944443</v>
          </cell>
          <cell r="CD48" t="str">
            <v>NULL</v>
          </cell>
          <cell r="CE48">
            <v>1</v>
          </cell>
          <cell r="CF48">
            <v>1</v>
          </cell>
          <cell r="CG48">
            <v>1</v>
          </cell>
          <cell r="CH48">
            <v>1157</v>
          </cell>
          <cell r="CI48" t="str">
            <v>0918</v>
          </cell>
          <cell r="CJ48" t="str">
            <v>0000</v>
          </cell>
          <cell r="CK48" t="str">
            <v>2014</v>
          </cell>
        </row>
        <row r="49">
          <cell r="A49">
            <v>936</v>
          </cell>
          <cell r="B49" t="str">
            <v>2014</v>
          </cell>
          <cell r="C49">
            <v>49542.97</v>
          </cell>
          <cell r="D49">
            <v>0</v>
          </cell>
          <cell r="E49">
            <v>47155.71</v>
          </cell>
          <cell r="F49">
            <v>0</v>
          </cell>
          <cell r="G49">
            <v>0</v>
          </cell>
          <cell r="H49">
            <v>0</v>
          </cell>
          <cell r="I49">
            <v>152744.34</v>
          </cell>
          <cell r="J49">
            <v>45856.52</v>
          </cell>
          <cell r="K49">
            <v>6708.32</v>
          </cell>
          <cell r="L49">
            <v>19741.29</v>
          </cell>
          <cell r="M49">
            <v>0</v>
          </cell>
          <cell r="N49">
            <v>0</v>
          </cell>
          <cell r="O49">
            <v>335</v>
          </cell>
          <cell r="P49">
            <v>11879.93</v>
          </cell>
          <cell r="Q49">
            <v>0</v>
          </cell>
          <cell r="R49">
            <v>333964.08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14384.72</v>
          </cell>
          <cell r="Z49">
            <v>22040.48</v>
          </cell>
          <cell r="AA49">
            <v>0</v>
          </cell>
          <cell r="AB49">
            <v>10428.879999999999</v>
          </cell>
          <cell r="AC49">
            <v>0</v>
          </cell>
          <cell r="AD49">
            <v>0</v>
          </cell>
          <cell r="AE49">
            <v>46854.080000000002</v>
          </cell>
          <cell r="AF49">
            <v>287110</v>
          </cell>
          <cell r="AG49">
            <v>0.56000000000000005</v>
          </cell>
          <cell r="AH49">
            <v>33859</v>
          </cell>
          <cell r="AI49">
            <v>0</v>
          </cell>
          <cell r="AJ49">
            <v>0</v>
          </cell>
          <cell r="AK49">
            <v>0</v>
          </cell>
          <cell r="AL49">
            <v>1012</v>
          </cell>
          <cell r="AM49">
            <v>746</v>
          </cell>
          <cell r="AN49">
            <v>34871</v>
          </cell>
          <cell r="AO49">
            <v>746</v>
          </cell>
          <cell r="AP49">
            <v>7041</v>
          </cell>
          <cell r="AQ49">
            <v>39358</v>
          </cell>
          <cell r="AR49">
            <v>25956</v>
          </cell>
          <cell r="AS49">
            <v>18623</v>
          </cell>
          <cell r="AT49">
            <v>879</v>
          </cell>
          <cell r="AU49">
            <v>0</v>
          </cell>
          <cell r="AV49">
            <v>0</v>
          </cell>
          <cell r="AW49">
            <v>0</v>
          </cell>
          <cell r="AX49">
            <v>25687</v>
          </cell>
          <cell r="AY49">
            <v>301.60000000000002</v>
          </cell>
          <cell r="AZ49">
            <v>33876</v>
          </cell>
          <cell r="BA49">
            <v>35617</v>
          </cell>
          <cell r="BB49">
            <v>69493</v>
          </cell>
          <cell r="BC49">
            <v>4.13</v>
          </cell>
          <cell r="BD49">
            <v>139907.88</v>
          </cell>
          <cell r="BE49">
            <v>147202.12</v>
          </cell>
          <cell r="BF49">
            <v>488.07</v>
          </cell>
          <cell r="BG49">
            <v>0</v>
          </cell>
          <cell r="BH49">
            <v>0</v>
          </cell>
          <cell r="BI49">
            <v>6</v>
          </cell>
          <cell r="BJ49">
            <v>0</v>
          </cell>
          <cell r="BK49">
            <v>0</v>
          </cell>
          <cell r="BL49">
            <v>0</v>
          </cell>
          <cell r="BM49">
            <v>1</v>
          </cell>
          <cell r="BN49">
            <v>0</v>
          </cell>
          <cell r="BO49">
            <v>0</v>
          </cell>
          <cell r="BP49" t="str">
            <v>Rox</v>
          </cell>
          <cell r="BQ49" t="str">
            <v>Aude</v>
          </cell>
          <cell r="BR49" t="str">
            <v>563-259-3001</v>
          </cell>
          <cell r="BS49" t="str">
            <v>raude@camanchecsd.org</v>
          </cell>
          <cell r="BT49" t="str">
            <v>Gary</v>
          </cell>
          <cell r="BU49" t="str">
            <v>Parker</v>
          </cell>
          <cell r="BV49" t="str">
            <v>563-259-3007</v>
          </cell>
          <cell r="BW49" t="str">
            <v>gparker@camanchecsd.org</v>
          </cell>
          <cell r="BX49" t="str">
            <v>Gary</v>
          </cell>
          <cell r="BY49" t="str">
            <v>Parker</v>
          </cell>
          <cell r="BZ49" t="str">
            <v>563-259-3007</v>
          </cell>
          <cell r="CA49" t="str">
            <v>gparker@camanchecsd.org</v>
          </cell>
          <cell r="CB49" t="str">
            <v>NULL</v>
          </cell>
          <cell r="CC49">
            <v>41895.554699074077</v>
          </cell>
          <cell r="CD49" t="str">
            <v>NULL</v>
          </cell>
          <cell r="CE49">
            <v>1</v>
          </cell>
          <cell r="CF49">
            <v>1</v>
          </cell>
          <cell r="CG49">
            <v>1</v>
          </cell>
          <cell r="CH49">
            <v>1158</v>
          </cell>
          <cell r="CI49" t="str">
            <v>0936</v>
          </cell>
          <cell r="CJ49" t="str">
            <v>0000</v>
          </cell>
          <cell r="CK49" t="str">
            <v>2014</v>
          </cell>
        </row>
        <row r="50">
          <cell r="A50">
            <v>977</v>
          </cell>
          <cell r="B50" t="str">
            <v>2014</v>
          </cell>
          <cell r="C50">
            <v>73929.45</v>
          </cell>
          <cell r="D50">
            <v>1474.4</v>
          </cell>
          <cell r="E50">
            <v>75920.02</v>
          </cell>
          <cell r="F50">
            <v>1339.22</v>
          </cell>
          <cell r="G50">
            <v>2166.77</v>
          </cell>
          <cell r="H50">
            <v>0</v>
          </cell>
          <cell r="I50">
            <v>167573.53</v>
          </cell>
          <cell r="J50">
            <v>49448.19</v>
          </cell>
          <cell r="K50">
            <v>9313.73</v>
          </cell>
          <cell r="L50">
            <v>7895.3</v>
          </cell>
          <cell r="M50">
            <v>25984</v>
          </cell>
          <cell r="N50">
            <v>0</v>
          </cell>
          <cell r="O50">
            <v>292.8</v>
          </cell>
          <cell r="P50">
            <v>3891.94</v>
          </cell>
          <cell r="Q50">
            <v>0</v>
          </cell>
          <cell r="R50">
            <v>419229.35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9193.52</v>
          </cell>
          <cell r="AA50">
            <v>0</v>
          </cell>
          <cell r="AB50">
            <v>9352.56</v>
          </cell>
          <cell r="AC50">
            <v>0</v>
          </cell>
          <cell r="AD50">
            <v>0</v>
          </cell>
          <cell r="AE50">
            <v>18546.080000000002</v>
          </cell>
          <cell r="AF50">
            <v>400683.27</v>
          </cell>
          <cell r="AG50">
            <v>0.56000000000000005</v>
          </cell>
          <cell r="AH50">
            <v>84655</v>
          </cell>
          <cell r="AI50">
            <v>1748</v>
          </cell>
          <cell r="AJ50">
            <v>0</v>
          </cell>
          <cell r="AK50">
            <v>0</v>
          </cell>
          <cell r="AL50">
            <v>265</v>
          </cell>
          <cell r="AM50">
            <v>10070</v>
          </cell>
          <cell r="AN50">
            <v>84920</v>
          </cell>
          <cell r="AO50">
            <v>11818</v>
          </cell>
          <cell r="AP50">
            <v>8045</v>
          </cell>
          <cell r="AQ50">
            <v>16417</v>
          </cell>
          <cell r="AR50">
            <v>7099</v>
          </cell>
          <cell r="AS50">
            <v>16701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666.4</v>
          </cell>
          <cell r="AZ50">
            <v>15144</v>
          </cell>
          <cell r="BA50">
            <v>96738</v>
          </cell>
          <cell r="BB50">
            <v>111882</v>
          </cell>
          <cell r="BC50">
            <v>3.58</v>
          </cell>
          <cell r="BD50">
            <v>54215.519999999997</v>
          </cell>
          <cell r="BE50">
            <v>346467.75</v>
          </cell>
          <cell r="BF50">
            <v>519.91</v>
          </cell>
          <cell r="BG50">
            <v>0</v>
          </cell>
          <cell r="BH50">
            <v>0</v>
          </cell>
          <cell r="BI50">
            <v>30</v>
          </cell>
          <cell r="BJ50">
            <v>1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1</v>
          </cell>
          <cell r="BP50" t="str">
            <v>SHERRY</v>
          </cell>
          <cell r="BQ50" t="str">
            <v>VANBLARICOM</v>
          </cell>
          <cell r="BR50" t="str">
            <v>641-652-7531</v>
          </cell>
          <cell r="BS50" t="str">
            <v>sherry.vanblaricom@cardinalcomet.com</v>
          </cell>
          <cell r="BT50" t="str">
            <v>TOM</v>
          </cell>
          <cell r="BU50" t="str">
            <v>ESSARY</v>
          </cell>
          <cell r="BV50">
            <v>6416527531</v>
          </cell>
          <cell r="BW50" t="str">
            <v>tom.essary@cardinalcomet.com</v>
          </cell>
          <cell r="BX50" t="str">
            <v>TOM</v>
          </cell>
          <cell r="BY50" t="str">
            <v>ESSARY</v>
          </cell>
          <cell r="BZ50">
            <v>6416527531</v>
          </cell>
          <cell r="CA50" t="str">
            <v>tom.essary@cardinalcomet.com</v>
          </cell>
          <cell r="CB50" t="str">
            <v>NULL</v>
          </cell>
          <cell r="CC50">
            <v>41964.647060185183</v>
          </cell>
          <cell r="CD50" t="str">
            <v>NULL</v>
          </cell>
          <cell r="CE50">
            <v>1</v>
          </cell>
          <cell r="CF50">
            <v>1</v>
          </cell>
          <cell r="CG50">
            <v>1</v>
          </cell>
          <cell r="CH50">
            <v>1159</v>
          </cell>
          <cell r="CI50" t="str">
            <v>0977</v>
          </cell>
          <cell r="CJ50" t="str">
            <v>0000</v>
          </cell>
          <cell r="CK50" t="str">
            <v>2014</v>
          </cell>
        </row>
        <row r="51">
          <cell r="A51">
            <v>981</v>
          </cell>
          <cell r="B51" t="str">
            <v>2014</v>
          </cell>
          <cell r="C51">
            <v>101914.87</v>
          </cell>
          <cell r="D51">
            <v>0</v>
          </cell>
          <cell r="E51">
            <v>116156.42</v>
          </cell>
          <cell r="F51">
            <v>15690.42</v>
          </cell>
          <cell r="G51">
            <v>0</v>
          </cell>
          <cell r="H51">
            <v>221.9</v>
          </cell>
          <cell r="I51">
            <v>414787.01</v>
          </cell>
          <cell r="J51">
            <v>106676.4</v>
          </cell>
          <cell r="K51">
            <v>37329.9</v>
          </cell>
          <cell r="L51">
            <v>19119.759999999998</v>
          </cell>
          <cell r="M51">
            <v>16566.5</v>
          </cell>
          <cell r="N51">
            <v>828</v>
          </cell>
          <cell r="O51">
            <v>0</v>
          </cell>
          <cell r="P51">
            <v>9439.8799999999992</v>
          </cell>
          <cell r="Q51">
            <v>0</v>
          </cell>
          <cell r="R51">
            <v>838731.06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2830.8</v>
          </cell>
          <cell r="Z51">
            <v>35569.519999999997</v>
          </cell>
          <cell r="AA51">
            <v>0</v>
          </cell>
          <cell r="AB51">
            <v>5578.72</v>
          </cell>
          <cell r="AC51">
            <v>0</v>
          </cell>
          <cell r="AD51">
            <v>0</v>
          </cell>
          <cell r="AE51">
            <v>43979.040000000001</v>
          </cell>
          <cell r="AF51">
            <v>794752.02</v>
          </cell>
          <cell r="AG51">
            <v>0.56000000000000005</v>
          </cell>
          <cell r="AH51">
            <v>108186</v>
          </cell>
          <cell r="AI51">
            <v>0</v>
          </cell>
          <cell r="AJ51">
            <v>0</v>
          </cell>
          <cell r="AK51">
            <v>0</v>
          </cell>
          <cell r="AL51">
            <v>2444</v>
          </cell>
          <cell r="AM51">
            <v>1375</v>
          </cell>
          <cell r="AN51">
            <v>110630</v>
          </cell>
          <cell r="AO51">
            <v>1375</v>
          </cell>
          <cell r="AP51">
            <v>0</v>
          </cell>
          <cell r="AQ51">
            <v>63517</v>
          </cell>
          <cell r="AR51">
            <v>33173</v>
          </cell>
          <cell r="AS51">
            <v>9962</v>
          </cell>
          <cell r="AT51">
            <v>1582</v>
          </cell>
          <cell r="AU51">
            <v>0</v>
          </cell>
          <cell r="AV51">
            <v>0</v>
          </cell>
          <cell r="AW51">
            <v>0</v>
          </cell>
          <cell r="AX51">
            <v>5055</v>
          </cell>
          <cell r="AY51">
            <v>1196</v>
          </cell>
          <cell r="AZ51">
            <v>34755</v>
          </cell>
          <cell r="BA51">
            <v>112005</v>
          </cell>
          <cell r="BB51">
            <v>146760</v>
          </cell>
          <cell r="BC51">
            <v>5.42</v>
          </cell>
          <cell r="BD51">
            <v>188372.1</v>
          </cell>
          <cell r="BE51">
            <v>606379.92000000004</v>
          </cell>
          <cell r="BF51">
            <v>507.01</v>
          </cell>
          <cell r="BG51">
            <v>0</v>
          </cell>
          <cell r="BH51">
            <v>0</v>
          </cell>
          <cell r="BI51">
            <v>20</v>
          </cell>
          <cell r="BJ51">
            <v>0</v>
          </cell>
          <cell r="BK51">
            <v>0</v>
          </cell>
          <cell r="BL51">
            <v>0</v>
          </cell>
          <cell r="BM51">
            <v>1</v>
          </cell>
          <cell r="BN51">
            <v>0</v>
          </cell>
          <cell r="BO51">
            <v>0</v>
          </cell>
          <cell r="BP51" t="str">
            <v>Jean</v>
          </cell>
          <cell r="BQ51" t="str">
            <v>Flaws</v>
          </cell>
          <cell r="BR51" t="str">
            <v>515-989-5303</v>
          </cell>
          <cell r="BS51" t="str">
            <v>jean.flaws@carlisle.k12.ia.us</v>
          </cell>
          <cell r="BT51" t="str">
            <v>Mike</v>
          </cell>
          <cell r="BU51" t="str">
            <v>Shetterly</v>
          </cell>
          <cell r="BV51" t="str">
            <v>515-989-3137</v>
          </cell>
          <cell r="BW51" t="str">
            <v>mike.shetterly@carlisle.k12.ia.us</v>
          </cell>
          <cell r="BX51" t="str">
            <v>Dan</v>
          </cell>
          <cell r="BY51" t="str">
            <v>Love</v>
          </cell>
          <cell r="BZ51" t="str">
            <v>515-989-3137</v>
          </cell>
          <cell r="CA51" t="str">
            <v>dan.love@carlisle.k12.ia.us</v>
          </cell>
          <cell r="CB51" t="str">
            <v>NULL</v>
          </cell>
          <cell r="CC51">
            <v>41897.62394675926</v>
          </cell>
          <cell r="CD51" t="str">
            <v>NULL</v>
          </cell>
          <cell r="CE51">
            <v>1</v>
          </cell>
          <cell r="CF51">
            <v>1</v>
          </cell>
          <cell r="CG51">
            <v>1</v>
          </cell>
          <cell r="CH51">
            <v>1160</v>
          </cell>
          <cell r="CI51" t="str">
            <v>0981</v>
          </cell>
          <cell r="CJ51" t="str">
            <v>0000</v>
          </cell>
          <cell r="CK51" t="str">
            <v>2014</v>
          </cell>
        </row>
        <row r="52">
          <cell r="A52">
            <v>999</v>
          </cell>
          <cell r="B52" t="str">
            <v>2014</v>
          </cell>
          <cell r="C52">
            <v>219887.96</v>
          </cell>
          <cell r="D52">
            <v>172.28</v>
          </cell>
          <cell r="E52">
            <v>99412</v>
          </cell>
          <cell r="F52">
            <v>0</v>
          </cell>
          <cell r="G52">
            <v>0</v>
          </cell>
          <cell r="H52">
            <v>0</v>
          </cell>
          <cell r="I52">
            <v>560240.6</v>
          </cell>
          <cell r="J52">
            <v>167900.86</v>
          </cell>
          <cell r="K52">
            <v>76439.94</v>
          </cell>
          <cell r="L52">
            <v>14989.95</v>
          </cell>
          <cell r="M52">
            <v>41153</v>
          </cell>
          <cell r="N52">
            <v>2755</v>
          </cell>
          <cell r="O52">
            <v>0</v>
          </cell>
          <cell r="P52">
            <v>8784.65</v>
          </cell>
          <cell r="Q52">
            <v>0</v>
          </cell>
          <cell r="R52">
            <v>1191736.24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22068.48</v>
          </cell>
          <cell r="Z52">
            <v>884.24</v>
          </cell>
          <cell r="AA52">
            <v>0</v>
          </cell>
          <cell r="AB52">
            <v>9581.0400000000009</v>
          </cell>
          <cell r="AC52">
            <v>0</v>
          </cell>
          <cell r="AD52">
            <v>0</v>
          </cell>
          <cell r="AE52">
            <v>32533.759999999998</v>
          </cell>
          <cell r="AF52">
            <v>1159202.48</v>
          </cell>
          <cell r="AG52">
            <v>0.56000000000000005</v>
          </cell>
          <cell r="AH52">
            <v>313564</v>
          </cell>
          <cell r="AI52">
            <v>0</v>
          </cell>
          <cell r="AJ52">
            <v>0</v>
          </cell>
          <cell r="AK52">
            <v>0</v>
          </cell>
          <cell r="AL52">
            <v>2749</v>
          </cell>
          <cell r="AM52">
            <v>0</v>
          </cell>
          <cell r="AN52">
            <v>316313</v>
          </cell>
          <cell r="AO52">
            <v>0</v>
          </cell>
          <cell r="AP52">
            <v>37297</v>
          </cell>
          <cell r="AQ52">
            <v>1579</v>
          </cell>
          <cell r="AR52">
            <v>58780</v>
          </cell>
          <cell r="AS52">
            <v>17109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39408</v>
          </cell>
          <cell r="AY52">
            <v>2319.9</v>
          </cell>
          <cell r="AZ52">
            <v>96077</v>
          </cell>
          <cell r="BA52">
            <v>316313</v>
          </cell>
          <cell r="BB52">
            <v>412390</v>
          </cell>
          <cell r="BC52">
            <v>2.81</v>
          </cell>
          <cell r="BD52">
            <v>269976.37</v>
          </cell>
          <cell r="BE52">
            <v>889226.11</v>
          </cell>
          <cell r="BF52">
            <v>383.3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1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 t="str">
            <v>Thomas</v>
          </cell>
          <cell r="BQ52" t="str">
            <v>Reiter</v>
          </cell>
          <cell r="BR52">
            <v>7127923885</v>
          </cell>
          <cell r="BS52" t="str">
            <v>treiter@carrolltigers.org</v>
          </cell>
          <cell r="BT52" t="str">
            <v>Thomas</v>
          </cell>
          <cell r="BU52" t="str">
            <v>Reiter</v>
          </cell>
          <cell r="BV52">
            <v>7127923885</v>
          </cell>
          <cell r="BW52" t="str">
            <v>treiter@carrolltigers.org</v>
          </cell>
          <cell r="BX52" t="str">
            <v>James</v>
          </cell>
          <cell r="BY52" t="str">
            <v>Weitl</v>
          </cell>
          <cell r="BZ52" t="str">
            <v>712-792-8050</v>
          </cell>
          <cell r="CA52" t="str">
            <v>treiter@carrolltigers.org</v>
          </cell>
          <cell r="CB52" t="str">
            <v>NULL</v>
          </cell>
          <cell r="CC52">
            <v>41893.570023148146</v>
          </cell>
          <cell r="CD52" t="str">
            <v>NULL</v>
          </cell>
          <cell r="CE52">
            <v>1</v>
          </cell>
          <cell r="CF52">
            <v>1</v>
          </cell>
          <cell r="CG52">
            <v>1</v>
          </cell>
          <cell r="CH52">
            <v>1161</v>
          </cell>
          <cell r="CI52" t="str">
            <v>0999</v>
          </cell>
          <cell r="CJ52" t="str">
            <v>0000</v>
          </cell>
          <cell r="CK52" t="str">
            <v>2014</v>
          </cell>
        </row>
        <row r="53">
          <cell r="A53">
            <v>1044</v>
          </cell>
          <cell r="B53" t="str">
            <v>2014</v>
          </cell>
          <cell r="C53">
            <v>164548.34</v>
          </cell>
          <cell r="D53">
            <v>616</v>
          </cell>
          <cell r="E53">
            <v>162444.99</v>
          </cell>
          <cell r="F53">
            <v>13834.11</v>
          </cell>
          <cell r="G53">
            <v>0</v>
          </cell>
          <cell r="H53">
            <v>0</v>
          </cell>
          <cell r="I53">
            <v>706092.15</v>
          </cell>
          <cell r="J53">
            <v>189985.24</v>
          </cell>
          <cell r="K53">
            <v>42560.67</v>
          </cell>
          <cell r="L53">
            <v>48498.22</v>
          </cell>
          <cell r="M53">
            <v>47197</v>
          </cell>
          <cell r="N53">
            <v>1905</v>
          </cell>
          <cell r="O53">
            <v>24706.06</v>
          </cell>
          <cell r="P53">
            <v>23127.56</v>
          </cell>
          <cell r="Q53">
            <v>0</v>
          </cell>
          <cell r="R53">
            <v>1425515.34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760.19</v>
          </cell>
          <cell r="Y53">
            <v>14546.56</v>
          </cell>
          <cell r="Z53">
            <v>10634.96</v>
          </cell>
          <cell r="AA53">
            <v>0</v>
          </cell>
          <cell r="AB53">
            <v>17816.96</v>
          </cell>
          <cell r="AC53">
            <v>0</v>
          </cell>
          <cell r="AD53">
            <v>0</v>
          </cell>
          <cell r="AE53">
            <v>43758.67</v>
          </cell>
          <cell r="AF53">
            <v>1381756.67</v>
          </cell>
          <cell r="AG53">
            <v>0.56000000000000005</v>
          </cell>
          <cell r="AH53">
            <v>216821</v>
          </cell>
          <cell r="AI53">
            <v>0</v>
          </cell>
          <cell r="AJ53">
            <v>0</v>
          </cell>
          <cell r="AK53">
            <v>0</v>
          </cell>
          <cell r="AL53">
            <v>10274</v>
          </cell>
          <cell r="AM53">
            <v>9070</v>
          </cell>
          <cell r="AN53">
            <v>227095</v>
          </cell>
          <cell r="AO53">
            <v>9070</v>
          </cell>
          <cell r="AP53">
            <v>19382</v>
          </cell>
          <cell r="AQ53">
            <v>18991</v>
          </cell>
          <cell r="AR53">
            <v>53134</v>
          </cell>
          <cell r="AS53">
            <v>31816</v>
          </cell>
          <cell r="AT53">
            <v>1559</v>
          </cell>
          <cell r="AU53">
            <v>0</v>
          </cell>
          <cell r="AV53">
            <v>0</v>
          </cell>
          <cell r="AW53">
            <v>0</v>
          </cell>
          <cell r="AX53">
            <v>25976</v>
          </cell>
          <cell r="AY53">
            <v>2053.6999999999998</v>
          </cell>
          <cell r="AZ53">
            <v>74075</v>
          </cell>
          <cell r="BA53">
            <v>236165</v>
          </cell>
          <cell r="BB53">
            <v>310240</v>
          </cell>
          <cell r="BC53">
            <v>4.45</v>
          </cell>
          <cell r="BD53">
            <v>329633.75</v>
          </cell>
          <cell r="BE53">
            <v>1052122.92</v>
          </cell>
          <cell r="BF53">
            <v>512.30999999999995</v>
          </cell>
          <cell r="BG53">
            <v>0</v>
          </cell>
          <cell r="BH53">
            <v>0</v>
          </cell>
          <cell r="BI53">
            <v>108</v>
          </cell>
          <cell r="BJ53">
            <v>0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0</v>
          </cell>
          <cell r="BP53" t="str">
            <v>Douglas</v>
          </cell>
          <cell r="BQ53" t="str">
            <v>Nefzger</v>
          </cell>
          <cell r="BR53" t="str">
            <v>319-553-2433</v>
          </cell>
          <cell r="BS53" t="str">
            <v>doug.nefzger@cfschools.org</v>
          </cell>
          <cell r="BT53" t="str">
            <v>Randy</v>
          </cell>
          <cell r="BU53" t="str">
            <v>Miller</v>
          </cell>
          <cell r="BV53" t="str">
            <v>319-553-2458</v>
          </cell>
          <cell r="BW53" t="str">
            <v>randy.miller@cfschools.org</v>
          </cell>
          <cell r="BX53" t="str">
            <v>Cecil</v>
          </cell>
          <cell r="BY53" t="str">
            <v>Bullis</v>
          </cell>
          <cell r="BZ53" t="str">
            <v>319-553-2458</v>
          </cell>
          <cell r="CA53" t="str">
            <v>cecil.bullis@cfschools.org</v>
          </cell>
          <cell r="CB53" t="str">
            <v>NULL</v>
          </cell>
          <cell r="CC53">
            <v>41897.386608796296</v>
          </cell>
          <cell r="CD53" t="str">
            <v>NULL</v>
          </cell>
          <cell r="CE53">
            <v>1</v>
          </cell>
          <cell r="CF53">
            <v>1</v>
          </cell>
          <cell r="CG53">
            <v>1</v>
          </cell>
          <cell r="CH53">
            <v>1162</v>
          </cell>
          <cell r="CI53" t="str">
            <v>1044</v>
          </cell>
          <cell r="CJ53" t="str">
            <v>0000</v>
          </cell>
          <cell r="CK53" t="str">
            <v>2014</v>
          </cell>
        </row>
        <row r="54">
          <cell r="A54">
            <v>1053</v>
          </cell>
          <cell r="B54" t="str">
            <v>2014</v>
          </cell>
          <cell r="C54">
            <v>592643.02</v>
          </cell>
          <cell r="D54">
            <v>16438.099999999999</v>
          </cell>
          <cell r="E54">
            <v>598082.67000000004</v>
          </cell>
          <cell r="F54">
            <v>141</v>
          </cell>
          <cell r="G54">
            <v>0</v>
          </cell>
          <cell r="H54">
            <v>100</v>
          </cell>
          <cell r="I54">
            <v>3301937.64</v>
          </cell>
          <cell r="J54">
            <v>794614.66</v>
          </cell>
          <cell r="K54">
            <v>412087.75</v>
          </cell>
          <cell r="L54">
            <v>116371.83</v>
          </cell>
          <cell r="M54">
            <v>234874</v>
          </cell>
          <cell r="N54">
            <v>7055</v>
          </cell>
          <cell r="O54">
            <v>419302.48</v>
          </cell>
          <cell r="P54">
            <v>40504.019999999997</v>
          </cell>
          <cell r="Q54">
            <v>0</v>
          </cell>
          <cell r="R54">
            <v>6534152.1699999999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11660.88</v>
          </cell>
          <cell r="AA54">
            <v>0</v>
          </cell>
          <cell r="AB54">
            <v>36612.239999999998</v>
          </cell>
          <cell r="AC54">
            <v>0</v>
          </cell>
          <cell r="AD54">
            <v>0</v>
          </cell>
          <cell r="AE54">
            <v>48273.120000000003</v>
          </cell>
          <cell r="AF54">
            <v>6485879.0499999998</v>
          </cell>
          <cell r="AG54">
            <v>0.56000000000000005</v>
          </cell>
          <cell r="AH54">
            <v>791164</v>
          </cell>
          <cell r="AI54">
            <v>0</v>
          </cell>
          <cell r="AJ54">
            <v>24984</v>
          </cell>
          <cell r="AK54">
            <v>0</v>
          </cell>
          <cell r="AL54">
            <v>16657</v>
          </cell>
          <cell r="AM54">
            <v>0</v>
          </cell>
          <cell r="AN54">
            <v>832805</v>
          </cell>
          <cell r="AO54">
            <v>0</v>
          </cell>
          <cell r="AP54">
            <v>261702</v>
          </cell>
          <cell r="AQ54">
            <v>20823</v>
          </cell>
          <cell r="AR54">
            <v>167319</v>
          </cell>
          <cell r="AS54">
            <v>65379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5999</v>
          </cell>
          <cell r="AZ54">
            <v>429021</v>
          </cell>
          <cell r="BA54">
            <v>832805</v>
          </cell>
          <cell r="BB54">
            <v>1261826</v>
          </cell>
          <cell r="BC54">
            <v>5.14</v>
          </cell>
          <cell r="BD54">
            <v>2205167.94</v>
          </cell>
          <cell r="BE54">
            <v>4280711.1100000003</v>
          </cell>
          <cell r="BF54">
            <v>713.57</v>
          </cell>
          <cell r="BG54">
            <v>0</v>
          </cell>
          <cell r="BH54">
            <v>0</v>
          </cell>
          <cell r="BI54">
            <v>120</v>
          </cell>
          <cell r="BJ54">
            <v>0</v>
          </cell>
          <cell r="BK54">
            <v>0</v>
          </cell>
          <cell r="BL54">
            <v>0</v>
          </cell>
          <cell r="BM54">
            <v>1</v>
          </cell>
          <cell r="BN54">
            <v>0</v>
          </cell>
          <cell r="BO54">
            <v>0</v>
          </cell>
          <cell r="BP54" t="str">
            <v>Steve</v>
          </cell>
          <cell r="BQ54" t="str">
            <v>Graham</v>
          </cell>
          <cell r="BR54" t="str">
            <v>319-558-1237</v>
          </cell>
          <cell r="BS54" t="str">
            <v>sgraham@cr.k12.ia.us</v>
          </cell>
          <cell r="BT54" t="str">
            <v>Denny</v>
          </cell>
          <cell r="BU54" t="str">
            <v>Schreckengast</v>
          </cell>
          <cell r="BV54" t="str">
            <v>319-558-2318</v>
          </cell>
          <cell r="BW54" t="str">
            <v>dschreckengast@cr.k12.ia.us</v>
          </cell>
          <cell r="BX54" t="str">
            <v>Mitch</v>
          </cell>
          <cell r="BY54" t="str">
            <v>Mensen</v>
          </cell>
          <cell r="BZ54" t="str">
            <v>319-558-2433</v>
          </cell>
          <cell r="CA54" t="str">
            <v>mmensen@cr.k12.ia.us</v>
          </cell>
          <cell r="CB54" t="str">
            <v>NULL</v>
          </cell>
          <cell r="CC54">
            <v>41894.394965277781</v>
          </cell>
          <cell r="CD54" t="str">
            <v>NULL</v>
          </cell>
          <cell r="CE54">
            <v>1</v>
          </cell>
          <cell r="CF54">
            <v>1</v>
          </cell>
          <cell r="CG54">
            <v>1</v>
          </cell>
          <cell r="CH54">
            <v>1163</v>
          </cell>
          <cell r="CI54" t="str">
            <v>1053</v>
          </cell>
          <cell r="CJ54" t="str">
            <v>0000</v>
          </cell>
          <cell r="CK54" t="str">
            <v>2014</v>
          </cell>
        </row>
        <row r="55">
          <cell r="A55">
            <v>1062</v>
          </cell>
          <cell r="B55" t="str">
            <v>2014</v>
          </cell>
          <cell r="C55">
            <v>93976.86</v>
          </cell>
          <cell r="D55">
            <v>0</v>
          </cell>
          <cell r="E55">
            <v>114140.87</v>
          </cell>
          <cell r="F55">
            <v>0</v>
          </cell>
          <cell r="G55">
            <v>0</v>
          </cell>
          <cell r="H55">
            <v>0</v>
          </cell>
          <cell r="I55">
            <v>277130.2</v>
          </cell>
          <cell r="J55">
            <v>46731.54</v>
          </cell>
          <cell r="K55">
            <v>63874.73</v>
          </cell>
          <cell r="L55">
            <v>51021.5</v>
          </cell>
          <cell r="M55">
            <v>16915</v>
          </cell>
          <cell r="N55">
            <v>2050</v>
          </cell>
          <cell r="O55">
            <v>0</v>
          </cell>
          <cell r="P55">
            <v>785</v>
          </cell>
          <cell r="Q55">
            <v>0</v>
          </cell>
          <cell r="R55">
            <v>666625.69999999995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6278.72</v>
          </cell>
          <cell r="Z55">
            <v>21094.080000000002</v>
          </cell>
          <cell r="AA55">
            <v>0</v>
          </cell>
          <cell r="AB55">
            <v>12951.68</v>
          </cell>
          <cell r="AC55">
            <v>0</v>
          </cell>
          <cell r="AD55">
            <v>0</v>
          </cell>
          <cell r="AE55">
            <v>40324.480000000003</v>
          </cell>
          <cell r="AF55">
            <v>626301.22</v>
          </cell>
          <cell r="AG55">
            <v>0.56000000000000005</v>
          </cell>
          <cell r="AH55">
            <v>91962</v>
          </cell>
          <cell r="AI55">
            <v>0</v>
          </cell>
          <cell r="AJ55">
            <v>0</v>
          </cell>
          <cell r="AK55">
            <v>0</v>
          </cell>
          <cell r="AL55">
            <v>2280</v>
          </cell>
          <cell r="AM55">
            <v>2429</v>
          </cell>
          <cell r="AN55">
            <v>94242</v>
          </cell>
          <cell r="AO55">
            <v>2429</v>
          </cell>
          <cell r="AP55">
            <v>3343</v>
          </cell>
          <cell r="AQ55">
            <v>37668</v>
          </cell>
          <cell r="AR55">
            <v>32185</v>
          </cell>
          <cell r="AS55">
            <v>23128</v>
          </cell>
          <cell r="AT55">
            <v>1440</v>
          </cell>
          <cell r="AU55">
            <v>0</v>
          </cell>
          <cell r="AV55">
            <v>0</v>
          </cell>
          <cell r="AW55">
            <v>0</v>
          </cell>
          <cell r="AX55">
            <v>11212</v>
          </cell>
          <cell r="AY55">
            <v>633</v>
          </cell>
          <cell r="AZ55">
            <v>36968</v>
          </cell>
          <cell r="BA55">
            <v>96671</v>
          </cell>
          <cell r="BB55">
            <v>133639</v>
          </cell>
          <cell r="BC55">
            <v>4.6900000000000004</v>
          </cell>
          <cell r="BD55">
            <v>173379.92</v>
          </cell>
          <cell r="BE55">
            <v>452921.3</v>
          </cell>
          <cell r="BF55">
            <v>715.52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1</v>
          </cell>
          <cell r="BN55">
            <v>0</v>
          </cell>
          <cell r="BO55">
            <v>1</v>
          </cell>
          <cell r="BP55" t="str">
            <v>Kristy</v>
          </cell>
          <cell r="BQ55" t="str">
            <v>Bruce</v>
          </cell>
          <cell r="BR55" t="str">
            <v>319-849-1102 x6011</v>
          </cell>
          <cell r="BS55" t="str">
            <v>kbruce@cpuschools.org</v>
          </cell>
          <cell r="BT55" t="str">
            <v>Scott</v>
          </cell>
          <cell r="BU55" t="str">
            <v>Kriegel</v>
          </cell>
          <cell r="BV55" t="str">
            <v>319-849-1102 x1022</v>
          </cell>
          <cell r="BW55" t="str">
            <v>skriegel@cpuschools.org</v>
          </cell>
          <cell r="BX55" t="str">
            <v>Scott</v>
          </cell>
          <cell r="BY55" t="str">
            <v>Kriegel</v>
          </cell>
          <cell r="BZ55" t="str">
            <v>319-849-1102 x1022</v>
          </cell>
          <cell r="CA55" t="str">
            <v>skriegel@cpuschools.org</v>
          </cell>
          <cell r="CB55" t="str">
            <v>NULL</v>
          </cell>
          <cell r="CC55">
            <v>41897.457071759258</v>
          </cell>
          <cell r="CD55" t="str">
            <v>NULL</v>
          </cell>
          <cell r="CE55">
            <v>1</v>
          </cell>
          <cell r="CF55">
            <v>1</v>
          </cell>
          <cell r="CG55">
            <v>1</v>
          </cell>
          <cell r="CH55">
            <v>1164</v>
          </cell>
          <cell r="CI55" t="str">
            <v>1062</v>
          </cell>
          <cell r="CJ55" t="str">
            <v>0000</v>
          </cell>
          <cell r="CK55" t="str">
            <v>2014</v>
          </cell>
        </row>
        <row r="56">
          <cell r="A56">
            <v>1071</v>
          </cell>
          <cell r="B56" t="str">
            <v>2014</v>
          </cell>
          <cell r="C56">
            <v>92769.09</v>
          </cell>
          <cell r="D56">
            <v>1562.81</v>
          </cell>
          <cell r="E56">
            <v>43905.43</v>
          </cell>
          <cell r="F56">
            <v>0</v>
          </cell>
          <cell r="G56">
            <v>0</v>
          </cell>
          <cell r="H56">
            <v>7028.03</v>
          </cell>
          <cell r="I56">
            <v>229410.45</v>
          </cell>
          <cell r="J56">
            <v>73225.16</v>
          </cell>
          <cell r="K56">
            <v>37391.410000000003</v>
          </cell>
          <cell r="L56">
            <v>2326.42</v>
          </cell>
          <cell r="M56">
            <v>14557</v>
          </cell>
          <cell r="N56">
            <v>905</v>
          </cell>
          <cell r="O56">
            <v>0</v>
          </cell>
          <cell r="P56">
            <v>13194.72</v>
          </cell>
          <cell r="Q56">
            <v>0</v>
          </cell>
          <cell r="R56">
            <v>516275.52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1744.86</v>
          </cell>
          <cell r="Y56">
            <v>7840</v>
          </cell>
          <cell r="Z56">
            <v>108.08</v>
          </cell>
          <cell r="AA56">
            <v>0</v>
          </cell>
          <cell r="AB56">
            <v>33505.360000000001</v>
          </cell>
          <cell r="AC56">
            <v>0</v>
          </cell>
          <cell r="AD56">
            <v>0</v>
          </cell>
          <cell r="AE56">
            <v>43198.3</v>
          </cell>
          <cell r="AF56">
            <v>473077.22</v>
          </cell>
          <cell r="AG56">
            <v>0.56000000000000005</v>
          </cell>
          <cell r="AH56">
            <v>96138</v>
          </cell>
          <cell r="AI56">
            <v>193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96138</v>
          </cell>
          <cell r="AO56">
            <v>193</v>
          </cell>
          <cell r="AP56">
            <v>9614</v>
          </cell>
          <cell r="AQ56">
            <v>193</v>
          </cell>
          <cell r="AR56">
            <v>23540</v>
          </cell>
          <cell r="AS56">
            <v>59831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14000</v>
          </cell>
          <cell r="AY56">
            <v>808</v>
          </cell>
          <cell r="AZ56">
            <v>33154</v>
          </cell>
          <cell r="BA56">
            <v>96331</v>
          </cell>
          <cell r="BB56">
            <v>129485</v>
          </cell>
          <cell r="BC56">
            <v>3.65</v>
          </cell>
          <cell r="BD56">
            <v>121012.1</v>
          </cell>
          <cell r="BE56">
            <v>352065.12</v>
          </cell>
          <cell r="BF56">
            <v>435.72</v>
          </cell>
          <cell r="BG56">
            <v>0</v>
          </cell>
          <cell r="BH56">
            <v>0</v>
          </cell>
          <cell r="BI56">
            <v>0</v>
          </cell>
          <cell r="BJ56">
            <v>1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 t="str">
            <v>Tony</v>
          </cell>
          <cell r="BQ56" t="str">
            <v>Ryan</v>
          </cell>
          <cell r="BR56" t="str">
            <v>641-856-0601</v>
          </cell>
          <cell r="BS56" t="str">
            <v>tony.ryan@centervillek12.org</v>
          </cell>
          <cell r="BT56" t="str">
            <v>Mike</v>
          </cell>
          <cell r="BU56" t="str">
            <v>Zintz</v>
          </cell>
          <cell r="BV56" t="str">
            <v>641-856-0670</v>
          </cell>
          <cell r="BW56" t="str">
            <v>mike.zintz@centervillek12.org</v>
          </cell>
          <cell r="BX56" t="str">
            <v>Dan</v>
          </cell>
          <cell r="BY56" t="str">
            <v>Thomas</v>
          </cell>
          <cell r="BZ56" t="str">
            <v>641-856-0673</v>
          </cell>
          <cell r="CA56" t="str">
            <v>dan.thomas@centervillek12.org</v>
          </cell>
          <cell r="CB56" t="str">
            <v>NULL</v>
          </cell>
          <cell r="CC56">
            <v>41898.556145833332</v>
          </cell>
          <cell r="CD56" t="str">
            <v>NULL</v>
          </cell>
          <cell r="CE56">
            <v>1</v>
          </cell>
          <cell r="CF56">
            <v>1</v>
          </cell>
          <cell r="CG56">
            <v>1</v>
          </cell>
          <cell r="CH56">
            <v>1165</v>
          </cell>
          <cell r="CI56" t="str">
            <v>1071</v>
          </cell>
          <cell r="CJ56" t="str">
            <v>0000</v>
          </cell>
          <cell r="CK56" t="str">
            <v>2014</v>
          </cell>
        </row>
        <row r="57">
          <cell r="A57">
            <v>1079</v>
          </cell>
          <cell r="B57" t="str">
            <v>2014</v>
          </cell>
          <cell r="C57">
            <v>130735.17</v>
          </cell>
          <cell r="D57">
            <v>0</v>
          </cell>
          <cell r="E57">
            <v>50820.71</v>
          </cell>
          <cell r="F57">
            <v>0</v>
          </cell>
          <cell r="G57">
            <v>0</v>
          </cell>
          <cell r="H57">
            <v>0</v>
          </cell>
          <cell r="I57">
            <v>249013.02</v>
          </cell>
          <cell r="J57">
            <v>40752.78</v>
          </cell>
          <cell r="K57">
            <v>65954.61</v>
          </cell>
          <cell r="L57">
            <v>52682.65</v>
          </cell>
          <cell r="M57">
            <v>0</v>
          </cell>
          <cell r="N57">
            <v>955</v>
          </cell>
          <cell r="O57">
            <v>1627.5</v>
          </cell>
          <cell r="P57">
            <v>4745.6099999999997</v>
          </cell>
          <cell r="Q57">
            <v>0</v>
          </cell>
          <cell r="R57">
            <v>597287.05000000005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13065.36</v>
          </cell>
          <cell r="Z57">
            <v>13924.4</v>
          </cell>
          <cell r="AA57">
            <v>0</v>
          </cell>
          <cell r="AB57">
            <v>27404.16</v>
          </cell>
          <cell r="AC57">
            <v>0</v>
          </cell>
          <cell r="AD57">
            <v>0</v>
          </cell>
          <cell r="AE57">
            <v>54393.919999999998</v>
          </cell>
          <cell r="AF57">
            <v>542893.13</v>
          </cell>
          <cell r="AG57">
            <v>0.56000000000000005</v>
          </cell>
          <cell r="AH57">
            <v>150187</v>
          </cell>
          <cell r="AI57">
            <v>0</v>
          </cell>
          <cell r="AJ57">
            <v>0</v>
          </cell>
          <cell r="AK57">
            <v>0</v>
          </cell>
          <cell r="AL57">
            <v>3334</v>
          </cell>
          <cell r="AM57">
            <v>16618</v>
          </cell>
          <cell r="AN57">
            <v>153521</v>
          </cell>
          <cell r="AO57">
            <v>16618</v>
          </cell>
          <cell r="AP57">
            <v>9077</v>
          </cell>
          <cell r="AQ57">
            <v>24865</v>
          </cell>
          <cell r="AR57">
            <v>24095</v>
          </cell>
          <cell r="AS57">
            <v>48936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23331</v>
          </cell>
          <cell r="AY57">
            <v>934.9</v>
          </cell>
          <cell r="AZ57">
            <v>33172</v>
          </cell>
          <cell r="BA57">
            <v>170139</v>
          </cell>
          <cell r="BB57">
            <v>203311</v>
          </cell>
          <cell r="BC57">
            <v>2.67</v>
          </cell>
          <cell r="BD57">
            <v>88569.24</v>
          </cell>
          <cell r="BE57">
            <v>454323.89</v>
          </cell>
          <cell r="BF57">
            <v>485.96</v>
          </cell>
          <cell r="BG57">
            <v>0</v>
          </cell>
          <cell r="BH57">
            <v>0</v>
          </cell>
          <cell r="BI57">
            <v>7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 t="str">
            <v>Sandra</v>
          </cell>
          <cell r="BQ57" t="str">
            <v>Meierotto</v>
          </cell>
          <cell r="BR57" t="str">
            <v>319-835-9510</v>
          </cell>
          <cell r="BS57" t="str">
            <v>smeierotto@centrallee.org</v>
          </cell>
          <cell r="BT57" t="str">
            <v>Kim</v>
          </cell>
          <cell r="BU57" t="str">
            <v>Ensminger</v>
          </cell>
          <cell r="BV57">
            <v>3198359510</v>
          </cell>
          <cell r="BW57" t="str">
            <v>kensminger@centrallee.org</v>
          </cell>
          <cell r="BX57" t="str">
            <v>Mike</v>
          </cell>
          <cell r="BY57" t="str">
            <v>Doyle</v>
          </cell>
          <cell r="BZ57" t="str">
            <v>319-838-2812</v>
          </cell>
          <cell r="CA57" t="str">
            <v>kensminger@centrallee.org</v>
          </cell>
          <cell r="CB57" t="str">
            <v>NULL</v>
          </cell>
          <cell r="CC57">
            <v>41884.605138888888</v>
          </cell>
          <cell r="CD57" t="str">
            <v>NULL</v>
          </cell>
          <cell r="CE57">
            <v>1</v>
          </cell>
          <cell r="CF57">
            <v>1</v>
          </cell>
          <cell r="CG57">
            <v>1</v>
          </cell>
          <cell r="CH57">
            <v>1166</v>
          </cell>
          <cell r="CI57" t="str">
            <v>1079</v>
          </cell>
          <cell r="CJ57" t="str">
            <v>0000</v>
          </cell>
          <cell r="CK57" t="str">
            <v>2014</v>
          </cell>
        </row>
        <row r="58">
          <cell r="A58">
            <v>1080</v>
          </cell>
          <cell r="B58" t="str">
            <v>2014</v>
          </cell>
          <cell r="C58">
            <v>63355.59</v>
          </cell>
          <cell r="D58">
            <v>192.85</v>
          </cell>
          <cell r="E58">
            <v>56528.29</v>
          </cell>
          <cell r="F58">
            <v>350</v>
          </cell>
          <cell r="G58">
            <v>1370.74</v>
          </cell>
          <cell r="H58">
            <v>0</v>
          </cell>
          <cell r="I58">
            <v>130406.3</v>
          </cell>
          <cell r="J58">
            <v>22010.67</v>
          </cell>
          <cell r="K58">
            <v>13758.2</v>
          </cell>
          <cell r="L58">
            <v>9951.4500000000007</v>
          </cell>
          <cell r="M58">
            <v>12902</v>
          </cell>
          <cell r="N58">
            <v>1055</v>
          </cell>
          <cell r="O58">
            <v>36774.5</v>
          </cell>
          <cell r="P58">
            <v>41175.01</v>
          </cell>
          <cell r="Q58">
            <v>0</v>
          </cell>
          <cell r="R58">
            <v>389830.6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4169.0200000000004</v>
          </cell>
          <cell r="Y58">
            <v>0</v>
          </cell>
          <cell r="Z58">
            <v>11886.56</v>
          </cell>
          <cell r="AA58">
            <v>0</v>
          </cell>
          <cell r="AB58">
            <v>15700.16</v>
          </cell>
          <cell r="AC58">
            <v>840</v>
          </cell>
          <cell r="AD58">
            <v>0</v>
          </cell>
          <cell r="AE58">
            <v>32595.74</v>
          </cell>
          <cell r="AF58">
            <v>357234.86</v>
          </cell>
          <cell r="AG58">
            <v>0.56000000000000005</v>
          </cell>
          <cell r="AH58">
            <v>108584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108584</v>
          </cell>
          <cell r="AO58">
            <v>0</v>
          </cell>
          <cell r="AP58">
            <v>0</v>
          </cell>
          <cell r="AQ58">
            <v>21226</v>
          </cell>
          <cell r="AR58">
            <v>12282</v>
          </cell>
          <cell r="AS58">
            <v>28036</v>
          </cell>
          <cell r="AT58">
            <v>124</v>
          </cell>
          <cell r="AU58">
            <v>1500</v>
          </cell>
          <cell r="AV58">
            <v>0</v>
          </cell>
          <cell r="AW58">
            <v>0</v>
          </cell>
          <cell r="AX58">
            <v>0</v>
          </cell>
          <cell r="AY58">
            <v>288.39999999999998</v>
          </cell>
          <cell r="AZ58">
            <v>12406</v>
          </cell>
          <cell r="BA58">
            <v>108584</v>
          </cell>
          <cell r="BB58">
            <v>120990</v>
          </cell>
          <cell r="BC58">
            <v>2.95</v>
          </cell>
          <cell r="BD58">
            <v>36597.699999999997</v>
          </cell>
          <cell r="BE58">
            <v>320637.15999999997</v>
          </cell>
          <cell r="BF58">
            <v>1111.78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1</v>
          </cell>
          <cell r="BN58">
            <v>0</v>
          </cell>
          <cell r="BO58">
            <v>1</v>
          </cell>
          <cell r="BP58" t="str">
            <v>Joyce</v>
          </cell>
          <cell r="BQ58" t="str">
            <v>Piorkowski</v>
          </cell>
          <cell r="BR58" t="str">
            <v>563-245-1751</v>
          </cell>
          <cell r="BS58" t="str">
            <v>jpiorkowski@central.k12.ia.us</v>
          </cell>
          <cell r="BT58" t="str">
            <v>Jeff</v>
          </cell>
          <cell r="BU58" t="str">
            <v>Harbaugh</v>
          </cell>
          <cell r="BV58" t="str">
            <v>563-245-1025</v>
          </cell>
          <cell r="BW58" t="str">
            <v>jharbaugh@central.k12.ia.us</v>
          </cell>
          <cell r="BX58" t="str">
            <v>Jeff</v>
          </cell>
          <cell r="BY58" t="str">
            <v>Harbaugh</v>
          </cell>
          <cell r="BZ58" t="str">
            <v>563-245-1025</v>
          </cell>
          <cell r="CA58" t="str">
            <v>jharbaugh@central.k12.ia.us</v>
          </cell>
          <cell r="CB58" t="str">
            <v>NULL</v>
          </cell>
          <cell r="CC58">
            <v>41876.509155092594</v>
          </cell>
          <cell r="CD58" t="str">
            <v>NULL</v>
          </cell>
          <cell r="CE58">
            <v>1</v>
          </cell>
          <cell r="CF58">
            <v>1</v>
          </cell>
          <cell r="CG58">
            <v>1</v>
          </cell>
          <cell r="CH58">
            <v>1167</v>
          </cell>
          <cell r="CI58" t="str">
            <v>1080</v>
          </cell>
          <cell r="CJ58" t="str">
            <v>0000</v>
          </cell>
          <cell r="CK58" t="str">
            <v>2014</v>
          </cell>
        </row>
        <row r="59">
          <cell r="A59">
            <v>1082</v>
          </cell>
          <cell r="B59" t="str">
            <v>2014</v>
          </cell>
          <cell r="C59">
            <v>142602.66</v>
          </cell>
          <cell r="D59">
            <v>0</v>
          </cell>
          <cell r="E59">
            <v>121209.16</v>
          </cell>
          <cell r="F59">
            <v>629.34</v>
          </cell>
          <cell r="G59">
            <v>161498</v>
          </cell>
          <cell r="H59">
            <v>0</v>
          </cell>
          <cell r="I59">
            <v>351006.43</v>
          </cell>
          <cell r="J59">
            <v>91991.18</v>
          </cell>
          <cell r="K59">
            <v>29515.56</v>
          </cell>
          <cell r="L59">
            <v>56508.21</v>
          </cell>
          <cell r="M59">
            <v>21716</v>
          </cell>
          <cell r="N59">
            <v>1405</v>
          </cell>
          <cell r="O59">
            <v>0</v>
          </cell>
          <cell r="P59">
            <v>3929.26</v>
          </cell>
          <cell r="Q59">
            <v>0</v>
          </cell>
          <cell r="R59">
            <v>982010.8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1955.52</v>
          </cell>
          <cell r="Z59">
            <v>26575.919999999998</v>
          </cell>
          <cell r="AA59">
            <v>0</v>
          </cell>
          <cell r="AB59">
            <v>31095.119999999999</v>
          </cell>
          <cell r="AC59">
            <v>0</v>
          </cell>
          <cell r="AD59">
            <v>0</v>
          </cell>
          <cell r="AE59">
            <v>59626.559999999998</v>
          </cell>
          <cell r="AF59">
            <v>922384.24</v>
          </cell>
          <cell r="AG59">
            <v>0.56000000000000005</v>
          </cell>
          <cell r="AH59">
            <v>133427</v>
          </cell>
          <cell r="AI59">
            <v>0</v>
          </cell>
          <cell r="AJ59">
            <v>5569</v>
          </cell>
          <cell r="AK59">
            <v>6866</v>
          </cell>
          <cell r="AL59">
            <v>0</v>
          </cell>
          <cell r="AM59">
            <v>0</v>
          </cell>
          <cell r="AN59">
            <v>138996</v>
          </cell>
          <cell r="AO59">
            <v>6866</v>
          </cell>
          <cell r="AP59">
            <v>0</v>
          </cell>
          <cell r="AQ59">
            <v>47457</v>
          </cell>
          <cell r="AR59">
            <v>38615</v>
          </cell>
          <cell r="AS59">
            <v>55527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3492</v>
          </cell>
          <cell r="AY59">
            <v>1141</v>
          </cell>
          <cell r="AZ59">
            <v>38615</v>
          </cell>
          <cell r="BA59">
            <v>145862</v>
          </cell>
          <cell r="BB59">
            <v>184477</v>
          </cell>
          <cell r="BC59">
            <v>5</v>
          </cell>
          <cell r="BD59">
            <v>193075</v>
          </cell>
          <cell r="BE59">
            <v>729309.24</v>
          </cell>
          <cell r="BF59">
            <v>639.17999999999995</v>
          </cell>
          <cell r="BG59">
            <v>0</v>
          </cell>
          <cell r="BH59">
            <v>0</v>
          </cell>
          <cell r="BI59">
            <v>4</v>
          </cell>
          <cell r="BJ59">
            <v>0</v>
          </cell>
          <cell r="BK59">
            <v>0</v>
          </cell>
          <cell r="BL59">
            <v>1</v>
          </cell>
          <cell r="BM59">
            <v>0</v>
          </cell>
          <cell r="BN59">
            <v>0</v>
          </cell>
          <cell r="BO59">
            <v>1</v>
          </cell>
          <cell r="BP59" t="str">
            <v>Tina</v>
          </cell>
          <cell r="BQ59" t="str">
            <v>Bartels</v>
          </cell>
          <cell r="BR59" t="str">
            <v>563-659-4704</v>
          </cell>
          <cell r="BS59" t="str">
            <v>tina.bartels@central-csd.org</v>
          </cell>
          <cell r="BT59" t="str">
            <v>Keith</v>
          </cell>
          <cell r="BU59" t="str">
            <v>Walker</v>
          </cell>
          <cell r="BV59" t="str">
            <v>563-659-0706</v>
          </cell>
          <cell r="BW59" t="str">
            <v>keith.walker@central-csd.org</v>
          </cell>
          <cell r="BX59" t="str">
            <v>n/a</v>
          </cell>
          <cell r="BY59" t="str">
            <v>n/a</v>
          </cell>
          <cell r="BZ59" t="str">
            <v>n/a</v>
          </cell>
          <cell r="CA59" t="str">
            <v>n/a</v>
          </cell>
          <cell r="CB59" t="str">
            <v>NULL</v>
          </cell>
          <cell r="CC59">
            <v>41894.531145833331</v>
          </cell>
          <cell r="CD59" t="str">
            <v>NULL</v>
          </cell>
          <cell r="CE59">
            <v>1</v>
          </cell>
          <cell r="CF59">
            <v>1</v>
          </cell>
          <cell r="CG59">
            <v>1</v>
          </cell>
          <cell r="CH59">
            <v>1168</v>
          </cell>
          <cell r="CI59" t="str">
            <v>1082</v>
          </cell>
          <cell r="CJ59" t="str">
            <v>0000</v>
          </cell>
          <cell r="CK59" t="str">
            <v>2014</v>
          </cell>
        </row>
        <row r="60">
          <cell r="A60">
            <v>1089</v>
          </cell>
          <cell r="B60" t="str">
            <v>2014</v>
          </cell>
          <cell r="C60">
            <v>35033.089999999997</v>
          </cell>
          <cell r="D60">
            <v>0</v>
          </cell>
          <cell r="E60">
            <v>22904.720000000001</v>
          </cell>
          <cell r="F60">
            <v>0</v>
          </cell>
          <cell r="G60">
            <v>0</v>
          </cell>
          <cell r="H60">
            <v>0</v>
          </cell>
          <cell r="I60">
            <v>77821.399999999994</v>
          </cell>
          <cell r="J60">
            <v>13702.57</v>
          </cell>
          <cell r="K60">
            <v>6468.4</v>
          </cell>
          <cell r="L60">
            <v>30861.040000000001</v>
          </cell>
          <cell r="M60">
            <v>5617</v>
          </cell>
          <cell r="N60">
            <v>520</v>
          </cell>
          <cell r="O60">
            <v>0</v>
          </cell>
          <cell r="P60">
            <v>15768.35</v>
          </cell>
          <cell r="Q60">
            <v>0</v>
          </cell>
          <cell r="R60">
            <v>208696.57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5411.84</v>
          </cell>
          <cell r="Z60">
            <v>5200.72</v>
          </cell>
          <cell r="AA60">
            <v>0</v>
          </cell>
          <cell r="AB60">
            <v>3190.88</v>
          </cell>
          <cell r="AC60">
            <v>0</v>
          </cell>
          <cell r="AD60">
            <v>0</v>
          </cell>
          <cell r="AE60">
            <v>13803.44</v>
          </cell>
          <cell r="AF60">
            <v>194893.13</v>
          </cell>
          <cell r="AG60">
            <v>0.56000000000000005</v>
          </cell>
          <cell r="AH60">
            <v>44551</v>
          </cell>
          <cell r="AI60">
            <v>42</v>
          </cell>
          <cell r="AJ60">
            <v>0</v>
          </cell>
          <cell r="AK60">
            <v>0</v>
          </cell>
          <cell r="AL60">
            <v>0</v>
          </cell>
          <cell r="AM60">
            <v>1669</v>
          </cell>
          <cell r="AN60">
            <v>44551</v>
          </cell>
          <cell r="AO60">
            <v>1711</v>
          </cell>
          <cell r="AP60">
            <v>0</v>
          </cell>
          <cell r="AQ60">
            <v>9287</v>
          </cell>
          <cell r="AR60">
            <v>27414</v>
          </cell>
          <cell r="AS60">
            <v>5698</v>
          </cell>
          <cell r="AT60">
            <v>1522</v>
          </cell>
          <cell r="AU60">
            <v>0</v>
          </cell>
          <cell r="AV60">
            <v>0</v>
          </cell>
          <cell r="AW60">
            <v>0</v>
          </cell>
          <cell r="AX60">
            <v>9664</v>
          </cell>
          <cell r="AY60">
            <v>142</v>
          </cell>
          <cell r="AZ60">
            <v>28936</v>
          </cell>
          <cell r="BA60">
            <v>46262</v>
          </cell>
          <cell r="BB60">
            <v>75198</v>
          </cell>
          <cell r="BC60">
            <v>2.59</v>
          </cell>
          <cell r="BD60">
            <v>74944.240000000005</v>
          </cell>
          <cell r="BE60">
            <v>119948.89</v>
          </cell>
          <cell r="BF60">
            <v>844.71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1</v>
          </cell>
          <cell r="BP60" t="str">
            <v>Tim</v>
          </cell>
          <cell r="BQ60" t="str">
            <v>Cronin</v>
          </cell>
          <cell r="BR60" t="str">
            <v>319-438-1231</v>
          </cell>
          <cell r="BS60" t="str">
            <v>tcronin@central-city.k12.ia.us</v>
          </cell>
          <cell r="BT60" t="str">
            <v>Mark</v>
          </cell>
          <cell r="BU60" t="str">
            <v>Mulvaney</v>
          </cell>
          <cell r="BV60" t="str">
            <v>319-438-6181</v>
          </cell>
          <cell r="BW60" t="str">
            <v>mmulvaney@northlinncsd.org</v>
          </cell>
          <cell r="BX60" t="str">
            <v>Mark</v>
          </cell>
          <cell r="BY60" t="str">
            <v>Mulvaney</v>
          </cell>
          <cell r="BZ60" t="str">
            <v>319-438-6181</v>
          </cell>
          <cell r="CA60" t="str">
            <v>mmulvaney@northlinncsd.org</v>
          </cell>
          <cell r="CB60" t="str">
            <v>NULL</v>
          </cell>
          <cell r="CC60">
            <v>41897.651064814818</v>
          </cell>
          <cell r="CD60" t="str">
            <v>NULL</v>
          </cell>
          <cell r="CE60">
            <v>1</v>
          </cell>
          <cell r="CF60">
            <v>1</v>
          </cell>
          <cell r="CG60">
            <v>1</v>
          </cell>
          <cell r="CH60">
            <v>1169</v>
          </cell>
          <cell r="CI60" t="str">
            <v>1089</v>
          </cell>
          <cell r="CJ60" t="str">
            <v>0000</v>
          </cell>
          <cell r="CK60" t="str">
            <v>2014</v>
          </cell>
        </row>
        <row r="61">
          <cell r="A61">
            <v>1093</v>
          </cell>
          <cell r="B61" t="str">
            <v>2014</v>
          </cell>
          <cell r="C61">
            <v>99160.72</v>
          </cell>
          <cell r="D61">
            <v>0</v>
          </cell>
          <cell r="E61">
            <v>57189.86</v>
          </cell>
          <cell r="F61">
            <v>0</v>
          </cell>
          <cell r="G61">
            <v>0</v>
          </cell>
          <cell r="H61">
            <v>0</v>
          </cell>
          <cell r="I61">
            <v>273881.90999999997</v>
          </cell>
          <cell r="J61">
            <v>45388.69</v>
          </cell>
          <cell r="K61">
            <v>29503.81</v>
          </cell>
          <cell r="L61">
            <v>17581.21</v>
          </cell>
          <cell r="M61">
            <v>18618.900000000001</v>
          </cell>
          <cell r="N61">
            <v>1154.5</v>
          </cell>
          <cell r="O61">
            <v>5453.18</v>
          </cell>
          <cell r="P61">
            <v>26258.45</v>
          </cell>
          <cell r="Q61">
            <v>0</v>
          </cell>
          <cell r="R61">
            <v>574191.23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21951.439999999999</v>
          </cell>
          <cell r="Z61">
            <v>8344</v>
          </cell>
          <cell r="AA61">
            <v>0</v>
          </cell>
          <cell r="AB61">
            <v>12054</v>
          </cell>
          <cell r="AC61">
            <v>0</v>
          </cell>
          <cell r="AD61">
            <v>0</v>
          </cell>
          <cell r="AE61">
            <v>42349.440000000002</v>
          </cell>
          <cell r="AF61">
            <v>531841.79</v>
          </cell>
          <cell r="AG61">
            <v>0.56000000000000005</v>
          </cell>
          <cell r="AH61">
            <v>120279</v>
          </cell>
          <cell r="AI61">
            <v>75624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120279</v>
          </cell>
          <cell r="AO61">
            <v>75624</v>
          </cell>
          <cell r="AP61">
            <v>1262</v>
          </cell>
          <cell r="AQ61">
            <v>14900</v>
          </cell>
          <cell r="AR61">
            <v>31252</v>
          </cell>
          <cell r="AS61">
            <v>21525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39199</v>
          </cell>
          <cell r="AY61">
            <v>545</v>
          </cell>
          <cell r="AZ61">
            <v>32514</v>
          </cell>
          <cell r="BA61">
            <v>195903</v>
          </cell>
          <cell r="BB61">
            <v>228417</v>
          </cell>
          <cell r="BC61">
            <v>2.33</v>
          </cell>
          <cell r="BD61">
            <v>75757.62</v>
          </cell>
          <cell r="BE61">
            <v>456084.17</v>
          </cell>
          <cell r="BF61">
            <v>836.85</v>
          </cell>
          <cell r="BG61">
            <v>0</v>
          </cell>
          <cell r="BH61">
            <v>0</v>
          </cell>
          <cell r="BI61">
            <v>10</v>
          </cell>
          <cell r="BJ61">
            <v>1</v>
          </cell>
          <cell r="BK61">
            <v>1</v>
          </cell>
          <cell r="BL61">
            <v>0</v>
          </cell>
          <cell r="BM61">
            <v>1</v>
          </cell>
          <cell r="BN61">
            <v>0</v>
          </cell>
          <cell r="BO61">
            <v>1</v>
          </cell>
          <cell r="BP61" t="str">
            <v>Becky</v>
          </cell>
          <cell r="BQ61" t="str">
            <v>Wood</v>
          </cell>
          <cell r="BR61" t="str">
            <v>641-446-4819</v>
          </cell>
          <cell r="BS61" t="str">
            <v>becky.wood@centraldecatur.org</v>
          </cell>
          <cell r="BT61" t="str">
            <v>Brian</v>
          </cell>
          <cell r="BU61" t="str">
            <v>Broich</v>
          </cell>
          <cell r="BV61" t="str">
            <v>641-446-6565</v>
          </cell>
          <cell r="BW61" t="str">
            <v>brian.broich@centraldecatur.org</v>
          </cell>
          <cell r="BX61" t="str">
            <v>Brian</v>
          </cell>
          <cell r="BY61" t="str">
            <v>Broich</v>
          </cell>
          <cell r="BZ61" t="str">
            <v>641-446-6565</v>
          </cell>
          <cell r="CA61" t="str">
            <v>brian.broich@centraldecatur.org</v>
          </cell>
          <cell r="CB61" t="str">
            <v>NULL</v>
          </cell>
          <cell r="CC61">
            <v>41897.718680555554</v>
          </cell>
          <cell r="CD61" t="str">
            <v>NULL</v>
          </cell>
          <cell r="CE61">
            <v>1</v>
          </cell>
          <cell r="CF61">
            <v>1</v>
          </cell>
          <cell r="CG61">
            <v>1</v>
          </cell>
          <cell r="CH61">
            <v>1170</v>
          </cell>
          <cell r="CI61" t="str">
            <v>1093</v>
          </cell>
          <cell r="CJ61" t="str">
            <v>0000</v>
          </cell>
          <cell r="CK61" t="str">
            <v>2014</v>
          </cell>
        </row>
        <row r="62">
          <cell r="A62">
            <v>1095</v>
          </cell>
          <cell r="B62" t="str">
            <v>2014</v>
          </cell>
          <cell r="C62">
            <v>35937.74</v>
          </cell>
          <cell r="D62">
            <v>0</v>
          </cell>
          <cell r="E62">
            <v>20510.150000000001</v>
          </cell>
          <cell r="F62">
            <v>0</v>
          </cell>
          <cell r="G62">
            <v>0</v>
          </cell>
          <cell r="H62">
            <v>0</v>
          </cell>
          <cell r="I62">
            <v>153301.9</v>
          </cell>
          <cell r="J62">
            <v>37608.99</v>
          </cell>
          <cell r="K62">
            <v>15179.3</v>
          </cell>
          <cell r="L62">
            <v>41543.42</v>
          </cell>
          <cell r="M62">
            <v>674</v>
          </cell>
          <cell r="N62">
            <v>475</v>
          </cell>
          <cell r="O62">
            <v>0</v>
          </cell>
          <cell r="P62">
            <v>6199.05</v>
          </cell>
          <cell r="Q62">
            <v>0</v>
          </cell>
          <cell r="R62">
            <v>311429.55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8129.52</v>
          </cell>
          <cell r="Z62">
            <v>15497.44</v>
          </cell>
          <cell r="AA62">
            <v>0</v>
          </cell>
          <cell r="AB62">
            <v>28885.919999999998</v>
          </cell>
          <cell r="AC62">
            <v>2651.6</v>
          </cell>
          <cell r="AD62">
            <v>0</v>
          </cell>
          <cell r="AE62">
            <v>55164.480000000003</v>
          </cell>
          <cell r="AF62">
            <v>256265.07</v>
          </cell>
          <cell r="AG62">
            <v>0.56000000000000005</v>
          </cell>
          <cell r="AH62">
            <v>54779</v>
          </cell>
          <cell r="AI62">
            <v>0</v>
          </cell>
          <cell r="AJ62">
            <v>0</v>
          </cell>
          <cell r="AK62">
            <v>0</v>
          </cell>
          <cell r="AL62">
            <v>349</v>
          </cell>
          <cell r="AM62">
            <v>137</v>
          </cell>
          <cell r="AN62">
            <v>55128</v>
          </cell>
          <cell r="AO62">
            <v>137</v>
          </cell>
          <cell r="AP62">
            <v>11423</v>
          </cell>
          <cell r="AQ62">
            <v>27674</v>
          </cell>
          <cell r="AR62">
            <v>17208</v>
          </cell>
          <cell r="AS62">
            <v>51582</v>
          </cell>
          <cell r="AT62">
            <v>0</v>
          </cell>
          <cell r="AU62">
            <v>4735</v>
          </cell>
          <cell r="AV62">
            <v>0</v>
          </cell>
          <cell r="AW62">
            <v>0</v>
          </cell>
          <cell r="AX62">
            <v>14517</v>
          </cell>
          <cell r="AY62">
            <v>294</v>
          </cell>
          <cell r="AZ62">
            <v>28631</v>
          </cell>
          <cell r="BA62">
            <v>55265</v>
          </cell>
          <cell r="BB62">
            <v>83896</v>
          </cell>
          <cell r="BC62">
            <v>3.05</v>
          </cell>
          <cell r="BD62">
            <v>87324.55</v>
          </cell>
          <cell r="BE62">
            <v>168940.52</v>
          </cell>
          <cell r="BF62">
            <v>574.63</v>
          </cell>
          <cell r="BG62">
            <v>0</v>
          </cell>
          <cell r="BH62">
            <v>0</v>
          </cell>
          <cell r="BI62">
            <v>5</v>
          </cell>
          <cell r="BJ62">
            <v>0</v>
          </cell>
          <cell r="BK62">
            <v>1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 t="str">
            <v>Jackie</v>
          </cell>
          <cell r="BQ62" t="str">
            <v>Wells</v>
          </cell>
          <cell r="BR62" t="str">
            <v>712-472-2664</v>
          </cell>
          <cell r="BS62" t="str">
            <v>jwells@centrallyon.org</v>
          </cell>
          <cell r="BT62" t="str">
            <v>Steve</v>
          </cell>
          <cell r="BU62" t="str">
            <v>Breske</v>
          </cell>
          <cell r="BV62" t="str">
            <v>712-472-2664</v>
          </cell>
          <cell r="BW62" t="str">
            <v>sbreske@centrallyon.org</v>
          </cell>
          <cell r="BX62" t="str">
            <v>Mark</v>
          </cell>
          <cell r="BY62" t="str">
            <v>McCarty</v>
          </cell>
          <cell r="BZ62" t="str">
            <v>712-472-3543</v>
          </cell>
          <cell r="CA62" t="str">
            <v>sbreske@centrallyon.org</v>
          </cell>
          <cell r="CB62" t="str">
            <v>NULL</v>
          </cell>
          <cell r="CC62">
            <v>41964.607939814814</v>
          </cell>
          <cell r="CD62" t="str">
            <v>NULL</v>
          </cell>
          <cell r="CE62">
            <v>1</v>
          </cell>
          <cell r="CF62">
            <v>1</v>
          </cell>
          <cell r="CG62">
            <v>1</v>
          </cell>
          <cell r="CH62">
            <v>1171</v>
          </cell>
          <cell r="CI62" t="str">
            <v>1095</v>
          </cell>
          <cell r="CJ62" t="str">
            <v>0000</v>
          </cell>
          <cell r="CK62" t="str">
            <v>2014</v>
          </cell>
        </row>
        <row r="63">
          <cell r="A63">
            <v>1107</v>
          </cell>
          <cell r="B63" t="str">
            <v>2014</v>
          </cell>
          <cell r="C63">
            <v>102784.76</v>
          </cell>
          <cell r="D63">
            <v>0</v>
          </cell>
          <cell r="E63">
            <v>175417.72</v>
          </cell>
          <cell r="F63">
            <v>1245.8800000000001</v>
          </cell>
          <cell r="G63">
            <v>0</v>
          </cell>
          <cell r="H63">
            <v>0</v>
          </cell>
          <cell r="I63">
            <v>278750.53000000003</v>
          </cell>
          <cell r="J63">
            <v>75704.649999999994</v>
          </cell>
          <cell r="K63">
            <v>31119.46</v>
          </cell>
          <cell r="L63">
            <v>4073.76</v>
          </cell>
          <cell r="M63">
            <v>0</v>
          </cell>
          <cell r="N63">
            <v>0</v>
          </cell>
          <cell r="O63">
            <v>0</v>
          </cell>
          <cell r="P63">
            <v>5823.04</v>
          </cell>
          <cell r="Q63">
            <v>0</v>
          </cell>
          <cell r="R63">
            <v>674919.8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19453.84</v>
          </cell>
          <cell r="Z63">
            <v>2956.8</v>
          </cell>
          <cell r="AA63">
            <v>0</v>
          </cell>
          <cell r="AB63">
            <v>12560.24</v>
          </cell>
          <cell r="AC63">
            <v>0</v>
          </cell>
          <cell r="AD63">
            <v>0</v>
          </cell>
          <cell r="AE63">
            <v>34970.879999999997</v>
          </cell>
          <cell r="AF63">
            <v>639948.92000000004</v>
          </cell>
          <cell r="AG63">
            <v>0.56000000000000005</v>
          </cell>
          <cell r="AH63">
            <v>200198</v>
          </cell>
          <cell r="AI63">
            <v>0</v>
          </cell>
          <cell r="AJ63">
            <v>0</v>
          </cell>
          <cell r="AK63">
            <v>0</v>
          </cell>
          <cell r="AL63">
            <v>2378</v>
          </cell>
          <cell r="AM63">
            <v>0</v>
          </cell>
          <cell r="AN63">
            <v>202576</v>
          </cell>
          <cell r="AO63">
            <v>0</v>
          </cell>
          <cell r="AP63">
            <v>13897</v>
          </cell>
          <cell r="AQ63">
            <v>5280</v>
          </cell>
          <cell r="AR63">
            <v>17936</v>
          </cell>
          <cell r="AS63">
            <v>22429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34739</v>
          </cell>
          <cell r="AY63">
            <v>955</v>
          </cell>
          <cell r="AZ63">
            <v>31833</v>
          </cell>
          <cell r="BA63">
            <v>202576</v>
          </cell>
          <cell r="BB63">
            <v>234409</v>
          </cell>
          <cell r="BC63">
            <v>2.73</v>
          </cell>
          <cell r="BD63">
            <v>86904.09</v>
          </cell>
          <cell r="BE63">
            <v>553044.82999999996</v>
          </cell>
          <cell r="BF63">
            <v>579.1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1</v>
          </cell>
          <cell r="BN63">
            <v>0</v>
          </cell>
          <cell r="BO63">
            <v>1</v>
          </cell>
          <cell r="BP63" t="str">
            <v>Corey</v>
          </cell>
          <cell r="BQ63" t="str">
            <v>Johnson</v>
          </cell>
          <cell r="BR63" t="str">
            <v>641-774-5967</v>
          </cell>
          <cell r="BS63" t="str">
            <v>corey.johnson@chariton.k12.ia.us</v>
          </cell>
          <cell r="BT63" t="str">
            <v>Corey</v>
          </cell>
          <cell r="BU63" t="str">
            <v>Johnson</v>
          </cell>
          <cell r="BV63" t="str">
            <v>641-774-5967</v>
          </cell>
          <cell r="BW63" t="str">
            <v>corey.johnson@chariton.k12.ia.us</v>
          </cell>
          <cell r="BX63" t="str">
            <v>George</v>
          </cell>
          <cell r="BY63" t="str">
            <v>Elliott</v>
          </cell>
          <cell r="BZ63" t="str">
            <v>641-774-2319</v>
          </cell>
          <cell r="CA63" t="str">
            <v>george.elliott@chariton.k12.ia.us</v>
          </cell>
          <cell r="CB63" t="str">
            <v>NULL</v>
          </cell>
          <cell r="CC63">
            <v>41893.445081018515</v>
          </cell>
          <cell r="CD63" t="str">
            <v>NULL</v>
          </cell>
          <cell r="CE63">
            <v>1</v>
          </cell>
          <cell r="CF63">
            <v>1</v>
          </cell>
          <cell r="CG63">
            <v>1</v>
          </cell>
          <cell r="CH63">
            <v>1172</v>
          </cell>
          <cell r="CI63" t="str">
            <v>1107</v>
          </cell>
          <cell r="CJ63" t="str">
            <v>0000</v>
          </cell>
          <cell r="CK63" t="str">
            <v>2014</v>
          </cell>
        </row>
        <row r="64">
          <cell r="A64">
            <v>1116</v>
          </cell>
          <cell r="B64" t="str">
            <v>2014</v>
          </cell>
          <cell r="C64">
            <v>87983.66</v>
          </cell>
          <cell r="D64">
            <v>0</v>
          </cell>
          <cell r="E64">
            <v>63335.72</v>
          </cell>
          <cell r="F64">
            <v>0</v>
          </cell>
          <cell r="G64">
            <v>0</v>
          </cell>
          <cell r="H64">
            <v>0</v>
          </cell>
          <cell r="I64">
            <v>222222.6</v>
          </cell>
          <cell r="J64">
            <v>60281.13</v>
          </cell>
          <cell r="K64">
            <v>9727.9</v>
          </cell>
          <cell r="L64">
            <v>78283.990000000005</v>
          </cell>
          <cell r="M64">
            <v>8264</v>
          </cell>
          <cell r="N64">
            <v>755</v>
          </cell>
          <cell r="O64">
            <v>22040.5</v>
          </cell>
          <cell r="P64">
            <v>3101.23</v>
          </cell>
          <cell r="Q64">
            <v>0</v>
          </cell>
          <cell r="R64">
            <v>555995.73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10571.15</v>
          </cell>
          <cell r="Z64">
            <v>13211.96</v>
          </cell>
          <cell r="AA64">
            <v>0</v>
          </cell>
          <cell r="AB64">
            <v>11425.43</v>
          </cell>
          <cell r="AC64">
            <v>0</v>
          </cell>
          <cell r="AD64">
            <v>0</v>
          </cell>
          <cell r="AE64">
            <v>35208.54</v>
          </cell>
          <cell r="AF64">
            <v>520787.19</v>
          </cell>
          <cell r="AG64">
            <v>0.56499999999999995</v>
          </cell>
          <cell r="AH64">
            <v>107407</v>
          </cell>
          <cell r="AI64">
            <v>0</v>
          </cell>
          <cell r="AJ64">
            <v>0</v>
          </cell>
          <cell r="AK64">
            <v>0</v>
          </cell>
          <cell r="AL64">
            <v>4208</v>
          </cell>
          <cell r="AM64">
            <v>72</v>
          </cell>
          <cell r="AN64">
            <v>111615</v>
          </cell>
          <cell r="AO64">
            <v>72</v>
          </cell>
          <cell r="AP64">
            <v>13387</v>
          </cell>
          <cell r="AQ64">
            <v>23384</v>
          </cell>
          <cell r="AR64">
            <v>34169</v>
          </cell>
          <cell r="AS64">
            <v>20222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18710</v>
          </cell>
          <cell r="AY64">
            <v>505.3</v>
          </cell>
          <cell r="AZ64">
            <v>47556</v>
          </cell>
          <cell r="BA64">
            <v>111687</v>
          </cell>
          <cell r="BB64">
            <v>159243</v>
          </cell>
          <cell r="BC64">
            <v>3.27</v>
          </cell>
          <cell r="BD64">
            <v>155508.12</v>
          </cell>
          <cell r="BE64">
            <v>365279.07</v>
          </cell>
          <cell r="BF64">
            <v>722.9</v>
          </cell>
          <cell r="BG64">
            <v>0</v>
          </cell>
          <cell r="BH64">
            <v>0</v>
          </cell>
          <cell r="BI64">
            <v>14</v>
          </cell>
          <cell r="BJ64">
            <v>0</v>
          </cell>
          <cell r="BK64">
            <v>0</v>
          </cell>
          <cell r="BL64">
            <v>1</v>
          </cell>
          <cell r="BM64">
            <v>0</v>
          </cell>
          <cell r="BN64">
            <v>0</v>
          </cell>
          <cell r="BO64">
            <v>0</v>
          </cell>
          <cell r="BP64" t="str">
            <v>Terri</v>
          </cell>
          <cell r="BQ64" t="str">
            <v>OBrien</v>
          </cell>
          <cell r="BR64" t="str">
            <v>641-257-6500</v>
          </cell>
          <cell r="BS64" t="str">
            <v>tobrien@charlescityschools.org</v>
          </cell>
          <cell r="BT64" t="str">
            <v>Jerry</v>
          </cell>
          <cell r="BU64" t="str">
            <v>Mitchell</v>
          </cell>
          <cell r="BV64" t="str">
            <v>641-257-6590</v>
          </cell>
          <cell r="BW64" t="str">
            <v>jmitche@charlescityschools.org</v>
          </cell>
          <cell r="BX64" t="str">
            <v>Jerry</v>
          </cell>
          <cell r="BY64" t="str">
            <v>Mitchell</v>
          </cell>
          <cell r="BZ64" t="str">
            <v>641-257-6590</v>
          </cell>
          <cell r="CA64" t="str">
            <v>jmitche@charlescityschools.org</v>
          </cell>
          <cell r="CB64" t="str">
            <v>NULL</v>
          </cell>
          <cell r="CC64">
            <v>41891.393761574072</v>
          </cell>
          <cell r="CD64" t="str">
            <v>NULL</v>
          </cell>
          <cell r="CE64">
            <v>1</v>
          </cell>
          <cell r="CF64">
            <v>1</v>
          </cell>
          <cell r="CG64">
            <v>1</v>
          </cell>
          <cell r="CH64">
            <v>1173</v>
          </cell>
          <cell r="CI64" t="str">
            <v>1116</v>
          </cell>
          <cell r="CJ64" t="str">
            <v>0000</v>
          </cell>
          <cell r="CK64" t="str">
            <v>2014</v>
          </cell>
        </row>
        <row r="65">
          <cell r="A65">
            <v>1134</v>
          </cell>
          <cell r="B65" t="str">
            <v>2014</v>
          </cell>
          <cell r="C65">
            <v>71938.14</v>
          </cell>
          <cell r="D65">
            <v>0</v>
          </cell>
          <cell r="E65">
            <v>52513.99</v>
          </cell>
          <cell r="F65">
            <v>0</v>
          </cell>
          <cell r="G65">
            <v>0</v>
          </cell>
          <cell r="H65">
            <v>0</v>
          </cell>
          <cell r="I65">
            <v>93475.87</v>
          </cell>
          <cell r="J65">
            <v>19838.89</v>
          </cell>
          <cell r="K65">
            <v>29440.9</v>
          </cell>
          <cell r="L65">
            <v>0</v>
          </cell>
          <cell r="M65">
            <v>4947</v>
          </cell>
          <cell r="N65">
            <v>825</v>
          </cell>
          <cell r="O65">
            <v>0</v>
          </cell>
          <cell r="P65">
            <v>1950.88</v>
          </cell>
          <cell r="Q65">
            <v>0</v>
          </cell>
          <cell r="R65">
            <v>274930.67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2961.28</v>
          </cell>
          <cell r="Z65">
            <v>18313.68</v>
          </cell>
          <cell r="AA65">
            <v>0</v>
          </cell>
          <cell r="AB65">
            <v>13198.08</v>
          </cell>
          <cell r="AC65">
            <v>0</v>
          </cell>
          <cell r="AD65">
            <v>0</v>
          </cell>
          <cell r="AE65">
            <v>34473.040000000001</v>
          </cell>
          <cell r="AF65">
            <v>240457.63</v>
          </cell>
          <cell r="AG65">
            <v>0.56000000000000005</v>
          </cell>
          <cell r="AH65">
            <v>58150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58150</v>
          </cell>
          <cell r="AO65">
            <v>0</v>
          </cell>
          <cell r="AP65">
            <v>0</v>
          </cell>
          <cell r="AQ65">
            <v>32703</v>
          </cell>
          <cell r="AR65">
            <v>11594</v>
          </cell>
          <cell r="AS65">
            <v>23568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5288</v>
          </cell>
          <cell r="AY65">
            <v>174</v>
          </cell>
          <cell r="AZ65">
            <v>11594</v>
          </cell>
          <cell r="BA65">
            <v>58150</v>
          </cell>
          <cell r="BB65">
            <v>69744</v>
          </cell>
          <cell r="BC65">
            <v>3.45</v>
          </cell>
          <cell r="BD65">
            <v>39999.300000000003</v>
          </cell>
          <cell r="BE65">
            <v>200458.33</v>
          </cell>
          <cell r="BF65">
            <v>1152.06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1</v>
          </cell>
          <cell r="BP65" t="str">
            <v>Cathy</v>
          </cell>
          <cell r="BQ65" t="str">
            <v>Carstens</v>
          </cell>
          <cell r="BR65">
            <v>7126783325</v>
          </cell>
          <cell r="BS65" t="str">
            <v>ccarstens@charter-aok-ute.k12.ia.us</v>
          </cell>
          <cell r="BT65" t="str">
            <v>John</v>
          </cell>
          <cell r="BU65" t="str">
            <v>Jepsen</v>
          </cell>
          <cell r="BV65">
            <v>7126783325</v>
          </cell>
          <cell r="BW65" t="str">
            <v>jjepsen@charter-oak-ute.k12.ia.us</v>
          </cell>
          <cell r="BX65" t="str">
            <v>John</v>
          </cell>
          <cell r="BY65" t="str">
            <v>Jepsen</v>
          </cell>
          <cell r="BZ65">
            <v>7126783325</v>
          </cell>
          <cell r="CA65" t="str">
            <v>jjepsent@charter-oak-ute.k12.ia.us</v>
          </cell>
          <cell r="CB65" t="str">
            <v>NULL</v>
          </cell>
          <cell r="CC65">
            <v>41872.580914351849</v>
          </cell>
          <cell r="CD65" t="str">
            <v>NULL</v>
          </cell>
          <cell r="CE65">
            <v>1</v>
          </cell>
          <cell r="CF65">
            <v>1</v>
          </cell>
          <cell r="CG65">
            <v>1</v>
          </cell>
          <cell r="CH65">
            <v>1174</v>
          </cell>
          <cell r="CI65" t="str">
            <v>1134</v>
          </cell>
          <cell r="CJ65" t="str">
            <v>0000</v>
          </cell>
          <cell r="CK65" t="str">
            <v>2014</v>
          </cell>
        </row>
        <row r="66">
          <cell r="A66">
            <v>1152</v>
          </cell>
          <cell r="B66" t="str">
            <v>2014</v>
          </cell>
          <cell r="C66">
            <v>61411.32</v>
          </cell>
          <cell r="D66">
            <v>0</v>
          </cell>
          <cell r="E66">
            <v>40461.15</v>
          </cell>
          <cell r="F66">
            <v>0</v>
          </cell>
          <cell r="G66">
            <v>0</v>
          </cell>
          <cell r="H66">
            <v>0</v>
          </cell>
          <cell r="I66">
            <v>172372.86</v>
          </cell>
          <cell r="J66">
            <v>43633.77</v>
          </cell>
          <cell r="K66">
            <v>21136.720000000001</v>
          </cell>
          <cell r="L66">
            <v>27115.58</v>
          </cell>
          <cell r="M66">
            <v>14073</v>
          </cell>
          <cell r="N66">
            <v>0</v>
          </cell>
          <cell r="O66">
            <v>0</v>
          </cell>
          <cell r="P66">
            <v>1970</v>
          </cell>
          <cell r="Q66">
            <v>0</v>
          </cell>
          <cell r="R66">
            <v>382174.4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7289.51</v>
          </cell>
          <cell r="Y66">
            <v>15101.52</v>
          </cell>
          <cell r="Z66">
            <v>4357.92</v>
          </cell>
          <cell r="AA66">
            <v>0</v>
          </cell>
          <cell r="AB66">
            <v>12110</v>
          </cell>
          <cell r="AC66">
            <v>0</v>
          </cell>
          <cell r="AD66">
            <v>0</v>
          </cell>
          <cell r="AE66">
            <v>38858.949999999997</v>
          </cell>
          <cell r="AF66">
            <v>343315.45</v>
          </cell>
          <cell r="AG66">
            <v>0.56000000000000005</v>
          </cell>
          <cell r="AH66">
            <v>56491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56491</v>
          </cell>
          <cell r="AO66">
            <v>0</v>
          </cell>
          <cell r="AP66">
            <v>0</v>
          </cell>
          <cell r="AQ66">
            <v>7782</v>
          </cell>
          <cell r="AR66">
            <v>28458</v>
          </cell>
          <cell r="AS66">
            <v>21625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26967</v>
          </cell>
          <cell r="AY66">
            <v>505</v>
          </cell>
          <cell r="AZ66">
            <v>28458</v>
          </cell>
          <cell r="BA66">
            <v>56491</v>
          </cell>
          <cell r="BB66">
            <v>84949</v>
          </cell>
          <cell r="BC66">
            <v>4.04</v>
          </cell>
          <cell r="BD66">
            <v>114970.32</v>
          </cell>
          <cell r="BE66">
            <v>228345.13</v>
          </cell>
          <cell r="BF66">
            <v>452.17</v>
          </cell>
          <cell r="BG66">
            <v>0</v>
          </cell>
          <cell r="BH66">
            <v>0</v>
          </cell>
          <cell r="BI66">
            <v>9</v>
          </cell>
          <cell r="BJ66">
            <v>0</v>
          </cell>
          <cell r="BK66">
            <v>0</v>
          </cell>
          <cell r="BL66">
            <v>1</v>
          </cell>
          <cell r="BM66">
            <v>0</v>
          </cell>
          <cell r="BN66">
            <v>0</v>
          </cell>
          <cell r="BO66">
            <v>1</v>
          </cell>
          <cell r="BP66" t="str">
            <v>Joyce</v>
          </cell>
          <cell r="BQ66" t="str">
            <v>Lundsgaard</v>
          </cell>
          <cell r="BR66" t="str">
            <v>712-225-6767</v>
          </cell>
          <cell r="BS66" t="str">
            <v>jlundsgaard@ccsd.k12.ia.us</v>
          </cell>
          <cell r="BT66" t="str">
            <v>Mike</v>
          </cell>
          <cell r="BU66" t="str">
            <v>Wiederholt</v>
          </cell>
          <cell r="BV66" t="str">
            <v>712-225-6766</v>
          </cell>
          <cell r="BW66" t="str">
            <v>mwiederholt@ccsd.k12.ia.us</v>
          </cell>
          <cell r="BX66" t="str">
            <v>Mike</v>
          </cell>
          <cell r="BY66" t="str">
            <v>Wiederholt</v>
          </cell>
          <cell r="BZ66" t="str">
            <v>712-225-6766</v>
          </cell>
          <cell r="CA66" t="str">
            <v>mwiederholt@ccsd.k12.ia.us</v>
          </cell>
          <cell r="CB66" t="str">
            <v>NULL</v>
          </cell>
          <cell r="CC66">
            <v>41897.510949074072</v>
          </cell>
          <cell r="CD66" t="str">
            <v>NULL</v>
          </cell>
          <cell r="CE66">
            <v>1</v>
          </cell>
          <cell r="CF66">
            <v>1</v>
          </cell>
          <cell r="CG66">
            <v>1</v>
          </cell>
          <cell r="CH66">
            <v>1175</v>
          </cell>
          <cell r="CI66" t="str">
            <v>1152</v>
          </cell>
          <cell r="CJ66" t="str">
            <v>0000</v>
          </cell>
          <cell r="CK66" t="str">
            <v>2014</v>
          </cell>
        </row>
        <row r="67">
          <cell r="A67">
            <v>1197</v>
          </cell>
          <cell r="B67" t="str">
            <v>2014</v>
          </cell>
          <cell r="C67">
            <v>51575.25</v>
          </cell>
          <cell r="D67">
            <v>0</v>
          </cell>
          <cell r="E67">
            <v>23663.42</v>
          </cell>
          <cell r="F67">
            <v>0</v>
          </cell>
          <cell r="G67">
            <v>0</v>
          </cell>
          <cell r="H67">
            <v>0</v>
          </cell>
          <cell r="I67">
            <v>133207.70000000001</v>
          </cell>
          <cell r="J67">
            <v>43261.69</v>
          </cell>
          <cell r="K67">
            <v>36355.019999999997</v>
          </cell>
          <cell r="L67">
            <v>21088.5</v>
          </cell>
          <cell r="M67">
            <v>0</v>
          </cell>
          <cell r="N67">
            <v>755</v>
          </cell>
          <cell r="O67">
            <v>2763.8</v>
          </cell>
          <cell r="P67">
            <v>580</v>
          </cell>
          <cell r="Q67">
            <v>0</v>
          </cell>
          <cell r="R67">
            <v>313250.38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1044.24</v>
          </cell>
          <cell r="Y67">
            <v>10620.96</v>
          </cell>
          <cell r="Z67">
            <v>11.2</v>
          </cell>
          <cell r="AA67">
            <v>0</v>
          </cell>
          <cell r="AB67">
            <v>20804</v>
          </cell>
          <cell r="AC67">
            <v>33.04</v>
          </cell>
          <cell r="AD67">
            <v>0</v>
          </cell>
          <cell r="AE67">
            <v>32513.439999999999</v>
          </cell>
          <cell r="AF67">
            <v>280736.94</v>
          </cell>
          <cell r="AG67">
            <v>0.56000000000000005</v>
          </cell>
          <cell r="AH67">
            <v>76316</v>
          </cell>
          <cell r="AI67">
            <v>62</v>
          </cell>
          <cell r="AJ67">
            <v>0</v>
          </cell>
          <cell r="AK67">
            <v>0</v>
          </cell>
          <cell r="AL67">
            <v>313</v>
          </cell>
          <cell r="AM67">
            <v>0</v>
          </cell>
          <cell r="AN67">
            <v>76629</v>
          </cell>
          <cell r="AO67">
            <v>62</v>
          </cell>
          <cell r="AP67">
            <v>16846</v>
          </cell>
          <cell r="AQ67">
            <v>20</v>
          </cell>
          <cell r="AR67">
            <v>22814</v>
          </cell>
          <cell r="AS67">
            <v>37150</v>
          </cell>
          <cell r="AT67">
            <v>67</v>
          </cell>
          <cell r="AU67">
            <v>59</v>
          </cell>
          <cell r="AV67">
            <v>0</v>
          </cell>
          <cell r="AW67">
            <v>0</v>
          </cell>
          <cell r="AX67">
            <v>18966</v>
          </cell>
          <cell r="AY67">
            <v>364</v>
          </cell>
          <cell r="AZ67">
            <v>39727</v>
          </cell>
          <cell r="BA67">
            <v>76691</v>
          </cell>
          <cell r="BB67">
            <v>116418</v>
          </cell>
          <cell r="BC67">
            <v>2.41</v>
          </cell>
          <cell r="BD67">
            <v>95742.07</v>
          </cell>
          <cell r="BE67">
            <v>184994.87</v>
          </cell>
          <cell r="BF67">
            <v>508.23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1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 t="str">
            <v>Nancy</v>
          </cell>
          <cell r="BQ67" t="str">
            <v>Hummel</v>
          </cell>
          <cell r="BR67" t="str">
            <v>712-542-5165</v>
          </cell>
          <cell r="BS67" t="str">
            <v>nhummel@clarindacsd.org</v>
          </cell>
          <cell r="BT67" t="str">
            <v>Nancy</v>
          </cell>
          <cell r="BU67" t="str">
            <v>Hummel</v>
          </cell>
          <cell r="BV67" t="str">
            <v>712-542-5165</v>
          </cell>
          <cell r="BW67" t="str">
            <v>nhummel@clarindacsd.org</v>
          </cell>
          <cell r="BX67" t="str">
            <v>Ed</v>
          </cell>
          <cell r="BY67" t="str">
            <v>Brown</v>
          </cell>
          <cell r="BZ67" t="str">
            <v>712-542-3181</v>
          </cell>
          <cell r="CA67" t="str">
            <v>nhummel@clarindacsd.org</v>
          </cell>
          <cell r="CB67" t="str">
            <v>NULL</v>
          </cell>
          <cell r="CC67">
            <v>41894.567395833335</v>
          </cell>
          <cell r="CD67" t="str">
            <v>NULL</v>
          </cell>
          <cell r="CE67">
            <v>1</v>
          </cell>
          <cell r="CF67">
            <v>1</v>
          </cell>
          <cell r="CG67">
            <v>1</v>
          </cell>
          <cell r="CH67">
            <v>1176</v>
          </cell>
          <cell r="CI67" t="str">
            <v>1197</v>
          </cell>
          <cell r="CJ67" t="str">
            <v>0000</v>
          </cell>
          <cell r="CK67" t="str">
            <v>2014</v>
          </cell>
        </row>
        <row r="68">
          <cell r="A68">
            <v>1206</v>
          </cell>
          <cell r="B68" t="str">
            <v>2014</v>
          </cell>
          <cell r="C68">
            <v>141818.15</v>
          </cell>
          <cell r="D68">
            <v>1256.75</v>
          </cell>
          <cell r="E68">
            <v>15271.43</v>
          </cell>
          <cell r="F68">
            <v>10357.35</v>
          </cell>
          <cell r="G68">
            <v>0</v>
          </cell>
          <cell r="H68">
            <v>0</v>
          </cell>
          <cell r="I68">
            <v>245298.95</v>
          </cell>
          <cell r="J68">
            <v>89133.86</v>
          </cell>
          <cell r="K68">
            <v>29138.62</v>
          </cell>
          <cell r="L68">
            <v>48513.69</v>
          </cell>
          <cell r="M68">
            <v>0</v>
          </cell>
          <cell r="N68">
            <v>0</v>
          </cell>
          <cell r="O68">
            <v>6179.55</v>
          </cell>
          <cell r="P68">
            <v>3089.16</v>
          </cell>
          <cell r="Q68">
            <v>0</v>
          </cell>
          <cell r="R68">
            <v>590057.51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12496.96</v>
          </cell>
          <cell r="Z68">
            <v>11358.48</v>
          </cell>
          <cell r="AA68">
            <v>0</v>
          </cell>
          <cell r="AB68">
            <v>25097.52</v>
          </cell>
          <cell r="AC68">
            <v>233.52</v>
          </cell>
          <cell r="AD68">
            <v>0</v>
          </cell>
          <cell r="AE68">
            <v>49186.48</v>
          </cell>
          <cell r="AF68">
            <v>540871.03</v>
          </cell>
          <cell r="AG68">
            <v>0.56000000000000005</v>
          </cell>
          <cell r="AH68">
            <v>135140</v>
          </cell>
          <cell r="AI68">
            <v>6006</v>
          </cell>
          <cell r="AJ68">
            <v>0</v>
          </cell>
          <cell r="AK68">
            <v>0</v>
          </cell>
          <cell r="AL68">
            <v>1117</v>
          </cell>
          <cell r="AM68">
            <v>1765</v>
          </cell>
          <cell r="AN68">
            <v>136257</v>
          </cell>
          <cell r="AO68">
            <v>7771</v>
          </cell>
          <cell r="AP68">
            <v>16560</v>
          </cell>
          <cell r="AQ68">
            <v>20283</v>
          </cell>
          <cell r="AR68">
            <v>19717</v>
          </cell>
          <cell r="AS68">
            <v>44817</v>
          </cell>
          <cell r="AT68">
            <v>58</v>
          </cell>
          <cell r="AU68">
            <v>417</v>
          </cell>
          <cell r="AV68">
            <v>0</v>
          </cell>
          <cell r="AW68">
            <v>0</v>
          </cell>
          <cell r="AX68">
            <v>22316</v>
          </cell>
          <cell r="AY68">
            <v>418</v>
          </cell>
          <cell r="AZ68">
            <v>36335</v>
          </cell>
          <cell r="BA68">
            <v>144028</v>
          </cell>
          <cell r="BB68">
            <v>180363</v>
          </cell>
          <cell r="BC68">
            <v>3</v>
          </cell>
          <cell r="BD68">
            <v>109005</v>
          </cell>
          <cell r="BE68">
            <v>431866.03</v>
          </cell>
          <cell r="BF68">
            <v>1033.17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1</v>
          </cell>
          <cell r="BM68">
            <v>0</v>
          </cell>
          <cell r="BN68">
            <v>0</v>
          </cell>
          <cell r="BO68">
            <v>1</v>
          </cell>
          <cell r="BP68" t="str">
            <v>Ruth</v>
          </cell>
          <cell r="BQ68" t="str">
            <v>Cramer</v>
          </cell>
          <cell r="BR68" t="str">
            <v>515-532-3423</v>
          </cell>
          <cell r="BS68" t="str">
            <v>rcramer@clargold.org</v>
          </cell>
          <cell r="BT68" t="str">
            <v>Dwight</v>
          </cell>
          <cell r="BU68" t="str">
            <v>Tew</v>
          </cell>
          <cell r="BV68" t="str">
            <v>515-851-2390</v>
          </cell>
          <cell r="BW68" t="str">
            <v>rcramer@clargold.org</v>
          </cell>
          <cell r="BX68" t="str">
            <v>None</v>
          </cell>
          <cell r="BY68" t="str">
            <v>None</v>
          </cell>
          <cell r="BZ68" t="str">
            <v>None</v>
          </cell>
          <cell r="CA68" t="str">
            <v>None</v>
          </cell>
          <cell r="CB68" t="str">
            <v>NULL</v>
          </cell>
          <cell r="CC68">
            <v>41886.712731481479</v>
          </cell>
          <cell r="CD68" t="str">
            <v>NULL</v>
          </cell>
          <cell r="CE68">
            <v>1</v>
          </cell>
          <cell r="CF68">
            <v>1</v>
          </cell>
          <cell r="CG68">
            <v>1</v>
          </cell>
          <cell r="CH68">
            <v>1177</v>
          </cell>
          <cell r="CI68" t="str">
            <v>1206</v>
          </cell>
          <cell r="CJ68" t="str">
            <v>0000</v>
          </cell>
          <cell r="CK68" t="str">
            <v>2014</v>
          </cell>
        </row>
        <row r="69">
          <cell r="A69">
            <v>1211</v>
          </cell>
          <cell r="B69" t="str">
            <v>2014</v>
          </cell>
          <cell r="C69">
            <v>132519.25</v>
          </cell>
          <cell r="D69">
            <v>7568</v>
          </cell>
          <cell r="E69">
            <v>73703.7</v>
          </cell>
          <cell r="F69">
            <v>994.57</v>
          </cell>
          <cell r="G69">
            <v>0</v>
          </cell>
          <cell r="H69">
            <v>0</v>
          </cell>
          <cell r="I69">
            <v>353347.75</v>
          </cell>
          <cell r="J69">
            <v>90601.51</v>
          </cell>
          <cell r="K69">
            <v>34224.71</v>
          </cell>
          <cell r="L69">
            <v>7582.8</v>
          </cell>
          <cell r="M69">
            <v>22880</v>
          </cell>
          <cell r="N69">
            <v>450.8</v>
          </cell>
          <cell r="O69">
            <v>1523.65</v>
          </cell>
          <cell r="P69">
            <v>2624.11</v>
          </cell>
          <cell r="Q69">
            <v>0</v>
          </cell>
          <cell r="R69">
            <v>728020.85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22.99</v>
          </cell>
          <cell r="Y69">
            <v>10236.24</v>
          </cell>
          <cell r="Z69">
            <v>61518.239999999998</v>
          </cell>
          <cell r="AA69">
            <v>0</v>
          </cell>
          <cell r="AB69">
            <v>13252.96</v>
          </cell>
          <cell r="AC69">
            <v>0</v>
          </cell>
          <cell r="AD69">
            <v>0</v>
          </cell>
          <cell r="AE69">
            <v>85030.43</v>
          </cell>
          <cell r="AF69">
            <v>642990.42000000004</v>
          </cell>
          <cell r="AG69">
            <v>0.56000000000000005</v>
          </cell>
          <cell r="AH69">
            <v>179055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179055</v>
          </cell>
          <cell r="AO69">
            <v>0</v>
          </cell>
          <cell r="AP69">
            <v>0</v>
          </cell>
          <cell r="AQ69">
            <v>109854</v>
          </cell>
          <cell r="AR69">
            <v>27051</v>
          </cell>
          <cell r="AS69">
            <v>23666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18279</v>
          </cell>
          <cell r="AY69">
            <v>1047</v>
          </cell>
          <cell r="AZ69">
            <v>27051</v>
          </cell>
          <cell r="BA69">
            <v>179055</v>
          </cell>
          <cell r="BB69">
            <v>206106</v>
          </cell>
          <cell r="BC69">
            <v>3.12</v>
          </cell>
          <cell r="BD69">
            <v>84399.12</v>
          </cell>
          <cell r="BE69">
            <v>558591.30000000005</v>
          </cell>
          <cell r="BF69">
            <v>533.52</v>
          </cell>
          <cell r="BG69">
            <v>0</v>
          </cell>
          <cell r="BH69">
            <v>0</v>
          </cell>
          <cell r="BI69">
            <v>15</v>
          </cell>
          <cell r="BJ69">
            <v>0</v>
          </cell>
          <cell r="BK69">
            <v>0</v>
          </cell>
          <cell r="BL69">
            <v>1</v>
          </cell>
          <cell r="BM69">
            <v>0</v>
          </cell>
          <cell r="BN69">
            <v>0</v>
          </cell>
          <cell r="BO69">
            <v>0</v>
          </cell>
          <cell r="BP69" t="str">
            <v>Ruth</v>
          </cell>
          <cell r="BQ69" t="str">
            <v>White</v>
          </cell>
          <cell r="BR69">
            <v>6413424969</v>
          </cell>
          <cell r="BS69" t="str">
            <v>rwhite@clarke.k12.ia.us</v>
          </cell>
          <cell r="BT69" t="str">
            <v>Rick</v>
          </cell>
          <cell r="BU69" t="str">
            <v>Perin</v>
          </cell>
          <cell r="BV69">
            <v>6413424892</v>
          </cell>
          <cell r="BW69" t="str">
            <v>rperin@clarke.k12.ia.us</v>
          </cell>
          <cell r="BX69" t="str">
            <v>James</v>
          </cell>
          <cell r="BY69" t="str">
            <v>Courcier</v>
          </cell>
          <cell r="BZ69">
            <v>6413424892</v>
          </cell>
          <cell r="CA69" t="str">
            <v>rperin@clarke.k12.ia.us</v>
          </cell>
          <cell r="CB69" t="str">
            <v>NULL</v>
          </cell>
          <cell r="CC69">
            <v>41897.406782407408</v>
          </cell>
          <cell r="CD69" t="str">
            <v>NULL</v>
          </cell>
          <cell r="CE69">
            <v>1</v>
          </cell>
          <cell r="CF69">
            <v>1</v>
          </cell>
          <cell r="CG69">
            <v>1</v>
          </cell>
          <cell r="CH69">
            <v>1178</v>
          </cell>
          <cell r="CI69" t="str">
            <v>1211</v>
          </cell>
          <cell r="CJ69" t="str">
            <v>0000</v>
          </cell>
          <cell r="CK69" t="str">
            <v>2014</v>
          </cell>
        </row>
        <row r="70">
          <cell r="A70">
            <v>1215</v>
          </cell>
          <cell r="B70" t="str">
            <v>2014</v>
          </cell>
          <cell r="C70">
            <v>21051.84</v>
          </cell>
          <cell r="D70">
            <v>0</v>
          </cell>
          <cell r="E70">
            <v>11499.29</v>
          </cell>
          <cell r="F70">
            <v>0</v>
          </cell>
          <cell r="G70">
            <v>0</v>
          </cell>
          <cell r="H70">
            <v>0</v>
          </cell>
          <cell r="I70">
            <v>38084.06</v>
          </cell>
          <cell r="J70">
            <v>13010.61</v>
          </cell>
          <cell r="K70">
            <v>701.9</v>
          </cell>
          <cell r="L70">
            <v>14983.46</v>
          </cell>
          <cell r="M70">
            <v>6065.8</v>
          </cell>
          <cell r="N70">
            <v>525</v>
          </cell>
          <cell r="O70">
            <v>0</v>
          </cell>
          <cell r="P70">
            <v>1604.47</v>
          </cell>
          <cell r="Q70">
            <v>0</v>
          </cell>
          <cell r="R70">
            <v>107526.43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3905.44</v>
          </cell>
          <cell r="Z70">
            <v>1652</v>
          </cell>
          <cell r="AA70">
            <v>0</v>
          </cell>
          <cell r="AB70">
            <v>4976.16</v>
          </cell>
          <cell r="AC70">
            <v>0</v>
          </cell>
          <cell r="AD70">
            <v>0</v>
          </cell>
          <cell r="AE70">
            <v>10533.6</v>
          </cell>
          <cell r="AF70">
            <v>96992.83</v>
          </cell>
          <cell r="AG70">
            <v>0.56000000000000005</v>
          </cell>
          <cell r="AH70">
            <v>18360</v>
          </cell>
          <cell r="AI70">
            <v>0</v>
          </cell>
          <cell r="AJ70">
            <v>0</v>
          </cell>
          <cell r="AK70">
            <v>0</v>
          </cell>
          <cell r="AL70">
            <v>2975</v>
          </cell>
          <cell r="AM70">
            <v>0</v>
          </cell>
          <cell r="AN70">
            <v>21335</v>
          </cell>
          <cell r="AO70">
            <v>0</v>
          </cell>
          <cell r="AP70">
            <v>0</v>
          </cell>
          <cell r="AQ70">
            <v>2950</v>
          </cell>
          <cell r="AR70">
            <v>11895</v>
          </cell>
          <cell r="AS70">
            <v>8886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6974</v>
          </cell>
          <cell r="AY70">
            <v>57.3</v>
          </cell>
          <cell r="AZ70">
            <v>11895</v>
          </cell>
          <cell r="BA70">
            <v>21335</v>
          </cell>
          <cell r="BB70">
            <v>33230</v>
          </cell>
          <cell r="BC70">
            <v>2.92</v>
          </cell>
          <cell r="BD70">
            <v>34733.4</v>
          </cell>
          <cell r="BE70">
            <v>62259.43</v>
          </cell>
          <cell r="BF70">
            <v>1086.55</v>
          </cell>
          <cell r="BG70">
            <v>0</v>
          </cell>
          <cell r="BH70">
            <v>0</v>
          </cell>
          <cell r="BI70">
            <v>0</v>
          </cell>
          <cell r="BJ70">
            <v>1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1</v>
          </cell>
          <cell r="BP70" t="str">
            <v>Shellee</v>
          </cell>
          <cell r="BQ70" t="str">
            <v>Bartlett</v>
          </cell>
          <cell r="BR70" t="str">
            <v>319-278-4008</v>
          </cell>
          <cell r="BS70" t="str">
            <v>sbartlett@clarksville.k12.ia.us</v>
          </cell>
          <cell r="BT70" t="str">
            <v>Bob</v>
          </cell>
          <cell r="BU70" t="str">
            <v>Bartlett</v>
          </cell>
          <cell r="BV70" t="str">
            <v>319-278-4008</v>
          </cell>
          <cell r="BW70" t="str">
            <v>bbartlett@clarksville.k12.ia.us</v>
          </cell>
          <cell r="BX70" t="str">
            <v>Bob</v>
          </cell>
          <cell r="BY70" t="str">
            <v>Bartlett</v>
          </cell>
          <cell r="BZ70" t="str">
            <v>319-278-4008</v>
          </cell>
          <cell r="CA70" t="str">
            <v>bbartlett@clarksville.k12.ia.us</v>
          </cell>
          <cell r="CB70" t="str">
            <v>NULL</v>
          </cell>
          <cell r="CC70">
            <v>41891.737673611111</v>
          </cell>
          <cell r="CD70" t="str">
            <v>NULL</v>
          </cell>
          <cell r="CE70">
            <v>1</v>
          </cell>
          <cell r="CF70">
            <v>1</v>
          </cell>
          <cell r="CG70">
            <v>1</v>
          </cell>
          <cell r="CH70">
            <v>1179</v>
          </cell>
          <cell r="CI70" t="str">
            <v>1215</v>
          </cell>
          <cell r="CJ70" t="str">
            <v>0000</v>
          </cell>
          <cell r="CK70" t="str">
            <v>2014</v>
          </cell>
        </row>
        <row r="71">
          <cell r="A71">
            <v>1218</v>
          </cell>
          <cell r="B71" t="str">
            <v>2014</v>
          </cell>
          <cell r="C71">
            <v>46647.31</v>
          </cell>
          <cell r="D71">
            <v>179.99</v>
          </cell>
          <cell r="E71">
            <v>53022.71</v>
          </cell>
          <cell r="F71">
            <v>0</v>
          </cell>
          <cell r="G71">
            <v>0</v>
          </cell>
          <cell r="H71">
            <v>0</v>
          </cell>
          <cell r="I71">
            <v>78644.210000000006</v>
          </cell>
          <cell r="J71">
            <v>19112.36</v>
          </cell>
          <cell r="K71">
            <v>32740.25</v>
          </cell>
          <cell r="L71">
            <v>0</v>
          </cell>
          <cell r="M71">
            <v>0</v>
          </cell>
          <cell r="N71">
            <v>705</v>
          </cell>
          <cell r="O71">
            <v>8518.56</v>
          </cell>
          <cell r="P71">
            <v>2204.31</v>
          </cell>
          <cell r="Q71">
            <v>0</v>
          </cell>
          <cell r="R71">
            <v>241774.7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201.8</v>
          </cell>
          <cell r="Y71">
            <v>12182.8</v>
          </cell>
          <cell r="Z71">
            <v>0</v>
          </cell>
          <cell r="AA71">
            <v>0</v>
          </cell>
          <cell r="AB71">
            <v>5929.84</v>
          </cell>
          <cell r="AC71">
            <v>0</v>
          </cell>
          <cell r="AD71">
            <v>0</v>
          </cell>
          <cell r="AE71">
            <v>18314.439999999999</v>
          </cell>
          <cell r="AF71">
            <v>223460.26</v>
          </cell>
          <cell r="AG71">
            <v>0.56000000000000005</v>
          </cell>
          <cell r="AH71">
            <v>68796</v>
          </cell>
          <cell r="AI71">
            <v>5239</v>
          </cell>
          <cell r="AJ71">
            <v>0</v>
          </cell>
          <cell r="AK71">
            <v>0</v>
          </cell>
          <cell r="AL71">
            <v>696</v>
          </cell>
          <cell r="AM71">
            <v>1695</v>
          </cell>
          <cell r="AN71">
            <v>69492</v>
          </cell>
          <cell r="AO71">
            <v>6934</v>
          </cell>
          <cell r="AP71">
            <v>0</v>
          </cell>
          <cell r="AQ71">
            <v>0</v>
          </cell>
          <cell r="AR71">
            <v>10008</v>
          </cell>
          <cell r="AS71">
            <v>10589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21755</v>
          </cell>
          <cell r="AY71">
            <v>230.9</v>
          </cell>
          <cell r="AZ71">
            <v>10008</v>
          </cell>
          <cell r="BA71">
            <v>76426</v>
          </cell>
          <cell r="BB71">
            <v>86434</v>
          </cell>
          <cell r="BC71">
            <v>2.59</v>
          </cell>
          <cell r="BD71">
            <v>25920.720000000001</v>
          </cell>
          <cell r="BE71">
            <v>197539.54</v>
          </cell>
          <cell r="BF71">
            <v>855.52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 t="str">
            <v>Diane</v>
          </cell>
          <cell r="BQ71" t="str">
            <v>White</v>
          </cell>
          <cell r="BR71" t="str">
            <v>712-933-2242</v>
          </cell>
          <cell r="BS71" t="str">
            <v>dwhite@claycentraleverly.org</v>
          </cell>
          <cell r="BT71" t="str">
            <v>Lance</v>
          </cell>
          <cell r="BU71" t="str">
            <v>Kruse</v>
          </cell>
          <cell r="BV71" t="str">
            <v>712-933-2242</v>
          </cell>
          <cell r="BW71" t="str">
            <v>N/A</v>
          </cell>
          <cell r="BX71" t="str">
            <v>Lance</v>
          </cell>
          <cell r="BY71" t="str">
            <v>Kruse</v>
          </cell>
          <cell r="BZ71" t="str">
            <v>712-933-2242</v>
          </cell>
          <cell r="CA71" t="str">
            <v>N/A</v>
          </cell>
          <cell r="CB71" t="str">
            <v>NULL</v>
          </cell>
          <cell r="CC71">
            <v>41897.655462962961</v>
          </cell>
          <cell r="CD71" t="str">
            <v>NULL</v>
          </cell>
          <cell r="CE71">
            <v>1</v>
          </cell>
          <cell r="CF71">
            <v>1</v>
          </cell>
          <cell r="CG71">
            <v>1</v>
          </cell>
          <cell r="CH71">
            <v>1180</v>
          </cell>
          <cell r="CI71" t="str">
            <v>1218</v>
          </cell>
          <cell r="CJ71" t="str">
            <v>0000</v>
          </cell>
          <cell r="CK71" t="str">
            <v>2014</v>
          </cell>
        </row>
        <row r="72">
          <cell r="A72">
            <v>1221</v>
          </cell>
          <cell r="B72" t="str">
            <v>2014</v>
          </cell>
          <cell r="C72">
            <v>135847.12</v>
          </cell>
          <cell r="D72">
            <v>0</v>
          </cell>
          <cell r="E72">
            <v>195630</v>
          </cell>
          <cell r="F72">
            <v>817.94</v>
          </cell>
          <cell r="G72">
            <v>0</v>
          </cell>
          <cell r="H72">
            <v>637.5</v>
          </cell>
          <cell r="I72">
            <v>407802.13</v>
          </cell>
          <cell r="J72">
            <v>89621.9</v>
          </cell>
          <cell r="K72">
            <v>100717</v>
          </cell>
          <cell r="L72">
            <v>81515.12</v>
          </cell>
          <cell r="M72">
            <v>32434</v>
          </cell>
          <cell r="N72">
            <v>1830</v>
          </cell>
          <cell r="O72">
            <v>2411.59</v>
          </cell>
          <cell r="P72">
            <v>4507</v>
          </cell>
          <cell r="Q72">
            <v>0</v>
          </cell>
          <cell r="R72">
            <v>1053771.3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3604.27</v>
          </cell>
          <cell r="Y72">
            <v>15002.4</v>
          </cell>
          <cell r="Z72">
            <v>37802.239999999998</v>
          </cell>
          <cell r="AA72">
            <v>0</v>
          </cell>
          <cell r="AB72">
            <v>11565.12</v>
          </cell>
          <cell r="AC72">
            <v>0</v>
          </cell>
          <cell r="AD72">
            <v>0</v>
          </cell>
          <cell r="AE72">
            <v>67974.03</v>
          </cell>
          <cell r="AF72">
            <v>985797.27</v>
          </cell>
          <cell r="AG72">
            <v>0.56000000000000005</v>
          </cell>
          <cell r="AH72">
            <v>155700</v>
          </cell>
          <cell r="AI72">
            <v>0</v>
          </cell>
          <cell r="AJ72">
            <v>0</v>
          </cell>
          <cell r="AK72">
            <v>0</v>
          </cell>
          <cell r="AL72">
            <v>10785</v>
          </cell>
          <cell r="AM72">
            <v>0</v>
          </cell>
          <cell r="AN72">
            <v>166485</v>
          </cell>
          <cell r="AO72">
            <v>0</v>
          </cell>
          <cell r="AP72">
            <v>36699</v>
          </cell>
          <cell r="AQ72">
            <v>67504</v>
          </cell>
          <cell r="AR72">
            <v>28154</v>
          </cell>
          <cell r="AS72">
            <v>20652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26790</v>
          </cell>
          <cell r="AY72">
            <v>1224.5999999999999</v>
          </cell>
          <cell r="AZ72">
            <v>64853</v>
          </cell>
          <cell r="BA72">
            <v>166485</v>
          </cell>
          <cell r="BB72">
            <v>231338</v>
          </cell>
          <cell r="BC72">
            <v>4.26</v>
          </cell>
          <cell r="BD72">
            <v>276273.78000000003</v>
          </cell>
          <cell r="BE72">
            <v>709523.49</v>
          </cell>
          <cell r="BF72">
            <v>579.39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1</v>
          </cell>
          <cell r="BN72">
            <v>0</v>
          </cell>
          <cell r="BO72">
            <v>1</v>
          </cell>
          <cell r="BP72" t="str">
            <v>Carol</v>
          </cell>
          <cell r="BQ72" t="str">
            <v>Hopp</v>
          </cell>
          <cell r="BR72" t="str">
            <v>319-828-4510 ext 3</v>
          </cell>
          <cell r="BS72" t="str">
            <v>carolhopp@ccaschools.org</v>
          </cell>
          <cell r="BT72" t="str">
            <v>Robert</v>
          </cell>
          <cell r="BU72" t="str">
            <v>Miller</v>
          </cell>
          <cell r="BV72" t="str">
            <v>319-531-1246</v>
          </cell>
          <cell r="BW72" t="str">
            <v>robertmiller@ccaschools.org</v>
          </cell>
          <cell r="BX72" t="str">
            <v>n/a</v>
          </cell>
          <cell r="BY72" t="str">
            <v>n/a</v>
          </cell>
          <cell r="BZ72" t="str">
            <v>n/a</v>
          </cell>
          <cell r="CA72" t="str">
            <v>n/a</v>
          </cell>
          <cell r="CB72" t="str">
            <v>NULL</v>
          </cell>
          <cell r="CC72">
            <v>41897.625381944446</v>
          </cell>
          <cell r="CD72" t="str">
            <v>NULL</v>
          </cell>
          <cell r="CE72">
            <v>1</v>
          </cell>
          <cell r="CF72">
            <v>1</v>
          </cell>
          <cell r="CG72">
            <v>1</v>
          </cell>
          <cell r="CH72">
            <v>1181</v>
          </cell>
          <cell r="CI72" t="str">
            <v>1221</v>
          </cell>
          <cell r="CJ72" t="str">
            <v>0000</v>
          </cell>
          <cell r="CK72" t="str">
            <v>2014</v>
          </cell>
        </row>
        <row r="73">
          <cell r="A73">
            <v>1233</v>
          </cell>
          <cell r="B73" t="str">
            <v>2014</v>
          </cell>
          <cell r="C73">
            <v>99774.59</v>
          </cell>
          <cell r="D73">
            <v>0</v>
          </cell>
          <cell r="E73">
            <v>52309.72</v>
          </cell>
          <cell r="F73">
            <v>0</v>
          </cell>
          <cell r="G73">
            <v>0</v>
          </cell>
          <cell r="H73">
            <v>0</v>
          </cell>
          <cell r="I73">
            <v>295756.49</v>
          </cell>
          <cell r="J73">
            <v>62279.75</v>
          </cell>
          <cell r="K73">
            <v>54040.38</v>
          </cell>
          <cell r="L73">
            <v>19045.59</v>
          </cell>
          <cell r="M73">
            <v>0</v>
          </cell>
          <cell r="N73">
            <v>0</v>
          </cell>
          <cell r="O73">
            <v>0</v>
          </cell>
          <cell r="P73">
            <v>26583.1</v>
          </cell>
          <cell r="Q73">
            <v>0</v>
          </cell>
          <cell r="R73">
            <v>609789.62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2353.6799999999998</v>
          </cell>
          <cell r="AC73">
            <v>0</v>
          </cell>
          <cell r="AD73">
            <v>0</v>
          </cell>
          <cell r="AE73">
            <v>2353.6799999999998</v>
          </cell>
          <cell r="AF73">
            <v>607435.93999999994</v>
          </cell>
          <cell r="AG73">
            <v>0.56000000000000005</v>
          </cell>
          <cell r="AH73">
            <v>88379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88379</v>
          </cell>
          <cell r="AO73">
            <v>0</v>
          </cell>
          <cell r="AP73">
            <v>24400</v>
          </cell>
          <cell r="AQ73">
            <v>0</v>
          </cell>
          <cell r="AR73">
            <v>23514</v>
          </cell>
          <cell r="AS73">
            <v>4203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731.2</v>
          </cell>
          <cell r="AZ73">
            <v>47914</v>
          </cell>
          <cell r="BA73">
            <v>88379</v>
          </cell>
          <cell r="BB73">
            <v>136293</v>
          </cell>
          <cell r="BC73">
            <v>4.46</v>
          </cell>
          <cell r="BD73">
            <v>213696.44</v>
          </cell>
          <cell r="BE73">
            <v>393739.5</v>
          </cell>
          <cell r="BF73">
            <v>538.48</v>
          </cell>
          <cell r="BG73">
            <v>0</v>
          </cell>
          <cell r="BH73">
            <v>0</v>
          </cell>
          <cell r="BI73">
            <v>8</v>
          </cell>
          <cell r="BJ73">
            <v>0</v>
          </cell>
          <cell r="BK73">
            <v>0</v>
          </cell>
          <cell r="BL73">
            <v>1</v>
          </cell>
          <cell r="BM73">
            <v>0</v>
          </cell>
          <cell r="BN73">
            <v>0</v>
          </cell>
          <cell r="BO73">
            <v>0</v>
          </cell>
          <cell r="BP73" t="str">
            <v>Lorna</v>
          </cell>
          <cell r="BQ73" t="str">
            <v>Leerar</v>
          </cell>
          <cell r="BR73" t="str">
            <v>641-357-2181</v>
          </cell>
          <cell r="BS73" t="str">
            <v>lleerar@clearlakeschools.org</v>
          </cell>
          <cell r="BT73" t="str">
            <v>Jeff</v>
          </cell>
          <cell r="BU73" t="str">
            <v>Sheimo</v>
          </cell>
          <cell r="BV73" t="str">
            <v>641-357-4398</v>
          </cell>
          <cell r="BW73" t="str">
            <v>jsheimo@clearlakeschools.org</v>
          </cell>
          <cell r="BX73" t="str">
            <v>Kevin</v>
          </cell>
          <cell r="BY73" t="str">
            <v>Zeitler</v>
          </cell>
          <cell r="BZ73" t="str">
            <v>641-357-4398</v>
          </cell>
          <cell r="CA73" t="str">
            <v>kzeitler@clearlakeschools.org</v>
          </cell>
          <cell r="CB73" t="str">
            <v>NULL</v>
          </cell>
          <cell r="CC73">
            <v>41878.564687500002</v>
          </cell>
          <cell r="CD73" t="str">
            <v>NULL</v>
          </cell>
          <cell r="CE73">
            <v>1</v>
          </cell>
          <cell r="CF73">
            <v>1</v>
          </cell>
          <cell r="CG73">
            <v>1</v>
          </cell>
          <cell r="CH73">
            <v>1182</v>
          </cell>
          <cell r="CI73" t="str">
            <v>1233</v>
          </cell>
          <cell r="CJ73" t="str">
            <v>0000</v>
          </cell>
          <cell r="CK73" t="str">
            <v>2014</v>
          </cell>
        </row>
        <row r="74">
          <cell r="A74">
            <v>1278</v>
          </cell>
          <cell r="B74" t="str">
            <v>2014</v>
          </cell>
          <cell r="C74">
            <v>192227.59</v>
          </cell>
          <cell r="D74">
            <v>142.15</v>
          </cell>
          <cell r="E74">
            <v>127528.05</v>
          </cell>
          <cell r="F74">
            <v>0</v>
          </cell>
          <cell r="G74">
            <v>0</v>
          </cell>
          <cell r="H74">
            <v>432.41</v>
          </cell>
          <cell r="I74">
            <v>725602.09</v>
          </cell>
          <cell r="J74">
            <v>179466.64</v>
          </cell>
          <cell r="K74">
            <v>55996.480000000003</v>
          </cell>
          <cell r="L74">
            <v>9832.41</v>
          </cell>
          <cell r="M74">
            <v>25792</v>
          </cell>
          <cell r="N74">
            <v>9052.56</v>
          </cell>
          <cell r="O74">
            <v>21974.6</v>
          </cell>
          <cell r="P74">
            <v>107903.48</v>
          </cell>
          <cell r="Q74">
            <v>0</v>
          </cell>
          <cell r="R74">
            <v>1455950.46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6210.96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6210.96</v>
          </cell>
          <cell r="AF74">
            <v>1449739.5</v>
          </cell>
          <cell r="AG74">
            <v>0.56000000000000005</v>
          </cell>
          <cell r="AH74">
            <v>155756</v>
          </cell>
          <cell r="AI74">
            <v>3971</v>
          </cell>
          <cell r="AJ74">
            <v>0</v>
          </cell>
          <cell r="AK74">
            <v>0</v>
          </cell>
          <cell r="AL74">
            <v>0</v>
          </cell>
          <cell r="AM74">
            <v>3223</v>
          </cell>
          <cell r="AN74">
            <v>155756</v>
          </cell>
          <cell r="AO74">
            <v>7194</v>
          </cell>
          <cell r="AP74">
            <v>123235</v>
          </cell>
          <cell r="AQ74">
            <v>11091</v>
          </cell>
          <cell r="AR74">
            <v>76955</v>
          </cell>
          <cell r="AS74">
            <v>0</v>
          </cell>
          <cell r="AT74">
            <v>16160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898</v>
          </cell>
          <cell r="AZ74">
            <v>216350</v>
          </cell>
          <cell r="BA74">
            <v>162950</v>
          </cell>
          <cell r="BB74">
            <v>379300</v>
          </cell>
          <cell r="BC74">
            <v>3.82</v>
          </cell>
          <cell r="BD74">
            <v>826457</v>
          </cell>
          <cell r="BE74">
            <v>623282.5</v>
          </cell>
          <cell r="BF74">
            <v>694.08</v>
          </cell>
          <cell r="BG74">
            <v>0</v>
          </cell>
          <cell r="BH74">
            <v>0</v>
          </cell>
          <cell r="BI74">
            <v>15</v>
          </cell>
          <cell r="BJ74">
            <v>0</v>
          </cell>
          <cell r="BK74">
            <v>0</v>
          </cell>
          <cell r="BL74">
            <v>0</v>
          </cell>
          <cell r="BM74">
            <v>1</v>
          </cell>
          <cell r="BN74">
            <v>0</v>
          </cell>
          <cell r="BO74">
            <v>1</v>
          </cell>
          <cell r="BP74" t="str">
            <v>Cindy</v>
          </cell>
          <cell r="BQ74" t="str">
            <v>McAleer</v>
          </cell>
          <cell r="BR74" t="str">
            <v>563-243-9600</v>
          </cell>
          <cell r="BS74" t="str">
            <v>cmcaleer@clintonia.org</v>
          </cell>
          <cell r="BT74" t="str">
            <v>Scott</v>
          </cell>
          <cell r="BU74" t="str">
            <v>Clark</v>
          </cell>
          <cell r="BV74" t="str">
            <v>563-243-4441</v>
          </cell>
          <cell r="BW74" t="str">
            <v>sclark@clintonia.org</v>
          </cell>
          <cell r="BX74" t="str">
            <v>Mark</v>
          </cell>
          <cell r="BY74" t="str">
            <v>Gluesing</v>
          </cell>
          <cell r="BZ74" t="str">
            <v>563-243-4441</v>
          </cell>
          <cell r="CA74" t="str">
            <v>mgluesing@clintonia.org</v>
          </cell>
          <cell r="CB74" t="str">
            <v>NULL</v>
          </cell>
          <cell r="CC74">
            <v>41897.477152777778</v>
          </cell>
          <cell r="CD74" t="str">
            <v>NULL</v>
          </cell>
          <cell r="CE74">
            <v>1</v>
          </cell>
          <cell r="CF74">
            <v>1</v>
          </cell>
          <cell r="CG74">
            <v>1</v>
          </cell>
          <cell r="CH74">
            <v>1183</v>
          </cell>
          <cell r="CI74" t="str">
            <v>1278</v>
          </cell>
          <cell r="CJ74" t="str">
            <v>0000</v>
          </cell>
          <cell r="CK74" t="str">
            <v>2014</v>
          </cell>
        </row>
        <row r="75">
          <cell r="A75">
            <v>1332</v>
          </cell>
          <cell r="B75" t="str">
            <v>2014</v>
          </cell>
          <cell r="C75">
            <v>42982.71</v>
          </cell>
          <cell r="D75">
            <v>0</v>
          </cell>
          <cell r="E75">
            <v>4218.43</v>
          </cell>
          <cell r="F75">
            <v>0</v>
          </cell>
          <cell r="G75">
            <v>0</v>
          </cell>
          <cell r="H75">
            <v>1827.25</v>
          </cell>
          <cell r="I75">
            <v>274.48</v>
          </cell>
          <cell r="J75">
            <v>45.54</v>
          </cell>
          <cell r="K75">
            <v>1659.26</v>
          </cell>
          <cell r="L75">
            <v>0</v>
          </cell>
          <cell r="M75">
            <v>0</v>
          </cell>
          <cell r="N75">
            <v>0</v>
          </cell>
          <cell r="O75">
            <v>276782.26</v>
          </cell>
          <cell r="P75">
            <v>4535.83</v>
          </cell>
          <cell r="Q75">
            <v>0</v>
          </cell>
          <cell r="R75">
            <v>332325.76000000001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848.2</v>
          </cell>
          <cell r="Y75">
            <v>28</v>
          </cell>
          <cell r="Z75">
            <v>0</v>
          </cell>
          <cell r="AA75">
            <v>0</v>
          </cell>
          <cell r="AB75">
            <v>3377.36</v>
          </cell>
          <cell r="AC75">
            <v>0</v>
          </cell>
          <cell r="AD75">
            <v>0</v>
          </cell>
          <cell r="AE75">
            <v>4253.5600000000004</v>
          </cell>
          <cell r="AF75">
            <v>328072.2</v>
          </cell>
          <cell r="AG75">
            <v>0.56000000000000005</v>
          </cell>
          <cell r="AH75">
            <v>79812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4186</v>
          </cell>
          <cell r="AN75">
            <v>79812</v>
          </cell>
          <cell r="AO75">
            <v>4186</v>
          </cell>
          <cell r="AP75">
            <v>11868</v>
          </cell>
          <cell r="AQ75">
            <v>0</v>
          </cell>
          <cell r="AR75">
            <v>12483</v>
          </cell>
          <cell r="AS75">
            <v>6031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50</v>
          </cell>
          <cell r="AY75">
            <v>301</v>
          </cell>
          <cell r="AZ75">
            <v>24351</v>
          </cell>
          <cell r="BA75">
            <v>83998</v>
          </cell>
          <cell r="BB75">
            <v>108349</v>
          </cell>
          <cell r="BC75">
            <v>3.03</v>
          </cell>
          <cell r="BD75">
            <v>73783.53</v>
          </cell>
          <cell r="BE75">
            <v>254288.67</v>
          </cell>
          <cell r="BF75">
            <v>844.81</v>
          </cell>
          <cell r="BG75">
            <v>0</v>
          </cell>
          <cell r="BH75">
            <v>0</v>
          </cell>
          <cell r="BI75">
            <v>11</v>
          </cell>
          <cell r="BJ75">
            <v>0</v>
          </cell>
          <cell r="BK75">
            <v>0</v>
          </cell>
          <cell r="BL75">
            <v>1</v>
          </cell>
          <cell r="BM75">
            <v>0</v>
          </cell>
          <cell r="BN75">
            <v>0</v>
          </cell>
          <cell r="BO75">
            <v>0</v>
          </cell>
          <cell r="BP75" t="str">
            <v>Debra</v>
          </cell>
          <cell r="BQ75" t="str">
            <v>Hodgson</v>
          </cell>
          <cell r="BR75" t="str">
            <v>515-674-3247</v>
          </cell>
          <cell r="BS75" t="str">
            <v>dhodgson@mail.colfax-mingo.k12.ia.us</v>
          </cell>
          <cell r="BT75" t="str">
            <v>Marty</v>
          </cell>
          <cell r="BU75" t="str">
            <v>Lucas</v>
          </cell>
          <cell r="BV75" t="str">
            <v>515-674-3646</v>
          </cell>
          <cell r="BW75" t="str">
            <v>mlucas@mail.colfax-mingo.k12.ia.us</v>
          </cell>
          <cell r="BX75" t="str">
            <v>Durham School Services</v>
          </cell>
          <cell r="BY75" t="str">
            <v>Mary Jo Hetrick</v>
          </cell>
          <cell r="BZ75" t="str">
            <v>515-266-7760</v>
          </cell>
          <cell r="CA75" t="str">
            <v>mjhetrick@durhamschoolservices.com</v>
          </cell>
          <cell r="CB75" t="str">
            <v>NULL</v>
          </cell>
          <cell r="CC75">
            <v>41897.649722222224</v>
          </cell>
          <cell r="CD75" t="str">
            <v>NULL</v>
          </cell>
          <cell r="CE75">
            <v>1</v>
          </cell>
          <cell r="CF75">
            <v>1</v>
          </cell>
          <cell r="CG75">
            <v>1</v>
          </cell>
          <cell r="CH75">
            <v>1184</v>
          </cell>
          <cell r="CI75" t="str">
            <v>1332</v>
          </cell>
          <cell r="CJ75" t="str">
            <v>0000</v>
          </cell>
          <cell r="CK75" t="str">
            <v>2014</v>
          </cell>
        </row>
        <row r="76">
          <cell r="A76">
            <v>1337</v>
          </cell>
          <cell r="B76" t="str">
            <v>2014</v>
          </cell>
          <cell r="C76">
            <v>317728.59000000003</v>
          </cell>
          <cell r="D76">
            <v>0</v>
          </cell>
          <cell r="E76">
            <v>352525.51</v>
          </cell>
          <cell r="F76">
            <v>0</v>
          </cell>
          <cell r="G76">
            <v>0</v>
          </cell>
          <cell r="H76">
            <v>0</v>
          </cell>
          <cell r="I76">
            <v>1319904.06</v>
          </cell>
          <cell r="J76">
            <v>318005.28000000003</v>
          </cell>
          <cell r="K76">
            <v>96167.32</v>
          </cell>
          <cell r="L76">
            <v>26381.8</v>
          </cell>
          <cell r="M76">
            <v>56135</v>
          </cell>
          <cell r="N76">
            <v>26186.04</v>
          </cell>
          <cell r="O76">
            <v>0</v>
          </cell>
          <cell r="P76">
            <v>35172.720000000001</v>
          </cell>
          <cell r="Q76">
            <v>0</v>
          </cell>
          <cell r="R76">
            <v>2548206.3199999998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7507.92</v>
          </cell>
          <cell r="Z76">
            <v>28762.720000000001</v>
          </cell>
          <cell r="AA76">
            <v>0</v>
          </cell>
          <cell r="AB76">
            <v>21367.360000000001</v>
          </cell>
          <cell r="AC76">
            <v>6769.84</v>
          </cell>
          <cell r="AD76">
            <v>0</v>
          </cell>
          <cell r="AE76">
            <v>64407.839999999997</v>
          </cell>
          <cell r="AF76">
            <v>2483798.48</v>
          </cell>
          <cell r="AG76">
            <v>0.56000000000000005</v>
          </cell>
          <cell r="AH76">
            <v>480624</v>
          </cell>
          <cell r="AI76">
            <v>0</v>
          </cell>
          <cell r="AJ76">
            <v>3265</v>
          </cell>
          <cell r="AK76">
            <v>14271</v>
          </cell>
          <cell r="AL76">
            <v>6348</v>
          </cell>
          <cell r="AM76">
            <v>1305</v>
          </cell>
          <cell r="AN76">
            <v>490237</v>
          </cell>
          <cell r="AO76">
            <v>15576</v>
          </cell>
          <cell r="AP76">
            <v>93427</v>
          </cell>
          <cell r="AQ76">
            <v>51362</v>
          </cell>
          <cell r="AR76">
            <v>50552</v>
          </cell>
          <cell r="AS76">
            <v>38156</v>
          </cell>
          <cell r="AT76">
            <v>637</v>
          </cell>
          <cell r="AU76">
            <v>12089</v>
          </cell>
          <cell r="AV76">
            <v>0</v>
          </cell>
          <cell r="AW76">
            <v>0</v>
          </cell>
          <cell r="AX76">
            <v>13407</v>
          </cell>
          <cell r="AY76">
            <v>4414.8999999999996</v>
          </cell>
          <cell r="AZ76">
            <v>144616</v>
          </cell>
          <cell r="BA76">
            <v>505813</v>
          </cell>
          <cell r="BB76">
            <v>650429</v>
          </cell>
          <cell r="BC76">
            <v>3.82</v>
          </cell>
          <cell r="BD76">
            <v>552433.12</v>
          </cell>
          <cell r="BE76">
            <v>1931365.36</v>
          </cell>
          <cell r="BF76">
            <v>437.47</v>
          </cell>
          <cell r="BG76">
            <v>0</v>
          </cell>
          <cell r="BH76">
            <v>0</v>
          </cell>
          <cell r="BI76">
            <v>57</v>
          </cell>
          <cell r="BJ76">
            <v>0</v>
          </cell>
          <cell r="BK76">
            <v>0</v>
          </cell>
          <cell r="BL76">
            <v>0</v>
          </cell>
          <cell r="BM76">
            <v>1</v>
          </cell>
          <cell r="BN76">
            <v>0</v>
          </cell>
          <cell r="BO76">
            <v>0</v>
          </cell>
          <cell r="BP76" t="str">
            <v>Jim</v>
          </cell>
          <cell r="BQ76" t="str">
            <v>Rotter</v>
          </cell>
          <cell r="BR76" t="str">
            <v>319-848-5233</v>
          </cell>
          <cell r="BS76" t="str">
            <v>jrotter@prairiepride.org</v>
          </cell>
          <cell r="BT76" t="str">
            <v>Scott</v>
          </cell>
          <cell r="BU76" t="str">
            <v>Grabe</v>
          </cell>
          <cell r="BV76" t="str">
            <v>319-848-5233</v>
          </cell>
          <cell r="BW76" t="str">
            <v>scottgrabe@prairiepride.org</v>
          </cell>
          <cell r="BX76" t="str">
            <v>Mark</v>
          </cell>
          <cell r="BY76" t="str">
            <v>Hurt</v>
          </cell>
          <cell r="BZ76" t="str">
            <v>319-848-5233</v>
          </cell>
          <cell r="CA76" t="str">
            <v>mhurt@prairiepride.org</v>
          </cell>
          <cell r="CB76" t="str">
            <v>NULL</v>
          </cell>
          <cell r="CC76">
            <v>41897.319131944445</v>
          </cell>
          <cell r="CD76" t="str">
            <v>NULL</v>
          </cell>
          <cell r="CE76">
            <v>1</v>
          </cell>
          <cell r="CF76">
            <v>1</v>
          </cell>
          <cell r="CG76">
            <v>1</v>
          </cell>
          <cell r="CH76">
            <v>1185</v>
          </cell>
          <cell r="CI76" t="str">
            <v>1337</v>
          </cell>
          <cell r="CJ76" t="str">
            <v>0000</v>
          </cell>
          <cell r="CK76" t="str">
            <v>2014</v>
          </cell>
        </row>
        <row r="77">
          <cell r="A77">
            <v>1350</v>
          </cell>
          <cell r="B77" t="str">
            <v>2014</v>
          </cell>
          <cell r="C77">
            <v>45408.85</v>
          </cell>
          <cell r="D77">
            <v>0</v>
          </cell>
          <cell r="E77">
            <v>4242.87</v>
          </cell>
          <cell r="F77">
            <v>182.84</v>
          </cell>
          <cell r="G77">
            <v>0</v>
          </cell>
          <cell r="H77">
            <v>0</v>
          </cell>
          <cell r="I77">
            <v>78287.94</v>
          </cell>
          <cell r="J77">
            <v>18433.93</v>
          </cell>
          <cell r="K77">
            <v>8741.41</v>
          </cell>
          <cell r="L77">
            <v>17594.2</v>
          </cell>
          <cell r="M77">
            <v>11538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184430.04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2405.1999999999998</v>
          </cell>
          <cell r="Z77">
            <v>8919.1200000000008</v>
          </cell>
          <cell r="AA77">
            <v>0</v>
          </cell>
          <cell r="AB77">
            <v>5381.6</v>
          </cell>
          <cell r="AC77">
            <v>813.12</v>
          </cell>
          <cell r="AD77">
            <v>0</v>
          </cell>
          <cell r="AE77">
            <v>17519.04</v>
          </cell>
          <cell r="AF77">
            <v>166911</v>
          </cell>
          <cell r="AG77">
            <v>0.56000000000000005</v>
          </cell>
          <cell r="AH77">
            <v>52842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52842</v>
          </cell>
          <cell r="AO77">
            <v>0</v>
          </cell>
          <cell r="AP77">
            <v>0</v>
          </cell>
          <cell r="AQ77">
            <v>15927</v>
          </cell>
          <cell r="AR77">
            <v>16553</v>
          </cell>
          <cell r="AS77">
            <v>9610</v>
          </cell>
          <cell r="AT77">
            <v>0</v>
          </cell>
          <cell r="AU77">
            <v>1452</v>
          </cell>
          <cell r="AV77">
            <v>0</v>
          </cell>
          <cell r="AW77">
            <v>0</v>
          </cell>
          <cell r="AX77">
            <v>4295</v>
          </cell>
          <cell r="AY77">
            <v>256</v>
          </cell>
          <cell r="AZ77">
            <v>16553</v>
          </cell>
          <cell r="BA77">
            <v>52842</v>
          </cell>
          <cell r="BB77">
            <v>69395</v>
          </cell>
          <cell r="BC77">
            <v>2.41</v>
          </cell>
          <cell r="BD77">
            <v>39892.730000000003</v>
          </cell>
          <cell r="BE77">
            <v>127018.27</v>
          </cell>
          <cell r="BF77">
            <v>496.17</v>
          </cell>
          <cell r="BG77">
            <v>0</v>
          </cell>
          <cell r="BH77">
            <v>0</v>
          </cell>
          <cell r="BI77">
            <v>5</v>
          </cell>
          <cell r="BJ77">
            <v>1</v>
          </cell>
          <cell r="BK77">
            <v>0</v>
          </cell>
          <cell r="BL77">
            <v>0</v>
          </cell>
          <cell r="BM77">
            <v>1</v>
          </cell>
          <cell r="BN77">
            <v>0</v>
          </cell>
          <cell r="BO77">
            <v>1</v>
          </cell>
          <cell r="BP77" t="str">
            <v>BONNIE</v>
          </cell>
          <cell r="BQ77" t="str">
            <v>MITCHELL</v>
          </cell>
          <cell r="BR77" t="str">
            <v>515-387-1115 EXT 1103</v>
          </cell>
          <cell r="BS77" t="str">
            <v>bmitchell@collins-maxwell.k12.ia.us</v>
          </cell>
          <cell r="BT77" t="str">
            <v>JASON</v>
          </cell>
          <cell r="BU77" t="str">
            <v>ELLINGSON</v>
          </cell>
          <cell r="BV77" t="str">
            <v>515-387-1115 EXT 1100</v>
          </cell>
          <cell r="BW77" t="str">
            <v>jellingson@collins-maxwell.k12.ia.us</v>
          </cell>
          <cell r="BX77" t="str">
            <v>DENNY</v>
          </cell>
          <cell r="BY77" t="str">
            <v>MOHR</v>
          </cell>
          <cell r="BZ77" t="str">
            <v>515-473-0451</v>
          </cell>
          <cell r="CA77" t="str">
            <v>dmdmcm@juno.com</v>
          </cell>
          <cell r="CB77" t="str">
            <v>NULL</v>
          </cell>
          <cell r="CC77">
            <v>41896.600428240738</v>
          </cell>
          <cell r="CD77" t="str">
            <v>NULL</v>
          </cell>
          <cell r="CE77">
            <v>1</v>
          </cell>
          <cell r="CF77">
            <v>1</v>
          </cell>
          <cell r="CG77">
            <v>1</v>
          </cell>
          <cell r="CH77">
            <v>1186</v>
          </cell>
          <cell r="CI77" t="str">
            <v>1350</v>
          </cell>
          <cell r="CJ77" t="str">
            <v>0000</v>
          </cell>
          <cell r="CK77" t="str">
            <v>2014</v>
          </cell>
        </row>
        <row r="78">
          <cell r="A78">
            <v>1359</v>
          </cell>
          <cell r="B78" t="str">
            <v>2014</v>
          </cell>
          <cell r="C78">
            <v>72777.64</v>
          </cell>
          <cell r="D78">
            <v>0</v>
          </cell>
          <cell r="E78">
            <v>11857.84</v>
          </cell>
          <cell r="F78">
            <v>0</v>
          </cell>
          <cell r="G78">
            <v>0</v>
          </cell>
          <cell r="H78">
            <v>0</v>
          </cell>
          <cell r="I78">
            <v>151020.6</v>
          </cell>
          <cell r="J78">
            <v>29925.63</v>
          </cell>
          <cell r="K78">
            <v>1716.64</v>
          </cell>
          <cell r="L78">
            <v>21280.41</v>
          </cell>
          <cell r="M78">
            <v>0</v>
          </cell>
          <cell r="N78">
            <v>0</v>
          </cell>
          <cell r="O78">
            <v>0</v>
          </cell>
          <cell r="P78">
            <v>3003.32</v>
          </cell>
          <cell r="Q78">
            <v>0</v>
          </cell>
          <cell r="R78">
            <v>291582.08000000002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25976.720000000001</v>
          </cell>
          <cell r="Z78">
            <v>5925.36</v>
          </cell>
          <cell r="AA78">
            <v>0</v>
          </cell>
          <cell r="AB78">
            <v>6974.24</v>
          </cell>
          <cell r="AC78">
            <v>0</v>
          </cell>
          <cell r="AD78">
            <v>0</v>
          </cell>
          <cell r="AE78">
            <v>38876.32</v>
          </cell>
          <cell r="AF78">
            <v>252705.76</v>
          </cell>
          <cell r="AG78">
            <v>0.56000000000000005</v>
          </cell>
          <cell r="AH78">
            <v>80896</v>
          </cell>
          <cell r="AI78">
            <v>0</v>
          </cell>
          <cell r="AJ78">
            <v>0</v>
          </cell>
          <cell r="AK78">
            <v>0</v>
          </cell>
          <cell r="AL78">
            <v>3179</v>
          </cell>
          <cell r="AM78">
            <v>50387</v>
          </cell>
          <cell r="AN78">
            <v>84075</v>
          </cell>
          <cell r="AO78">
            <v>50387</v>
          </cell>
          <cell r="AP78">
            <v>0</v>
          </cell>
          <cell r="AQ78">
            <v>10581</v>
          </cell>
          <cell r="AR78">
            <v>23620</v>
          </cell>
          <cell r="AS78">
            <v>12454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46387</v>
          </cell>
          <cell r="AY78">
            <v>213</v>
          </cell>
          <cell r="AZ78">
            <v>23620</v>
          </cell>
          <cell r="BA78">
            <v>134462</v>
          </cell>
          <cell r="BB78">
            <v>158082</v>
          </cell>
          <cell r="BC78">
            <v>1.6</v>
          </cell>
          <cell r="BD78">
            <v>37792</v>
          </cell>
          <cell r="BE78">
            <v>214913.76</v>
          </cell>
          <cell r="BF78">
            <v>1008.98</v>
          </cell>
          <cell r="BG78">
            <v>0</v>
          </cell>
          <cell r="BH78">
            <v>0</v>
          </cell>
          <cell r="BI78">
            <v>6</v>
          </cell>
          <cell r="BJ78">
            <v>0</v>
          </cell>
          <cell r="BK78">
            <v>0</v>
          </cell>
          <cell r="BL78">
            <v>1</v>
          </cell>
          <cell r="BM78">
            <v>0</v>
          </cell>
          <cell r="BN78">
            <v>0</v>
          </cell>
          <cell r="BO78">
            <v>1</v>
          </cell>
          <cell r="BP78" t="str">
            <v>Lisa</v>
          </cell>
          <cell r="BQ78" t="str">
            <v>Waddell</v>
          </cell>
          <cell r="BR78" t="str">
            <v>641 377 2282</v>
          </cell>
          <cell r="BS78" t="str">
            <v>lwaddell@colo-nesco.k12.ia.us</v>
          </cell>
          <cell r="BT78" t="str">
            <v>Mark</v>
          </cell>
          <cell r="BU78" t="str">
            <v>Ankrum</v>
          </cell>
          <cell r="BV78" t="str">
            <v>641 377 2282</v>
          </cell>
          <cell r="BW78" t="str">
            <v>mankrum@colo-nesco.k12.ia.us</v>
          </cell>
          <cell r="BX78" t="str">
            <v>Mark</v>
          </cell>
          <cell r="BY78" t="str">
            <v>Ankrum</v>
          </cell>
          <cell r="BZ78">
            <v>6413772282</v>
          </cell>
          <cell r="CA78" t="str">
            <v>mankrum@colo-nesco.k12.ia.us</v>
          </cell>
          <cell r="CB78" t="str">
            <v>NULL</v>
          </cell>
          <cell r="CC78">
            <v>41964.613530092596</v>
          </cell>
          <cell r="CD78" t="str">
            <v>NULL</v>
          </cell>
          <cell r="CE78">
            <v>1</v>
          </cell>
          <cell r="CF78">
            <v>1</v>
          </cell>
          <cell r="CG78">
            <v>1</v>
          </cell>
          <cell r="CH78">
            <v>1187</v>
          </cell>
          <cell r="CI78" t="str">
            <v>1359</v>
          </cell>
          <cell r="CJ78" t="str">
            <v>0000</v>
          </cell>
          <cell r="CK78" t="str">
            <v>2014</v>
          </cell>
        </row>
        <row r="79">
          <cell r="A79">
            <v>1368</v>
          </cell>
          <cell r="B79" t="str">
            <v>2014</v>
          </cell>
          <cell r="C79">
            <v>53570.080000000002</v>
          </cell>
          <cell r="D79">
            <v>0</v>
          </cell>
          <cell r="E79">
            <v>59824.71</v>
          </cell>
          <cell r="F79">
            <v>0</v>
          </cell>
          <cell r="G79">
            <v>0</v>
          </cell>
          <cell r="H79">
            <v>0</v>
          </cell>
          <cell r="I79">
            <v>177650.23</v>
          </cell>
          <cell r="J79">
            <v>33047.75</v>
          </cell>
          <cell r="K79">
            <v>4811.88</v>
          </cell>
          <cell r="L79">
            <v>53926.52</v>
          </cell>
          <cell r="M79">
            <v>10570</v>
          </cell>
          <cell r="N79">
            <v>855</v>
          </cell>
          <cell r="O79">
            <v>1660.41</v>
          </cell>
          <cell r="P79">
            <v>1604.36</v>
          </cell>
          <cell r="Q79">
            <v>0</v>
          </cell>
          <cell r="R79">
            <v>397520.94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3589.19</v>
          </cell>
          <cell r="Y79">
            <v>14744.8</v>
          </cell>
          <cell r="Z79">
            <v>5731.6</v>
          </cell>
          <cell r="AA79">
            <v>0</v>
          </cell>
          <cell r="AB79">
            <v>13253.52</v>
          </cell>
          <cell r="AC79">
            <v>0</v>
          </cell>
          <cell r="AD79">
            <v>0</v>
          </cell>
          <cell r="AE79">
            <v>37319.11</v>
          </cell>
          <cell r="AF79">
            <v>360201.83</v>
          </cell>
          <cell r="AG79">
            <v>0.56000000000000005</v>
          </cell>
          <cell r="AH79">
            <v>46983</v>
          </cell>
          <cell r="AI79">
            <v>0</v>
          </cell>
          <cell r="AJ79">
            <v>0</v>
          </cell>
          <cell r="AK79">
            <v>0</v>
          </cell>
          <cell r="AL79">
            <v>650</v>
          </cell>
          <cell r="AM79">
            <v>608</v>
          </cell>
          <cell r="AN79">
            <v>47633</v>
          </cell>
          <cell r="AO79">
            <v>608</v>
          </cell>
          <cell r="AP79">
            <v>0</v>
          </cell>
          <cell r="AQ79">
            <v>10235</v>
          </cell>
          <cell r="AR79">
            <v>17256</v>
          </cell>
          <cell r="AS79">
            <v>23667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26330</v>
          </cell>
          <cell r="AY79">
            <v>447.1</v>
          </cell>
          <cell r="AZ79">
            <v>17256</v>
          </cell>
          <cell r="BA79">
            <v>48241</v>
          </cell>
          <cell r="BB79">
            <v>65497</v>
          </cell>
          <cell r="BC79">
            <v>5.5</v>
          </cell>
          <cell r="BD79">
            <v>94908</v>
          </cell>
          <cell r="BE79">
            <v>265293.83</v>
          </cell>
          <cell r="BF79">
            <v>593.37</v>
          </cell>
          <cell r="BG79">
            <v>0</v>
          </cell>
          <cell r="BH79">
            <v>0</v>
          </cell>
          <cell r="BI79">
            <v>12</v>
          </cell>
          <cell r="BJ79">
            <v>0</v>
          </cell>
          <cell r="BK79">
            <v>0</v>
          </cell>
          <cell r="BL79">
            <v>0</v>
          </cell>
          <cell r="BM79">
            <v>1</v>
          </cell>
          <cell r="BN79">
            <v>0</v>
          </cell>
          <cell r="BO79">
            <v>0</v>
          </cell>
          <cell r="BP79" t="str">
            <v>Christy</v>
          </cell>
          <cell r="BQ79" t="str">
            <v>Rueckert</v>
          </cell>
          <cell r="BR79" t="str">
            <v>319-728-2911 x9093</v>
          </cell>
          <cell r="BS79" t="str">
            <v>christy.rueckert@columbuscsd.org</v>
          </cell>
          <cell r="BT79" t="str">
            <v>Rob</v>
          </cell>
          <cell r="BU79" t="str">
            <v>Edwards</v>
          </cell>
          <cell r="BV79" t="str">
            <v>319-728-2231   x9097</v>
          </cell>
          <cell r="BW79" t="str">
            <v>rob.edwards@columbuscsd.org</v>
          </cell>
          <cell r="BX79" t="str">
            <v>none</v>
          </cell>
          <cell r="BY79" t="str">
            <v>none</v>
          </cell>
          <cell r="BZ79" t="str">
            <v>none</v>
          </cell>
          <cell r="CA79" t="str">
            <v>none</v>
          </cell>
          <cell r="CB79" t="str">
            <v>NULL</v>
          </cell>
          <cell r="CC79">
            <v>41885.595219907409</v>
          </cell>
          <cell r="CD79" t="str">
            <v>NULL</v>
          </cell>
          <cell r="CE79">
            <v>1</v>
          </cell>
          <cell r="CF79">
            <v>1</v>
          </cell>
          <cell r="CG79">
            <v>1</v>
          </cell>
          <cell r="CH79">
            <v>1188</v>
          </cell>
          <cell r="CI79" t="str">
            <v>1368</v>
          </cell>
          <cell r="CJ79" t="str">
            <v>0000</v>
          </cell>
          <cell r="CK79" t="str">
            <v>2014</v>
          </cell>
        </row>
        <row r="80">
          <cell r="A80">
            <v>1413</v>
          </cell>
          <cell r="B80" t="str">
            <v>2014</v>
          </cell>
          <cell r="C80">
            <v>30990.44</v>
          </cell>
          <cell r="D80">
            <v>0</v>
          </cell>
          <cell r="E80">
            <v>21336.720000000001</v>
          </cell>
          <cell r="F80">
            <v>0</v>
          </cell>
          <cell r="G80">
            <v>0</v>
          </cell>
          <cell r="H80">
            <v>0</v>
          </cell>
          <cell r="I80">
            <v>103291.23</v>
          </cell>
          <cell r="J80">
            <v>24178.92</v>
          </cell>
          <cell r="K80">
            <v>3432.19</v>
          </cell>
          <cell r="L80">
            <v>9749.94</v>
          </cell>
          <cell r="M80">
            <v>8775</v>
          </cell>
          <cell r="N80">
            <v>1782.42</v>
          </cell>
          <cell r="O80">
            <v>1437</v>
          </cell>
          <cell r="P80">
            <v>10902</v>
          </cell>
          <cell r="Q80">
            <v>0</v>
          </cell>
          <cell r="R80">
            <v>215875.86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18191.25</v>
          </cell>
          <cell r="Y80">
            <v>5748.96</v>
          </cell>
          <cell r="Z80">
            <v>576.24</v>
          </cell>
          <cell r="AA80">
            <v>0</v>
          </cell>
          <cell r="AB80">
            <v>9918.7199999999993</v>
          </cell>
          <cell r="AC80">
            <v>1957.2</v>
          </cell>
          <cell r="AD80">
            <v>0</v>
          </cell>
          <cell r="AE80">
            <v>36392.370000000003</v>
          </cell>
          <cell r="AF80">
            <v>179483.49</v>
          </cell>
          <cell r="AG80">
            <v>0.56000000000000005</v>
          </cell>
          <cell r="AH80">
            <v>39698</v>
          </cell>
          <cell r="AI80">
            <v>0</v>
          </cell>
          <cell r="AJ80">
            <v>829</v>
          </cell>
          <cell r="AK80">
            <v>3918</v>
          </cell>
          <cell r="AL80">
            <v>821</v>
          </cell>
          <cell r="AM80">
            <v>2017</v>
          </cell>
          <cell r="AN80">
            <v>41348</v>
          </cell>
          <cell r="AO80">
            <v>5935</v>
          </cell>
          <cell r="AP80">
            <v>0</v>
          </cell>
          <cell r="AQ80">
            <v>1029</v>
          </cell>
          <cell r="AR80">
            <v>15320</v>
          </cell>
          <cell r="AS80">
            <v>17712</v>
          </cell>
          <cell r="AT80">
            <v>0</v>
          </cell>
          <cell r="AU80">
            <v>3495</v>
          </cell>
          <cell r="AV80">
            <v>0</v>
          </cell>
          <cell r="AW80">
            <v>0</v>
          </cell>
          <cell r="AX80">
            <v>10266</v>
          </cell>
          <cell r="AY80">
            <v>179</v>
          </cell>
          <cell r="AZ80">
            <v>15320</v>
          </cell>
          <cell r="BA80">
            <v>47283</v>
          </cell>
          <cell r="BB80">
            <v>62603</v>
          </cell>
          <cell r="BC80">
            <v>2.87</v>
          </cell>
          <cell r="BD80">
            <v>43968.4</v>
          </cell>
          <cell r="BE80">
            <v>135515.09</v>
          </cell>
          <cell r="BF80">
            <v>757.07</v>
          </cell>
          <cell r="BG80">
            <v>0</v>
          </cell>
          <cell r="BH80">
            <v>0</v>
          </cell>
          <cell r="BI80">
            <v>3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</v>
          </cell>
          <cell r="BP80" t="str">
            <v>Gail</v>
          </cell>
          <cell r="BQ80" t="str">
            <v>Hopkins</v>
          </cell>
          <cell r="BR80" t="str">
            <v>712-999-0402</v>
          </cell>
          <cell r="BS80" t="str">
            <v>gail.hopkins@crbcrusaders.org</v>
          </cell>
          <cell r="BT80" t="str">
            <v>Steve</v>
          </cell>
          <cell r="BU80" t="str">
            <v>Kult</v>
          </cell>
          <cell r="BV80" t="str">
            <v>712-999-0440</v>
          </cell>
          <cell r="BW80" t="str">
            <v>stephen.kult@crbcrusaders.org</v>
          </cell>
          <cell r="BX80" t="str">
            <v>Steve</v>
          </cell>
          <cell r="BY80" t="str">
            <v>Kult</v>
          </cell>
          <cell r="BZ80" t="str">
            <v>712-999-0440</v>
          </cell>
          <cell r="CA80" t="str">
            <v>stephen.kult@crbcrusaders.org</v>
          </cell>
          <cell r="CB80" t="str">
            <v>NULL</v>
          </cell>
          <cell r="CC80">
            <v>41893.434560185182</v>
          </cell>
          <cell r="CD80" t="str">
            <v>NULL</v>
          </cell>
          <cell r="CE80">
            <v>1</v>
          </cell>
          <cell r="CF80">
            <v>1</v>
          </cell>
          <cell r="CG80">
            <v>1</v>
          </cell>
          <cell r="CH80">
            <v>1189</v>
          </cell>
          <cell r="CI80" t="str">
            <v>1413</v>
          </cell>
          <cell r="CJ80" t="str">
            <v>0000</v>
          </cell>
          <cell r="CK80" t="str">
            <v>2014</v>
          </cell>
        </row>
        <row r="81">
          <cell r="A81">
            <v>1431</v>
          </cell>
          <cell r="B81" t="str">
            <v>2014</v>
          </cell>
          <cell r="C81">
            <v>78449.91</v>
          </cell>
          <cell r="D81">
            <v>0</v>
          </cell>
          <cell r="E81">
            <v>65960.58</v>
          </cell>
          <cell r="F81">
            <v>0</v>
          </cell>
          <cell r="G81">
            <v>0</v>
          </cell>
          <cell r="H81">
            <v>0</v>
          </cell>
          <cell r="I81">
            <v>186079.31</v>
          </cell>
          <cell r="J81">
            <v>48717.66</v>
          </cell>
          <cell r="K81">
            <v>31513.65</v>
          </cell>
          <cell r="L81">
            <v>3424.75</v>
          </cell>
          <cell r="M81">
            <v>22000</v>
          </cell>
          <cell r="N81">
            <v>0</v>
          </cell>
          <cell r="O81">
            <v>71665.95</v>
          </cell>
          <cell r="P81">
            <v>4353.3900000000003</v>
          </cell>
          <cell r="Q81">
            <v>0</v>
          </cell>
          <cell r="R81">
            <v>512165.2</v>
          </cell>
          <cell r="S81">
            <v>0</v>
          </cell>
          <cell r="T81">
            <v>42.31</v>
          </cell>
          <cell r="U81">
            <v>0</v>
          </cell>
          <cell r="V81">
            <v>0</v>
          </cell>
          <cell r="W81">
            <v>42.31</v>
          </cell>
          <cell r="X81">
            <v>0</v>
          </cell>
          <cell r="Y81">
            <v>4306.3999999999996</v>
          </cell>
          <cell r="Z81">
            <v>13374.48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17680.88</v>
          </cell>
          <cell r="AF81">
            <v>494442.01</v>
          </cell>
          <cell r="AG81">
            <v>0.56000000000000005</v>
          </cell>
          <cell r="AH81">
            <v>102505</v>
          </cell>
          <cell r="AI81">
            <v>23883</v>
          </cell>
          <cell r="AJ81">
            <v>0</v>
          </cell>
          <cell r="AK81">
            <v>0</v>
          </cell>
          <cell r="AL81">
            <v>53956</v>
          </cell>
          <cell r="AM81">
            <v>0</v>
          </cell>
          <cell r="AN81">
            <v>156461</v>
          </cell>
          <cell r="AO81">
            <v>23883</v>
          </cell>
          <cell r="AP81">
            <v>0</v>
          </cell>
          <cell r="AQ81">
            <v>23883</v>
          </cell>
          <cell r="AR81">
            <v>25165</v>
          </cell>
          <cell r="AS81">
            <v>0</v>
          </cell>
          <cell r="AT81">
            <v>6350</v>
          </cell>
          <cell r="AU81">
            <v>0</v>
          </cell>
          <cell r="AV81">
            <v>0</v>
          </cell>
          <cell r="AW81">
            <v>0</v>
          </cell>
          <cell r="AX81">
            <v>7690</v>
          </cell>
          <cell r="AY81">
            <v>213</v>
          </cell>
          <cell r="AZ81">
            <v>31515</v>
          </cell>
          <cell r="BA81">
            <v>180344</v>
          </cell>
          <cell r="BB81">
            <v>211859</v>
          </cell>
          <cell r="BC81">
            <v>2.33</v>
          </cell>
          <cell r="BD81">
            <v>73429.95</v>
          </cell>
          <cell r="BE81">
            <v>421012.06</v>
          </cell>
          <cell r="BF81">
            <v>1976.58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1</v>
          </cell>
          <cell r="BL81">
            <v>0</v>
          </cell>
          <cell r="BM81">
            <v>0</v>
          </cell>
          <cell r="BN81">
            <v>0</v>
          </cell>
          <cell r="BO81">
            <v>1</v>
          </cell>
          <cell r="BP81" t="str">
            <v>JODI</v>
          </cell>
          <cell r="BQ81" t="str">
            <v>LYDDON</v>
          </cell>
          <cell r="BR81" t="str">
            <v>641-322-4242</v>
          </cell>
          <cell r="BS81" t="str">
            <v>jlyddon@corningcsd.org</v>
          </cell>
          <cell r="BT81" t="str">
            <v>TIM</v>
          </cell>
          <cell r="BU81" t="str">
            <v>THIBODEAUX</v>
          </cell>
          <cell r="BV81" t="str">
            <v>712-350-0975</v>
          </cell>
          <cell r="BW81" t="str">
            <v>tthibodeaux@corningcsd.org</v>
          </cell>
          <cell r="BX81" t="str">
            <v>TIM</v>
          </cell>
          <cell r="BY81" t="str">
            <v>THIBODEAUX</v>
          </cell>
          <cell r="BZ81" t="str">
            <v>712-350-0975</v>
          </cell>
          <cell r="CA81" t="str">
            <v>tthibodeaux@corningcsd.org</v>
          </cell>
          <cell r="CB81" t="str">
            <v>NULL</v>
          </cell>
          <cell r="CC81">
            <v>41964.61550925926</v>
          </cell>
          <cell r="CD81" t="str">
            <v>NULL</v>
          </cell>
          <cell r="CE81">
            <v>1</v>
          </cell>
          <cell r="CF81">
            <v>1</v>
          </cell>
          <cell r="CG81">
            <v>1</v>
          </cell>
          <cell r="CH81">
            <v>1190</v>
          </cell>
          <cell r="CI81" t="str">
            <v>1431</v>
          </cell>
          <cell r="CJ81" t="str">
            <v>0000</v>
          </cell>
          <cell r="CK81" t="str">
            <v>2014</v>
          </cell>
        </row>
        <row r="82">
          <cell r="A82">
            <v>1449</v>
          </cell>
          <cell r="B82" t="str">
            <v>2014</v>
          </cell>
          <cell r="C82">
            <v>17909.5</v>
          </cell>
          <cell r="D82">
            <v>0</v>
          </cell>
          <cell r="E82">
            <v>16707</v>
          </cell>
          <cell r="F82">
            <v>0</v>
          </cell>
          <cell r="G82">
            <v>0</v>
          </cell>
          <cell r="H82">
            <v>0</v>
          </cell>
          <cell r="I82">
            <v>15868.86</v>
          </cell>
          <cell r="J82">
            <v>7567.98</v>
          </cell>
          <cell r="K82">
            <v>3406.93</v>
          </cell>
          <cell r="L82">
            <v>8910.33</v>
          </cell>
          <cell r="M82">
            <v>5865</v>
          </cell>
          <cell r="N82">
            <v>0</v>
          </cell>
          <cell r="O82">
            <v>3031</v>
          </cell>
          <cell r="P82">
            <v>413.98</v>
          </cell>
          <cell r="Q82">
            <v>0</v>
          </cell>
          <cell r="R82">
            <v>79680.58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2190.58</v>
          </cell>
          <cell r="Y82">
            <v>1850.8</v>
          </cell>
          <cell r="Z82">
            <v>2538.48</v>
          </cell>
          <cell r="AA82">
            <v>0</v>
          </cell>
          <cell r="AB82">
            <v>6967.52</v>
          </cell>
          <cell r="AC82">
            <v>12.88</v>
          </cell>
          <cell r="AD82">
            <v>0</v>
          </cell>
          <cell r="AE82">
            <v>13560.26</v>
          </cell>
          <cell r="AF82">
            <v>66120.320000000007</v>
          </cell>
          <cell r="AG82">
            <v>0.56000000000000005</v>
          </cell>
          <cell r="AH82">
            <v>15415</v>
          </cell>
          <cell r="AI82">
            <v>0</v>
          </cell>
          <cell r="AJ82">
            <v>0</v>
          </cell>
          <cell r="AK82">
            <v>0</v>
          </cell>
          <cell r="AL82">
            <v>345</v>
          </cell>
          <cell r="AM82">
            <v>230</v>
          </cell>
          <cell r="AN82">
            <v>15760</v>
          </cell>
          <cell r="AO82">
            <v>230</v>
          </cell>
          <cell r="AP82">
            <v>0</v>
          </cell>
          <cell r="AQ82">
            <v>4533</v>
          </cell>
          <cell r="AR82">
            <v>8926</v>
          </cell>
          <cell r="AS82">
            <v>12442</v>
          </cell>
          <cell r="AT82">
            <v>0</v>
          </cell>
          <cell r="AU82">
            <v>23</v>
          </cell>
          <cell r="AV82">
            <v>0</v>
          </cell>
          <cell r="AW82">
            <v>0</v>
          </cell>
          <cell r="AX82">
            <v>3305</v>
          </cell>
          <cell r="AY82">
            <v>13</v>
          </cell>
          <cell r="AZ82">
            <v>8926</v>
          </cell>
          <cell r="BA82">
            <v>15990</v>
          </cell>
          <cell r="BB82">
            <v>24916</v>
          </cell>
          <cell r="BC82">
            <v>2.65</v>
          </cell>
          <cell r="BD82">
            <v>23653.9</v>
          </cell>
          <cell r="BE82">
            <v>42466.42</v>
          </cell>
          <cell r="BF82">
            <v>3266.65</v>
          </cell>
          <cell r="BG82">
            <v>0</v>
          </cell>
          <cell r="BH82">
            <v>0</v>
          </cell>
          <cell r="BI82">
            <v>6</v>
          </cell>
          <cell r="BJ82">
            <v>0</v>
          </cell>
          <cell r="BK82">
            <v>1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 t="str">
            <v>Jon</v>
          </cell>
          <cell r="BQ82" t="str">
            <v>Hueser</v>
          </cell>
          <cell r="BR82" t="str">
            <v>515-583-2304 x222</v>
          </cell>
          <cell r="BS82" t="str">
            <v>jhueser@corwith-wesley.k12.ia.us</v>
          </cell>
          <cell r="BT82" t="str">
            <v>Allyson</v>
          </cell>
          <cell r="BU82" t="str">
            <v>Thompson</v>
          </cell>
          <cell r="BV82" t="str">
            <v>515-583-2304 X221</v>
          </cell>
          <cell r="BW82" t="str">
            <v>athompson@corwith-wesley.k12.ia.us</v>
          </cell>
          <cell r="BX82" t="str">
            <v>Phil's Auto Repair</v>
          </cell>
          <cell r="BY82" t="str">
            <v>Phil's Auto Repair in Algona</v>
          </cell>
          <cell r="BZ82" t="str">
            <v>515-295-3936</v>
          </cell>
          <cell r="CA82" t="str">
            <v>philsrepair@yahoo.com</v>
          </cell>
          <cell r="CB82" t="str">
            <v>NULL</v>
          </cell>
          <cell r="CC82">
            <v>41967.43954861111</v>
          </cell>
          <cell r="CD82" t="str">
            <v>NULL</v>
          </cell>
          <cell r="CE82">
            <v>1</v>
          </cell>
          <cell r="CF82">
            <v>1</v>
          </cell>
          <cell r="CG82">
            <v>1</v>
          </cell>
          <cell r="CH82">
            <v>1191</v>
          </cell>
          <cell r="CI82" t="str">
            <v>1449</v>
          </cell>
          <cell r="CJ82" t="str">
            <v>0000</v>
          </cell>
          <cell r="CK82" t="str">
            <v>2014</v>
          </cell>
        </row>
        <row r="83">
          <cell r="A83">
            <v>1476</v>
          </cell>
          <cell r="B83" t="str">
            <v>2014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390000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39388.11</v>
          </cell>
          <cell r="O83">
            <v>2828722.5</v>
          </cell>
          <cell r="P83">
            <v>1821.46</v>
          </cell>
          <cell r="Q83">
            <v>0</v>
          </cell>
          <cell r="R83">
            <v>3259932.07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137.19999999999999</v>
          </cell>
          <cell r="Z83">
            <v>0</v>
          </cell>
          <cell r="AA83">
            <v>0</v>
          </cell>
          <cell r="AB83">
            <v>2140.3200000000002</v>
          </cell>
          <cell r="AC83">
            <v>0</v>
          </cell>
          <cell r="AD83">
            <v>0</v>
          </cell>
          <cell r="AE83">
            <v>2277.52</v>
          </cell>
          <cell r="AF83">
            <v>3257654.55</v>
          </cell>
          <cell r="AG83">
            <v>0.56000000000000005</v>
          </cell>
          <cell r="AH83">
            <v>332834</v>
          </cell>
          <cell r="AI83">
            <v>0</v>
          </cell>
          <cell r="AJ83">
            <v>206480</v>
          </cell>
          <cell r="AK83">
            <v>0</v>
          </cell>
          <cell r="AL83">
            <v>0</v>
          </cell>
          <cell r="AM83">
            <v>0</v>
          </cell>
          <cell r="AN83">
            <v>539314</v>
          </cell>
          <cell r="AO83">
            <v>0</v>
          </cell>
          <cell r="AP83">
            <v>251086</v>
          </cell>
          <cell r="AQ83">
            <v>0</v>
          </cell>
          <cell r="AR83">
            <v>136772</v>
          </cell>
          <cell r="AS83">
            <v>3822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245</v>
          </cell>
          <cell r="AY83">
            <v>2381</v>
          </cell>
          <cell r="AZ83">
            <v>387858</v>
          </cell>
          <cell r="BA83">
            <v>539314</v>
          </cell>
          <cell r="BB83">
            <v>927172</v>
          </cell>
          <cell r="BC83">
            <v>3.51</v>
          </cell>
          <cell r="BD83">
            <v>1361381.58</v>
          </cell>
          <cell r="BE83">
            <v>1896272.97</v>
          </cell>
          <cell r="BF83">
            <v>796.42</v>
          </cell>
          <cell r="BG83">
            <v>0</v>
          </cell>
          <cell r="BH83">
            <v>0</v>
          </cell>
          <cell r="BI83">
            <v>62</v>
          </cell>
          <cell r="BJ83">
            <v>0</v>
          </cell>
          <cell r="BK83">
            <v>0</v>
          </cell>
          <cell r="BL83">
            <v>1</v>
          </cell>
          <cell r="BM83">
            <v>0</v>
          </cell>
          <cell r="BN83">
            <v>0</v>
          </cell>
          <cell r="BO83">
            <v>1</v>
          </cell>
          <cell r="BP83" t="str">
            <v>Dean</v>
          </cell>
          <cell r="BQ83" t="str">
            <v>Wilson</v>
          </cell>
          <cell r="BR83" t="str">
            <v>712-328-6438</v>
          </cell>
          <cell r="BS83" t="str">
            <v>dwilson@cbcsd.org</v>
          </cell>
          <cell r="BT83" t="str">
            <v>Dean</v>
          </cell>
          <cell r="BU83" t="str">
            <v>Wilson</v>
          </cell>
          <cell r="BV83" t="str">
            <v>712-328-6438</v>
          </cell>
          <cell r="BW83" t="str">
            <v>dwilson@cbcsd.org</v>
          </cell>
          <cell r="BX83" t="str">
            <v>N/A</v>
          </cell>
          <cell r="BY83" t="str">
            <v>N/A</v>
          </cell>
          <cell r="BZ83" t="str">
            <v>N/A</v>
          </cell>
          <cell r="CA83" t="str">
            <v>N/A</v>
          </cell>
          <cell r="CB83" t="str">
            <v>NULL</v>
          </cell>
          <cell r="CC83">
            <v>41893.623854166668</v>
          </cell>
          <cell r="CD83" t="str">
            <v>NULL</v>
          </cell>
          <cell r="CE83">
            <v>1</v>
          </cell>
          <cell r="CF83">
            <v>1</v>
          </cell>
          <cell r="CG83">
            <v>1</v>
          </cell>
          <cell r="CH83">
            <v>1192</v>
          </cell>
          <cell r="CI83" t="str">
            <v>1476</v>
          </cell>
          <cell r="CJ83" t="str">
            <v>0000</v>
          </cell>
          <cell r="CK83" t="str">
            <v>2014</v>
          </cell>
        </row>
        <row r="84">
          <cell r="A84">
            <v>1503</v>
          </cell>
          <cell r="B84" t="str">
            <v>2014</v>
          </cell>
          <cell r="C84">
            <v>96775.93</v>
          </cell>
          <cell r="D84">
            <v>0</v>
          </cell>
          <cell r="E84">
            <v>30843.29</v>
          </cell>
          <cell r="F84">
            <v>0</v>
          </cell>
          <cell r="G84">
            <v>0</v>
          </cell>
          <cell r="H84">
            <v>0</v>
          </cell>
          <cell r="I84">
            <v>283873.65999999997</v>
          </cell>
          <cell r="J84">
            <v>70171.679999999993</v>
          </cell>
          <cell r="K84">
            <v>12341.57</v>
          </cell>
          <cell r="L84">
            <v>73241.72</v>
          </cell>
          <cell r="M84">
            <v>28742</v>
          </cell>
          <cell r="N84">
            <v>1552</v>
          </cell>
          <cell r="O84">
            <v>1717.5</v>
          </cell>
          <cell r="P84">
            <v>7779.52</v>
          </cell>
          <cell r="Q84">
            <v>0</v>
          </cell>
          <cell r="R84">
            <v>607038.87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6297.2</v>
          </cell>
          <cell r="AA84">
            <v>0</v>
          </cell>
          <cell r="AB84">
            <v>27060.32</v>
          </cell>
          <cell r="AC84">
            <v>0</v>
          </cell>
          <cell r="AD84">
            <v>0</v>
          </cell>
          <cell r="AE84">
            <v>33357.519999999997</v>
          </cell>
          <cell r="AF84">
            <v>573681.35</v>
          </cell>
          <cell r="AG84">
            <v>0.56000000000000005</v>
          </cell>
          <cell r="AH84">
            <v>88522</v>
          </cell>
          <cell r="AI84">
            <v>0</v>
          </cell>
          <cell r="AJ84">
            <v>360</v>
          </cell>
          <cell r="AK84">
            <v>0</v>
          </cell>
          <cell r="AL84">
            <v>0</v>
          </cell>
          <cell r="AM84">
            <v>0</v>
          </cell>
          <cell r="AN84">
            <v>88882</v>
          </cell>
          <cell r="AO84">
            <v>0</v>
          </cell>
          <cell r="AP84">
            <v>11047</v>
          </cell>
          <cell r="AQ84">
            <v>11245</v>
          </cell>
          <cell r="AR84">
            <v>38293</v>
          </cell>
          <cell r="AS84">
            <v>48322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435</v>
          </cell>
          <cell r="AZ84">
            <v>49340</v>
          </cell>
          <cell r="BA84">
            <v>88882</v>
          </cell>
          <cell r="BB84">
            <v>138222</v>
          </cell>
          <cell r="BC84">
            <v>4.1500000000000004</v>
          </cell>
          <cell r="BD84">
            <v>204761</v>
          </cell>
          <cell r="BE84">
            <v>368920.35</v>
          </cell>
          <cell r="BF84">
            <v>848.09</v>
          </cell>
          <cell r="BG84">
            <v>0</v>
          </cell>
          <cell r="BH84">
            <v>0</v>
          </cell>
          <cell r="BI84">
            <v>10</v>
          </cell>
          <cell r="BJ84">
            <v>0</v>
          </cell>
          <cell r="BK84">
            <v>1</v>
          </cell>
          <cell r="BL84">
            <v>0</v>
          </cell>
          <cell r="BM84">
            <v>0</v>
          </cell>
          <cell r="BN84">
            <v>0</v>
          </cell>
          <cell r="BO84">
            <v>1</v>
          </cell>
          <cell r="BP84" t="str">
            <v>Billie Jo</v>
          </cell>
          <cell r="BQ84" t="str">
            <v>Greene</v>
          </cell>
          <cell r="BR84">
            <v>6417827028</v>
          </cell>
          <cell r="BS84" t="str">
            <v>bgreene@crestonschools.org</v>
          </cell>
          <cell r="BT84" t="str">
            <v>Bob</v>
          </cell>
          <cell r="BU84" t="str">
            <v>Beaty</v>
          </cell>
          <cell r="BV84">
            <v>6417824720</v>
          </cell>
          <cell r="BW84" t="str">
            <v>bbeatty@crestonschools.org</v>
          </cell>
          <cell r="BX84" t="str">
            <v>Bob</v>
          </cell>
          <cell r="BY84" t="str">
            <v>Beatty</v>
          </cell>
          <cell r="BZ84">
            <v>6417824720</v>
          </cell>
          <cell r="CA84" t="str">
            <v>bbeatty@crestonschools.org</v>
          </cell>
          <cell r="CB84" t="str">
            <v>NULL</v>
          </cell>
          <cell r="CC84">
            <v>41894.59574074074</v>
          </cell>
          <cell r="CD84" t="str">
            <v>NULL</v>
          </cell>
          <cell r="CE84">
            <v>1</v>
          </cell>
          <cell r="CF84">
            <v>1</v>
          </cell>
          <cell r="CG84">
            <v>1</v>
          </cell>
          <cell r="CH84">
            <v>1193</v>
          </cell>
          <cell r="CI84" t="str">
            <v>1503</v>
          </cell>
          <cell r="CJ84" t="str">
            <v>0000</v>
          </cell>
          <cell r="CK84" t="str">
            <v>2014</v>
          </cell>
        </row>
        <row r="85">
          <cell r="A85">
            <v>1576</v>
          </cell>
          <cell r="B85" t="str">
            <v>2014</v>
          </cell>
          <cell r="C85">
            <v>162502.07</v>
          </cell>
          <cell r="D85">
            <v>3632.43</v>
          </cell>
          <cell r="E85">
            <v>188883.27</v>
          </cell>
          <cell r="F85">
            <v>0</v>
          </cell>
          <cell r="G85">
            <v>0</v>
          </cell>
          <cell r="H85">
            <v>0</v>
          </cell>
          <cell r="I85">
            <v>517187.73</v>
          </cell>
          <cell r="J85">
            <v>137128.12</v>
          </cell>
          <cell r="K85">
            <v>64568.12</v>
          </cell>
          <cell r="L85">
            <v>56185</v>
          </cell>
          <cell r="M85">
            <v>21812</v>
          </cell>
          <cell r="N85">
            <v>0</v>
          </cell>
          <cell r="O85">
            <v>0</v>
          </cell>
          <cell r="P85">
            <v>10708.63</v>
          </cell>
          <cell r="Q85">
            <v>0</v>
          </cell>
          <cell r="R85">
            <v>1162607.3700000001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61323.92</v>
          </cell>
          <cell r="Z85">
            <v>5993.12</v>
          </cell>
          <cell r="AA85">
            <v>0</v>
          </cell>
          <cell r="AB85">
            <v>1463.84</v>
          </cell>
          <cell r="AC85">
            <v>0</v>
          </cell>
          <cell r="AD85">
            <v>0</v>
          </cell>
          <cell r="AE85">
            <v>68780.88</v>
          </cell>
          <cell r="AF85">
            <v>1093826.49</v>
          </cell>
          <cell r="AG85">
            <v>0.56000000000000005</v>
          </cell>
          <cell r="AH85">
            <v>151391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151391</v>
          </cell>
          <cell r="AO85">
            <v>0</v>
          </cell>
          <cell r="AP85">
            <v>29803</v>
          </cell>
          <cell r="AQ85">
            <v>10702</v>
          </cell>
          <cell r="AR85">
            <v>37829</v>
          </cell>
          <cell r="AS85">
            <v>2614</v>
          </cell>
          <cell r="AT85">
            <v>7967</v>
          </cell>
          <cell r="AU85">
            <v>0</v>
          </cell>
          <cell r="AV85">
            <v>0</v>
          </cell>
          <cell r="AW85">
            <v>0</v>
          </cell>
          <cell r="AX85">
            <v>109507</v>
          </cell>
          <cell r="AY85">
            <v>1397</v>
          </cell>
          <cell r="AZ85">
            <v>75599</v>
          </cell>
          <cell r="BA85">
            <v>151391</v>
          </cell>
          <cell r="BB85">
            <v>226990</v>
          </cell>
          <cell r="BC85">
            <v>4.82</v>
          </cell>
          <cell r="BD85">
            <v>364387.18</v>
          </cell>
          <cell r="BE85">
            <v>729439.31</v>
          </cell>
          <cell r="BF85">
            <v>522.15</v>
          </cell>
          <cell r="BG85">
            <v>0</v>
          </cell>
          <cell r="BH85">
            <v>0</v>
          </cell>
          <cell r="BI85">
            <v>15</v>
          </cell>
          <cell r="BJ85">
            <v>0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0</v>
          </cell>
          <cell r="BP85" t="str">
            <v>Jeff</v>
          </cell>
          <cell r="BQ85" t="str">
            <v>Wolfe</v>
          </cell>
          <cell r="BR85" t="str">
            <v>515-986-5173</v>
          </cell>
          <cell r="BS85" t="str">
            <v>jwolfe@dc-grimes.k12.ia.us</v>
          </cell>
          <cell r="BT85" t="str">
            <v>Jeff</v>
          </cell>
          <cell r="BU85" t="str">
            <v>Wolfe</v>
          </cell>
          <cell r="BV85" t="str">
            <v>515-986-5173</v>
          </cell>
          <cell r="BW85" t="str">
            <v>jwolfe@dc-grimes.k12.ia.us</v>
          </cell>
          <cell r="BX85" t="str">
            <v>John</v>
          </cell>
          <cell r="BY85" t="str">
            <v>Maxwell</v>
          </cell>
          <cell r="BZ85" t="str">
            <v>515-986-5173</v>
          </cell>
          <cell r="CA85" t="str">
            <v>jmaxwell@dc-grimes.k12.ia.us</v>
          </cell>
          <cell r="CB85" t="str">
            <v>NULL</v>
          </cell>
          <cell r="CC85">
            <v>41884.48101851852</v>
          </cell>
          <cell r="CD85" t="str">
            <v>NULL</v>
          </cell>
          <cell r="CE85">
            <v>1</v>
          </cell>
          <cell r="CF85">
            <v>1</v>
          </cell>
          <cell r="CG85">
            <v>1</v>
          </cell>
          <cell r="CH85">
            <v>1194</v>
          </cell>
          <cell r="CI85" t="str">
            <v>1576</v>
          </cell>
          <cell r="CJ85" t="str">
            <v>0000</v>
          </cell>
          <cell r="CK85" t="str">
            <v>2014</v>
          </cell>
        </row>
        <row r="86">
          <cell r="A86">
            <v>1602</v>
          </cell>
          <cell r="B86" t="str">
            <v>2014</v>
          </cell>
          <cell r="C86">
            <v>66724.66</v>
          </cell>
          <cell r="D86">
            <v>1148.1099999999999</v>
          </cell>
          <cell r="E86">
            <v>22672.14</v>
          </cell>
          <cell r="F86">
            <v>0</v>
          </cell>
          <cell r="G86">
            <v>0</v>
          </cell>
          <cell r="H86">
            <v>0</v>
          </cell>
          <cell r="I86">
            <v>151926.81</v>
          </cell>
          <cell r="J86">
            <v>39581.46</v>
          </cell>
          <cell r="K86">
            <v>35024.910000000003</v>
          </cell>
          <cell r="L86">
            <v>2769.75</v>
          </cell>
          <cell r="M86">
            <v>11360</v>
          </cell>
          <cell r="N86">
            <v>0</v>
          </cell>
          <cell r="O86">
            <v>0</v>
          </cell>
          <cell r="P86">
            <v>10331.9</v>
          </cell>
          <cell r="Q86">
            <v>0</v>
          </cell>
          <cell r="R86">
            <v>341539.74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4991.28</v>
          </cell>
          <cell r="Z86">
            <v>10138.24</v>
          </cell>
          <cell r="AA86">
            <v>0</v>
          </cell>
          <cell r="AB86">
            <v>6517.28</v>
          </cell>
          <cell r="AC86">
            <v>3003.28</v>
          </cell>
          <cell r="AD86">
            <v>0</v>
          </cell>
          <cell r="AE86">
            <v>24650.080000000002</v>
          </cell>
          <cell r="AF86">
            <v>316889.65999999997</v>
          </cell>
          <cell r="AG86">
            <v>0.56000000000000005</v>
          </cell>
          <cell r="AH86">
            <v>54611</v>
          </cell>
          <cell r="AI86">
            <v>0</v>
          </cell>
          <cell r="AJ86">
            <v>0</v>
          </cell>
          <cell r="AK86">
            <v>0</v>
          </cell>
          <cell r="AL86">
            <v>850</v>
          </cell>
          <cell r="AM86">
            <v>260</v>
          </cell>
          <cell r="AN86">
            <v>55461</v>
          </cell>
          <cell r="AO86">
            <v>260</v>
          </cell>
          <cell r="AP86">
            <v>2685</v>
          </cell>
          <cell r="AQ86">
            <v>18104</v>
          </cell>
          <cell r="AR86">
            <v>1362</v>
          </cell>
          <cell r="AS86">
            <v>11638</v>
          </cell>
          <cell r="AT86">
            <v>0</v>
          </cell>
          <cell r="AU86">
            <v>5363</v>
          </cell>
          <cell r="AV86">
            <v>0</v>
          </cell>
          <cell r="AW86">
            <v>0</v>
          </cell>
          <cell r="AX86">
            <v>8913</v>
          </cell>
          <cell r="AY86">
            <v>336.1</v>
          </cell>
          <cell r="AZ86">
            <v>4047</v>
          </cell>
          <cell r="BA86">
            <v>55721</v>
          </cell>
          <cell r="BB86">
            <v>59768</v>
          </cell>
          <cell r="BC86">
            <v>5.3</v>
          </cell>
          <cell r="BD86">
            <v>21449.1</v>
          </cell>
          <cell r="BE86">
            <v>295440.56</v>
          </cell>
          <cell r="BF86">
            <v>879.03</v>
          </cell>
          <cell r="BG86">
            <v>0</v>
          </cell>
          <cell r="BH86">
            <v>0</v>
          </cell>
          <cell r="BI86">
            <v>6</v>
          </cell>
          <cell r="BJ86">
            <v>1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 t="str">
            <v>John</v>
          </cell>
          <cell r="BQ86" t="str">
            <v>March</v>
          </cell>
          <cell r="BR86" t="str">
            <v>319-392-4331</v>
          </cell>
          <cell r="BS86" t="str">
            <v>john.march@danvillecsd.org</v>
          </cell>
          <cell r="BT86" t="str">
            <v>John</v>
          </cell>
          <cell r="BU86" t="str">
            <v>March</v>
          </cell>
          <cell r="BV86">
            <v>3193924331</v>
          </cell>
          <cell r="BW86" t="str">
            <v>john.march@danvillecsd.org</v>
          </cell>
          <cell r="BX86" t="str">
            <v>John</v>
          </cell>
          <cell r="BY86" t="str">
            <v>March</v>
          </cell>
          <cell r="BZ86">
            <v>3193924331</v>
          </cell>
          <cell r="CA86" t="str">
            <v>john.march@danvillecsd.org</v>
          </cell>
          <cell r="CB86" t="str">
            <v>NULL</v>
          </cell>
          <cell r="CC86">
            <v>41897.490405092591</v>
          </cell>
          <cell r="CD86" t="str">
            <v>NULL</v>
          </cell>
          <cell r="CE86">
            <v>1</v>
          </cell>
          <cell r="CF86">
            <v>1</v>
          </cell>
          <cell r="CG86">
            <v>1</v>
          </cell>
          <cell r="CH86">
            <v>1195</v>
          </cell>
          <cell r="CI86" t="str">
            <v>1602</v>
          </cell>
          <cell r="CJ86" t="str">
            <v>0000</v>
          </cell>
          <cell r="CK86" t="str">
            <v>2014</v>
          </cell>
        </row>
        <row r="87">
          <cell r="A87">
            <v>1611</v>
          </cell>
          <cell r="B87" t="str">
            <v>2014</v>
          </cell>
          <cell r="C87">
            <v>630866.16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4307.2299999999996</v>
          </cell>
          <cell r="J87">
            <v>4090.04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4977528.32</v>
          </cell>
          <cell r="P87">
            <v>142911.42000000001</v>
          </cell>
          <cell r="Q87">
            <v>0</v>
          </cell>
          <cell r="R87">
            <v>5759703.1699999999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5759703.1699999999</v>
          </cell>
          <cell r="AG87">
            <v>0.56000000000000005</v>
          </cell>
          <cell r="AH87">
            <v>1292769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1292769</v>
          </cell>
          <cell r="AO87">
            <v>0</v>
          </cell>
          <cell r="AP87">
            <v>133641</v>
          </cell>
          <cell r="AQ87">
            <v>0</v>
          </cell>
          <cell r="AR87">
            <v>76806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10411</v>
          </cell>
          <cell r="AZ87">
            <v>210447</v>
          </cell>
          <cell r="BA87">
            <v>1292769</v>
          </cell>
          <cell r="BB87">
            <v>1503216</v>
          </cell>
          <cell r="BC87">
            <v>3.83</v>
          </cell>
          <cell r="BD87">
            <v>806012.01</v>
          </cell>
          <cell r="BE87">
            <v>4953691.16</v>
          </cell>
          <cell r="BF87">
            <v>475.81</v>
          </cell>
          <cell r="BG87">
            <v>0</v>
          </cell>
          <cell r="BH87">
            <v>0</v>
          </cell>
          <cell r="BI87">
            <v>146</v>
          </cell>
          <cell r="BJ87">
            <v>0</v>
          </cell>
          <cell r="BK87">
            <v>1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 t="str">
            <v>MARSHA</v>
          </cell>
          <cell r="BQ87" t="str">
            <v>TANGEN</v>
          </cell>
          <cell r="BR87" t="str">
            <v>563-336-5062</v>
          </cell>
          <cell r="BS87" t="str">
            <v>tangenm@davenportschools.org</v>
          </cell>
          <cell r="BT87" t="str">
            <v>CURTIS</v>
          </cell>
          <cell r="BU87" t="str">
            <v>WHEELER</v>
          </cell>
          <cell r="BV87" t="str">
            <v>563-386-1436</v>
          </cell>
          <cell r="BW87" t="str">
            <v>cwheeler@durhamschoolservices.com</v>
          </cell>
          <cell r="BX87" t="str">
            <v>ROSS</v>
          </cell>
          <cell r="BY87" t="str">
            <v>MEIER</v>
          </cell>
          <cell r="BZ87" t="str">
            <v>563-388-9601</v>
          </cell>
          <cell r="CA87" t="str">
            <v>Rmeier@durhamschoolservices.com</v>
          </cell>
          <cell r="CB87" t="str">
            <v>NULL</v>
          </cell>
          <cell r="CC87">
            <v>41968.36886574074</v>
          </cell>
          <cell r="CD87" t="str">
            <v>NULL</v>
          </cell>
          <cell r="CE87">
            <v>1</v>
          </cell>
          <cell r="CF87">
            <v>1</v>
          </cell>
          <cell r="CG87">
            <v>1</v>
          </cell>
          <cell r="CH87">
            <v>1196</v>
          </cell>
          <cell r="CI87" t="str">
            <v>1611</v>
          </cell>
          <cell r="CJ87" t="str">
            <v>0000</v>
          </cell>
          <cell r="CK87" t="str">
            <v>2014</v>
          </cell>
        </row>
        <row r="88">
          <cell r="A88">
            <v>1619</v>
          </cell>
          <cell r="B88" t="str">
            <v>2014</v>
          </cell>
          <cell r="C88">
            <v>82687.520000000004</v>
          </cell>
          <cell r="D88">
            <v>3550</v>
          </cell>
          <cell r="E88">
            <v>95691.14</v>
          </cell>
          <cell r="F88">
            <v>0</v>
          </cell>
          <cell r="G88">
            <v>0</v>
          </cell>
          <cell r="H88">
            <v>0</v>
          </cell>
          <cell r="I88">
            <v>379643.19</v>
          </cell>
          <cell r="J88">
            <v>82766.77</v>
          </cell>
          <cell r="K88">
            <v>98435.65</v>
          </cell>
          <cell r="L88">
            <v>43649.03</v>
          </cell>
          <cell r="M88">
            <v>14769</v>
          </cell>
          <cell r="N88">
            <v>4361.25</v>
          </cell>
          <cell r="O88">
            <v>19446.240000000002</v>
          </cell>
          <cell r="P88">
            <v>13311.19</v>
          </cell>
          <cell r="Q88">
            <v>0</v>
          </cell>
          <cell r="R88">
            <v>838310.98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11610.48</v>
          </cell>
          <cell r="Z88">
            <v>0</v>
          </cell>
          <cell r="AA88">
            <v>0</v>
          </cell>
          <cell r="AB88">
            <v>21462</v>
          </cell>
          <cell r="AC88">
            <v>0</v>
          </cell>
          <cell r="AD88">
            <v>0</v>
          </cell>
          <cell r="AE88">
            <v>33072.480000000003</v>
          </cell>
          <cell r="AF88">
            <v>805238.5</v>
          </cell>
          <cell r="AG88">
            <v>0.56000000000000005</v>
          </cell>
          <cell r="AH88">
            <v>237267</v>
          </cell>
          <cell r="AI88">
            <v>0</v>
          </cell>
          <cell r="AJ88">
            <v>0</v>
          </cell>
          <cell r="AK88">
            <v>0</v>
          </cell>
          <cell r="AL88">
            <v>21414</v>
          </cell>
          <cell r="AM88">
            <v>9854</v>
          </cell>
          <cell r="AN88">
            <v>258681</v>
          </cell>
          <cell r="AO88">
            <v>9854</v>
          </cell>
          <cell r="AP88">
            <v>0</v>
          </cell>
          <cell r="AQ88">
            <v>0</v>
          </cell>
          <cell r="AR88">
            <v>39004</v>
          </cell>
          <cell r="AS88">
            <v>38325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20733</v>
          </cell>
          <cell r="AY88">
            <v>928.6</v>
          </cell>
          <cell r="AZ88">
            <v>39004</v>
          </cell>
          <cell r="BA88">
            <v>268535</v>
          </cell>
          <cell r="BB88">
            <v>307539</v>
          </cell>
          <cell r="BC88">
            <v>2.62</v>
          </cell>
          <cell r="BD88">
            <v>102190.48</v>
          </cell>
          <cell r="BE88">
            <v>703048.02</v>
          </cell>
          <cell r="BF88">
            <v>757.11</v>
          </cell>
          <cell r="BG88">
            <v>0</v>
          </cell>
          <cell r="BH88">
            <v>0</v>
          </cell>
          <cell r="BI88">
            <v>10</v>
          </cell>
          <cell r="BJ88">
            <v>0</v>
          </cell>
          <cell r="BK88">
            <v>0</v>
          </cell>
          <cell r="BL88">
            <v>1</v>
          </cell>
          <cell r="BM88">
            <v>0</v>
          </cell>
          <cell r="BN88">
            <v>0</v>
          </cell>
          <cell r="BO88">
            <v>0</v>
          </cell>
          <cell r="BP88" t="str">
            <v>Gari</v>
          </cell>
          <cell r="BQ88" t="str">
            <v>Fleetwood</v>
          </cell>
          <cell r="BR88" t="str">
            <v>641-664-2200</v>
          </cell>
          <cell r="BS88" t="str">
            <v>gari.fleetwood@dcmustangs.com</v>
          </cell>
          <cell r="BT88" t="str">
            <v>Dan</v>
          </cell>
          <cell r="BU88" t="str">
            <v>Roberts</v>
          </cell>
          <cell r="BV88" t="str">
            <v>641-664-2200</v>
          </cell>
          <cell r="BW88" t="str">
            <v>dan.roberts@dcmustangs.com</v>
          </cell>
          <cell r="BX88" t="str">
            <v>Kenny</v>
          </cell>
          <cell r="BY88" t="str">
            <v>Padget</v>
          </cell>
          <cell r="BZ88" t="str">
            <v>641-664-2200</v>
          </cell>
          <cell r="CA88" t="str">
            <v>ken.padget@dcmustangs.com</v>
          </cell>
          <cell r="CB88" t="str">
            <v>NULL</v>
          </cell>
          <cell r="CC88">
            <v>41897.374363425923</v>
          </cell>
          <cell r="CD88" t="str">
            <v>NULL</v>
          </cell>
          <cell r="CE88">
            <v>1</v>
          </cell>
          <cell r="CF88">
            <v>1</v>
          </cell>
          <cell r="CG88">
            <v>1</v>
          </cell>
          <cell r="CH88">
            <v>1197</v>
          </cell>
          <cell r="CI88" t="str">
            <v>1619</v>
          </cell>
          <cell r="CJ88" t="str">
            <v>0000</v>
          </cell>
          <cell r="CK88" t="str">
            <v>2014</v>
          </cell>
        </row>
        <row r="89">
          <cell r="A89">
            <v>1638</v>
          </cell>
          <cell r="B89" t="str">
            <v>2014</v>
          </cell>
          <cell r="C89">
            <v>131058.57</v>
          </cell>
          <cell r="D89">
            <v>3579</v>
          </cell>
          <cell r="E89">
            <v>127586.85</v>
          </cell>
          <cell r="F89">
            <v>0</v>
          </cell>
          <cell r="G89">
            <v>0</v>
          </cell>
          <cell r="H89">
            <v>0</v>
          </cell>
          <cell r="I89">
            <v>361563.05</v>
          </cell>
          <cell r="J89">
            <v>91655.02</v>
          </cell>
          <cell r="K89">
            <v>50102.9</v>
          </cell>
          <cell r="L89">
            <v>30186.53</v>
          </cell>
          <cell r="M89">
            <v>29808</v>
          </cell>
          <cell r="N89">
            <v>2080.3000000000002</v>
          </cell>
          <cell r="O89">
            <v>401.01</v>
          </cell>
          <cell r="P89">
            <v>174719.75</v>
          </cell>
          <cell r="Q89">
            <v>0</v>
          </cell>
          <cell r="R89">
            <v>1002740.98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16180.08</v>
          </cell>
          <cell r="Z89">
            <v>1395.52</v>
          </cell>
          <cell r="AA89">
            <v>0</v>
          </cell>
          <cell r="AB89">
            <v>11242</v>
          </cell>
          <cell r="AC89">
            <v>0</v>
          </cell>
          <cell r="AD89">
            <v>0</v>
          </cell>
          <cell r="AE89">
            <v>28817.599999999999</v>
          </cell>
          <cell r="AF89">
            <v>973923.38</v>
          </cell>
          <cell r="AG89">
            <v>0.56000000000000005</v>
          </cell>
          <cell r="AH89">
            <v>161020</v>
          </cell>
          <cell r="AI89">
            <v>0</v>
          </cell>
          <cell r="AJ89">
            <v>0</v>
          </cell>
          <cell r="AK89">
            <v>0</v>
          </cell>
          <cell r="AL89">
            <v>7003</v>
          </cell>
          <cell r="AM89">
            <v>908</v>
          </cell>
          <cell r="AN89">
            <v>168023</v>
          </cell>
          <cell r="AO89">
            <v>908</v>
          </cell>
          <cell r="AP89">
            <v>13995</v>
          </cell>
          <cell r="AQ89">
            <v>2492</v>
          </cell>
          <cell r="AR89">
            <v>46443</v>
          </cell>
          <cell r="AS89">
            <v>20075</v>
          </cell>
          <cell r="AT89">
            <v>675</v>
          </cell>
          <cell r="AU89">
            <v>0</v>
          </cell>
          <cell r="AV89">
            <v>0</v>
          </cell>
          <cell r="AW89">
            <v>0</v>
          </cell>
          <cell r="AX89">
            <v>28893</v>
          </cell>
          <cell r="AY89">
            <v>1334.9</v>
          </cell>
          <cell r="AZ89">
            <v>61113</v>
          </cell>
          <cell r="BA89">
            <v>168931</v>
          </cell>
          <cell r="BB89">
            <v>230044</v>
          </cell>
          <cell r="BC89">
            <v>4.2300000000000004</v>
          </cell>
          <cell r="BD89">
            <v>258507.99</v>
          </cell>
          <cell r="BE89">
            <v>715415.39</v>
          </cell>
          <cell r="BF89">
            <v>535.92999999999995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1</v>
          </cell>
          <cell r="BL89">
            <v>0</v>
          </cell>
          <cell r="BM89">
            <v>0</v>
          </cell>
          <cell r="BN89">
            <v>0</v>
          </cell>
          <cell r="BO89">
            <v>1</v>
          </cell>
          <cell r="BP89" t="str">
            <v>Cathy</v>
          </cell>
          <cell r="BQ89" t="str">
            <v>Dietzenbach</v>
          </cell>
          <cell r="BR89" t="str">
            <v>563-382-4208</v>
          </cell>
          <cell r="BS89" t="str">
            <v>cathy.dietzenbach@decorah.k12.ia.us</v>
          </cell>
          <cell r="BT89" t="str">
            <v>Jim</v>
          </cell>
          <cell r="BU89" t="str">
            <v>Samuelson</v>
          </cell>
          <cell r="BV89" t="str">
            <v>563-419+3112</v>
          </cell>
          <cell r="BW89" t="str">
            <v>jim.samuelson@decorah.k12.ia.us</v>
          </cell>
          <cell r="BX89" t="str">
            <v>Jim</v>
          </cell>
          <cell r="BY89" t="str">
            <v>Samuelson</v>
          </cell>
          <cell r="BZ89" t="str">
            <v>563-419-3112</v>
          </cell>
          <cell r="CA89" t="str">
            <v>jim.samuelson@decorah.k12.ia.us</v>
          </cell>
          <cell r="CB89" t="str">
            <v>NULL</v>
          </cell>
          <cell r="CC89">
            <v>41897.555659722224</v>
          </cell>
          <cell r="CD89" t="str">
            <v>NULL</v>
          </cell>
          <cell r="CE89">
            <v>1</v>
          </cell>
          <cell r="CF89">
            <v>1</v>
          </cell>
          <cell r="CG89">
            <v>1</v>
          </cell>
          <cell r="CH89">
            <v>1198</v>
          </cell>
          <cell r="CI89" t="str">
            <v>1638</v>
          </cell>
          <cell r="CJ89" t="str">
            <v>0000</v>
          </cell>
          <cell r="CK89" t="str">
            <v>2014</v>
          </cell>
        </row>
        <row r="90">
          <cell r="A90">
            <v>1675</v>
          </cell>
          <cell r="B90" t="str">
            <v>2014</v>
          </cell>
          <cell r="C90">
            <v>18674.650000000001</v>
          </cell>
          <cell r="D90">
            <v>0</v>
          </cell>
          <cell r="E90">
            <v>9926</v>
          </cell>
          <cell r="F90">
            <v>0</v>
          </cell>
          <cell r="G90">
            <v>0</v>
          </cell>
          <cell r="H90">
            <v>0</v>
          </cell>
          <cell r="I90">
            <v>82130.320000000007</v>
          </cell>
          <cell r="J90">
            <v>24457.58</v>
          </cell>
          <cell r="K90">
            <v>14340.36</v>
          </cell>
          <cell r="L90">
            <v>5648.42</v>
          </cell>
          <cell r="M90">
            <v>4863</v>
          </cell>
          <cell r="N90">
            <v>369.5</v>
          </cell>
          <cell r="O90">
            <v>6958</v>
          </cell>
          <cell r="P90">
            <v>0</v>
          </cell>
          <cell r="Q90">
            <v>0</v>
          </cell>
          <cell r="R90">
            <v>167367.82999999999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4368</v>
          </cell>
          <cell r="Z90">
            <v>5264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9632</v>
          </cell>
          <cell r="AF90">
            <v>157735.82999999999</v>
          </cell>
          <cell r="AG90">
            <v>0.56000000000000005</v>
          </cell>
          <cell r="AH90">
            <v>41500</v>
          </cell>
          <cell r="AI90">
            <v>0</v>
          </cell>
          <cell r="AJ90">
            <v>0</v>
          </cell>
          <cell r="AK90">
            <v>0</v>
          </cell>
          <cell r="AL90">
            <v>70</v>
          </cell>
          <cell r="AM90">
            <v>0</v>
          </cell>
          <cell r="AN90">
            <v>41570</v>
          </cell>
          <cell r="AO90">
            <v>0</v>
          </cell>
          <cell r="AP90">
            <v>0</v>
          </cell>
          <cell r="AQ90">
            <v>9400</v>
          </cell>
          <cell r="AR90">
            <v>820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7800</v>
          </cell>
          <cell r="AY90">
            <v>113</v>
          </cell>
          <cell r="AZ90">
            <v>820</v>
          </cell>
          <cell r="BA90">
            <v>41570</v>
          </cell>
          <cell r="BB90">
            <v>42390</v>
          </cell>
          <cell r="BC90">
            <v>3.72</v>
          </cell>
          <cell r="BD90">
            <v>3050.4</v>
          </cell>
          <cell r="BE90">
            <v>154685.43</v>
          </cell>
          <cell r="BF90">
            <v>1368.9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1</v>
          </cell>
          <cell r="BP90" t="str">
            <v>JANE</v>
          </cell>
          <cell r="BQ90" t="str">
            <v>GOODENOW</v>
          </cell>
          <cell r="BR90" t="str">
            <v>563-674-4164</v>
          </cell>
          <cell r="BS90" t="str">
            <v>jgoodenow@delwood.k12.ia.us</v>
          </cell>
          <cell r="BT90" t="str">
            <v>DEAN</v>
          </cell>
          <cell r="BU90" t="str">
            <v>DEHAVEN</v>
          </cell>
          <cell r="BV90" t="str">
            <v>563-67-44645</v>
          </cell>
          <cell r="BW90" t="str">
            <v>NONE</v>
          </cell>
          <cell r="BX90" t="str">
            <v>DEAN</v>
          </cell>
          <cell r="BY90" t="str">
            <v>DEHAVEN</v>
          </cell>
          <cell r="BZ90" t="str">
            <v>563-674-4645</v>
          </cell>
          <cell r="CA90" t="str">
            <v>NONE</v>
          </cell>
          <cell r="CB90" t="str">
            <v>NULL</v>
          </cell>
          <cell r="CC90">
            <v>41894.522951388892</v>
          </cell>
          <cell r="CD90" t="str">
            <v>NULL</v>
          </cell>
          <cell r="CE90">
            <v>1</v>
          </cell>
          <cell r="CF90">
            <v>1</v>
          </cell>
          <cell r="CG90">
            <v>1</v>
          </cell>
          <cell r="CH90">
            <v>1199</v>
          </cell>
          <cell r="CI90" t="str">
            <v>1675</v>
          </cell>
          <cell r="CJ90" t="str">
            <v>0000</v>
          </cell>
          <cell r="CK90" t="str">
            <v>2014</v>
          </cell>
        </row>
        <row r="91">
          <cell r="A91">
            <v>1701</v>
          </cell>
          <cell r="B91" t="str">
            <v>2014</v>
          </cell>
          <cell r="C91">
            <v>112943.89</v>
          </cell>
          <cell r="D91">
            <v>770.2</v>
          </cell>
          <cell r="E91">
            <v>117402.14</v>
          </cell>
          <cell r="F91">
            <v>0</v>
          </cell>
          <cell r="G91">
            <v>0</v>
          </cell>
          <cell r="H91">
            <v>0</v>
          </cell>
          <cell r="I91">
            <v>519374.42</v>
          </cell>
          <cell r="J91">
            <v>129334.65</v>
          </cell>
          <cell r="K91">
            <v>50708.95</v>
          </cell>
          <cell r="L91">
            <v>37943.730000000003</v>
          </cell>
          <cell r="M91">
            <v>15830</v>
          </cell>
          <cell r="N91">
            <v>2665</v>
          </cell>
          <cell r="O91">
            <v>32618.66</v>
          </cell>
          <cell r="P91">
            <v>20555.71</v>
          </cell>
          <cell r="Q91">
            <v>0</v>
          </cell>
          <cell r="R91">
            <v>1040147.35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12875.52</v>
          </cell>
          <cell r="Z91">
            <v>11014.08</v>
          </cell>
          <cell r="AA91">
            <v>0</v>
          </cell>
          <cell r="AB91">
            <v>26281.919999999998</v>
          </cell>
          <cell r="AC91">
            <v>0</v>
          </cell>
          <cell r="AD91">
            <v>0</v>
          </cell>
          <cell r="AE91">
            <v>50171.519999999997</v>
          </cell>
          <cell r="AF91">
            <v>989975.83</v>
          </cell>
          <cell r="AG91">
            <v>0.56000000000000005</v>
          </cell>
          <cell r="AH91">
            <v>115370</v>
          </cell>
          <cell r="AI91">
            <v>31302</v>
          </cell>
          <cell r="AJ91">
            <v>0</v>
          </cell>
          <cell r="AK91">
            <v>0</v>
          </cell>
          <cell r="AL91">
            <v>1899</v>
          </cell>
          <cell r="AM91">
            <v>3719</v>
          </cell>
          <cell r="AN91">
            <v>117269</v>
          </cell>
          <cell r="AO91">
            <v>35021</v>
          </cell>
          <cell r="AP91">
            <v>0</v>
          </cell>
          <cell r="AQ91">
            <v>19668</v>
          </cell>
          <cell r="AR91">
            <v>35998</v>
          </cell>
          <cell r="AS91">
            <v>46932</v>
          </cell>
          <cell r="AT91">
            <v>231</v>
          </cell>
          <cell r="AU91">
            <v>0</v>
          </cell>
          <cell r="AV91">
            <v>0</v>
          </cell>
          <cell r="AW91">
            <v>0</v>
          </cell>
          <cell r="AX91">
            <v>22992</v>
          </cell>
          <cell r="AY91">
            <v>1834.8</v>
          </cell>
          <cell r="AZ91">
            <v>36229</v>
          </cell>
          <cell r="BA91">
            <v>152290</v>
          </cell>
          <cell r="BB91">
            <v>188519</v>
          </cell>
          <cell r="BC91">
            <v>5.25</v>
          </cell>
          <cell r="BD91">
            <v>190202.25</v>
          </cell>
          <cell r="BE91">
            <v>799773.58</v>
          </cell>
          <cell r="BF91">
            <v>435.89</v>
          </cell>
          <cell r="BG91">
            <v>0</v>
          </cell>
          <cell r="BH91">
            <v>0</v>
          </cell>
          <cell r="BI91">
            <v>4</v>
          </cell>
          <cell r="BJ91">
            <v>0</v>
          </cell>
          <cell r="BK91">
            <v>1</v>
          </cell>
          <cell r="BL91">
            <v>0</v>
          </cell>
          <cell r="BM91">
            <v>0</v>
          </cell>
          <cell r="BN91">
            <v>0</v>
          </cell>
          <cell r="BO91">
            <v>1</v>
          </cell>
          <cell r="BP91" t="str">
            <v>Scott</v>
          </cell>
          <cell r="BQ91" t="str">
            <v>Larson</v>
          </cell>
          <cell r="BR91" t="str">
            <v>712-263-2176</v>
          </cell>
          <cell r="BS91" t="str">
            <v>slarson@denisoncsd.org</v>
          </cell>
          <cell r="BT91" t="str">
            <v>Bob</v>
          </cell>
          <cell r="BU91" t="str">
            <v>Scherff</v>
          </cell>
          <cell r="BV91" t="str">
            <v>712-263-6404</v>
          </cell>
          <cell r="BW91" t="str">
            <v>bscherff@denisoncsd.org</v>
          </cell>
          <cell r="BX91" t="str">
            <v>Bob</v>
          </cell>
          <cell r="BY91" t="str">
            <v>Scherff</v>
          </cell>
          <cell r="BZ91" t="str">
            <v>712-263-6404</v>
          </cell>
          <cell r="CA91" t="str">
            <v>bscherff@denisoncsd.org</v>
          </cell>
          <cell r="CB91" t="str">
            <v>NULL</v>
          </cell>
          <cell r="CC91">
            <v>41891.649340277778</v>
          </cell>
          <cell r="CD91" t="str">
            <v>NULL</v>
          </cell>
          <cell r="CE91">
            <v>1</v>
          </cell>
          <cell r="CF91">
            <v>1</v>
          </cell>
          <cell r="CG91">
            <v>1</v>
          </cell>
          <cell r="CH91">
            <v>1200</v>
          </cell>
          <cell r="CI91" t="str">
            <v>1701</v>
          </cell>
          <cell r="CJ91" t="str">
            <v>0000</v>
          </cell>
          <cell r="CK91" t="str">
            <v>2014</v>
          </cell>
        </row>
        <row r="92">
          <cell r="A92">
            <v>1719</v>
          </cell>
          <cell r="B92" t="str">
            <v>2014</v>
          </cell>
          <cell r="C92">
            <v>32866.129999999997</v>
          </cell>
          <cell r="D92">
            <v>0</v>
          </cell>
          <cell r="E92">
            <v>24751.86</v>
          </cell>
          <cell r="F92">
            <v>0</v>
          </cell>
          <cell r="G92">
            <v>0</v>
          </cell>
          <cell r="H92">
            <v>0</v>
          </cell>
          <cell r="I92">
            <v>69308.41</v>
          </cell>
          <cell r="J92">
            <v>13426.61</v>
          </cell>
          <cell r="K92">
            <v>1773.61</v>
          </cell>
          <cell r="L92">
            <v>49651.66</v>
          </cell>
          <cell r="M92">
            <v>0</v>
          </cell>
          <cell r="N92">
            <v>8616.01</v>
          </cell>
          <cell r="O92">
            <v>406.8</v>
          </cell>
          <cell r="P92">
            <v>2450.02</v>
          </cell>
          <cell r="Q92">
            <v>0</v>
          </cell>
          <cell r="R92">
            <v>203251.11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4568.7</v>
          </cell>
          <cell r="Y92">
            <v>12454.4</v>
          </cell>
          <cell r="Z92">
            <v>1992.48</v>
          </cell>
          <cell r="AA92">
            <v>0</v>
          </cell>
          <cell r="AB92">
            <v>7850.08</v>
          </cell>
          <cell r="AC92">
            <v>5124.5600000000004</v>
          </cell>
          <cell r="AD92">
            <v>0</v>
          </cell>
          <cell r="AE92">
            <v>31990.22</v>
          </cell>
          <cell r="AF92">
            <v>171260.89</v>
          </cell>
          <cell r="AG92">
            <v>0.56000000000000005</v>
          </cell>
          <cell r="AH92">
            <v>39816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39816</v>
          </cell>
          <cell r="AO92">
            <v>0</v>
          </cell>
          <cell r="AP92">
            <v>0</v>
          </cell>
          <cell r="AQ92">
            <v>3558</v>
          </cell>
          <cell r="AR92">
            <v>5843</v>
          </cell>
          <cell r="AS92">
            <v>14018</v>
          </cell>
          <cell r="AT92">
            <v>0</v>
          </cell>
          <cell r="AU92">
            <v>9151</v>
          </cell>
          <cell r="AV92">
            <v>0</v>
          </cell>
          <cell r="AW92">
            <v>0</v>
          </cell>
          <cell r="AX92">
            <v>22240</v>
          </cell>
          <cell r="AY92">
            <v>313.60000000000002</v>
          </cell>
          <cell r="AZ92">
            <v>5843</v>
          </cell>
          <cell r="BA92">
            <v>39816</v>
          </cell>
          <cell r="BB92">
            <v>45659</v>
          </cell>
          <cell r="BC92">
            <v>3.75</v>
          </cell>
          <cell r="BD92">
            <v>21911.25</v>
          </cell>
          <cell r="BE92">
            <v>149349.64000000001</v>
          </cell>
          <cell r="BF92">
            <v>476.24</v>
          </cell>
          <cell r="BG92">
            <v>0</v>
          </cell>
          <cell r="BH92">
            <v>0</v>
          </cell>
          <cell r="BI92">
            <v>2</v>
          </cell>
          <cell r="BJ92">
            <v>0</v>
          </cell>
          <cell r="BK92">
            <v>1</v>
          </cell>
          <cell r="BL92">
            <v>0</v>
          </cell>
          <cell r="BM92">
            <v>0</v>
          </cell>
          <cell r="BN92">
            <v>0</v>
          </cell>
          <cell r="BO92">
            <v>1</v>
          </cell>
          <cell r="BP92" t="str">
            <v>Brad</v>
          </cell>
          <cell r="BQ92" t="str">
            <v>Laures</v>
          </cell>
          <cell r="BR92" t="str">
            <v>319-984-6323</v>
          </cell>
          <cell r="BS92" t="str">
            <v>blaures@denver.k12.ia.us</v>
          </cell>
          <cell r="BT92" t="str">
            <v>Chris</v>
          </cell>
          <cell r="BU92" t="str">
            <v>Krueger</v>
          </cell>
          <cell r="BV92" t="str">
            <v>319-984-5639</v>
          </cell>
          <cell r="BW92" t="str">
            <v>ckrueger@denver.k12.ia.us</v>
          </cell>
          <cell r="BX92" t="str">
            <v>Rod</v>
          </cell>
          <cell r="BY92" t="str">
            <v>Wolfensperger</v>
          </cell>
          <cell r="BZ92" t="str">
            <v>319-404-4438</v>
          </cell>
          <cell r="CA92" t="str">
            <v>rwolfensperger@denver.k12.ia.us</v>
          </cell>
          <cell r="CB92" t="str">
            <v>NULL</v>
          </cell>
          <cell r="CC92">
            <v>41897.28020833333</v>
          </cell>
          <cell r="CD92" t="str">
            <v>NULL</v>
          </cell>
          <cell r="CE92">
            <v>1</v>
          </cell>
          <cell r="CF92">
            <v>1</v>
          </cell>
          <cell r="CG92">
            <v>1</v>
          </cell>
          <cell r="CH92">
            <v>1201</v>
          </cell>
          <cell r="CI92" t="str">
            <v>1719</v>
          </cell>
          <cell r="CJ92" t="str">
            <v>0000</v>
          </cell>
          <cell r="CK92" t="str">
            <v>2014</v>
          </cell>
        </row>
        <row r="93">
          <cell r="A93">
            <v>1737</v>
          </cell>
          <cell r="B93" t="str">
            <v>2014</v>
          </cell>
          <cell r="C93">
            <v>865006.03</v>
          </cell>
          <cell r="D93">
            <v>0</v>
          </cell>
          <cell r="E93">
            <v>757749.9</v>
          </cell>
          <cell r="F93">
            <v>0</v>
          </cell>
          <cell r="G93">
            <v>0</v>
          </cell>
          <cell r="H93">
            <v>1.8</v>
          </cell>
          <cell r="I93">
            <v>5238860.6399999997</v>
          </cell>
          <cell r="J93">
            <v>3036333.11</v>
          </cell>
          <cell r="K93">
            <v>694296.25</v>
          </cell>
          <cell r="L93">
            <v>65668.89</v>
          </cell>
          <cell r="M93">
            <v>249298.84</v>
          </cell>
          <cell r="N93">
            <v>245.3</v>
          </cell>
          <cell r="O93">
            <v>760749.32</v>
          </cell>
          <cell r="P93">
            <v>258942.56</v>
          </cell>
          <cell r="Q93">
            <v>0</v>
          </cell>
          <cell r="R93">
            <v>11927152.640000001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11927152.640000001</v>
          </cell>
          <cell r="AG93">
            <v>0.56000000000000005</v>
          </cell>
          <cell r="AH93">
            <v>758055</v>
          </cell>
          <cell r="AI93">
            <v>0</v>
          </cell>
          <cell r="AJ93">
            <v>18543</v>
          </cell>
          <cell r="AK93">
            <v>0</v>
          </cell>
          <cell r="AL93">
            <v>30000</v>
          </cell>
          <cell r="AM93">
            <v>0</v>
          </cell>
          <cell r="AN93">
            <v>806598</v>
          </cell>
          <cell r="AO93">
            <v>0</v>
          </cell>
          <cell r="AP93">
            <v>601497</v>
          </cell>
          <cell r="AQ93">
            <v>0</v>
          </cell>
          <cell r="AR93">
            <v>307500</v>
          </cell>
          <cell r="AS93">
            <v>0</v>
          </cell>
          <cell r="AT93">
            <v>2267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8331.4</v>
          </cell>
          <cell r="AZ93">
            <v>911264</v>
          </cell>
          <cell r="BA93">
            <v>806598</v>
          </cell>
          <cell r="BB93">
            <v>1717862</v>
          </cell>
          <cell r="BC93">
            <v>6.94</v>
          </cell>
          <cell r="BD93">
            <v>6324172.1600000001</v>
          </cell>
          <cell r="BE93">
            <v>5602980.4800000004</v>
          </cell>
          <cell r="BF93">
            <v>672.51</v>
          </cell>
          <cell r="BG93">
            <v>0</v>
          </cell>
          <cell r="BH93">
            <v>0</v>
          </cell>
          <cell r="BI93">
            <v>140</v>
          </cell>
          <cell r="BJ93">
            <v>0</v>
          </cell>
          <cell r="BK93">
            <v>0</v>
          </cell>
          <cell r="BL93">
            <v>1</v>
          </cell>
          <cell r="BM93">
            <v>0</v>
          </cell>
          <cell r="BN93">
            <v>0</v>
          </cell>
          <cell r="BO93">
            <v>0</v>
          </cell>
          <cell r="BP93" t="str">
            <v>Todd</v>
          </cell>
          <cell r="BQ93" t="str">
            <v>Liston</v>
          </cell>
          <cell r="BR93" t="str">
            <v>515.242.7887</v>
          </cell>
          <cell r="BS93" t="str">
            <v>todd.liston@dmschools.org</v>
          </cell>
          <cell r="BT93" t="str">
            <v>Todd</v>
          </cell>
          <cell r="BU93" t="str">
            <v>Liston</v>
          </cell>
          <cell r="BV93" t="str">
            <v>515.242.7887</v>
          </cell>
          <cell r="BW93" t="str">
            <v>todd.liston@dmschools.org</v>
          </cell>
          <cell r="BX93" t="str">
            <v>Gary</v>
          </cell>
          <cell r="BY93" t="str">
            <v>VanOrden</v>
          </cell>
          <cell r="BZ93" t="str">
            <v>515.242.7948</v>
          </cell>
          <cell r="CA93" t="str">
            <v>gary.vanorden@dmschools.org</v>
          </cell>
          <cell r="CB93" t="str">
            <v>NULL</v>
          </cell>
          <cell r="CC93">
            <v>41897.45045138889</v>
          </cell>
          <cell r="CD93" t="str">
            <v>NULL</v>
          </cell>
          <cell r="CE93">
            <v>1</v>
          </cell>
          <cell r="CF93">
            <v>1</v>
          </cell>
          <cell r="CG93">
            <v>1</v>
          </cell>
          <cell r="CH93">
            <v>1202</v>
          </cell>
          <cell r="CI93" t="str">
            <v>1737</v>
          </cell>
          <cell r="CJ93" t="str">
            <v>0000</v>
          </cell>
          <cell r="CK93" t="str">
            <v>2014</v>
          </cell>
        </row>
        <row r="94">
          <cell r="A94">
            <v>1782</v>
          </cell>
          <cell r="B94" t="str">
            <v>2014</v>
          </cell>
          <cell r="C94">
            <v>17477.900000000001</v>
          </cell>
          <cell r="D94">
            <v>0</v>
          </cell>
          <cell r="E94">
            <v>2528.5700000000002</v>
          </cell>
          <cell r="F94">
            <v>0</v>
          </cell>
          <cell r="G94">
            <v>0</v>
          </cell>
          <cell r="H94">
            <v>0</v>
          </cell>
          <cell r="I94">
            <v>31875.09</v>
          </cell>
          <cell r="J94">
            <v>5284.81</v>
          </cell>
          <cell r="K94">
            <v>11847.14</v>
          </cell>
          <cell r="L94">
            <v>7659.31</v>
          </cell>
          <cell r="M94">
            <v>3175</v>
          </cell>
          <cell r="N94">
            <v>469</v>
          </cell>
          <cell r="O94">
            <v>0</v>
          </cell>
          <cell r="P94">
            <v>3597.98</v>
          </cell>
          <cell r="Q94">
            <v>0</v>
          </cell>
          <cell r="R94">
            <v>83914.8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7308.56</v>
          </cell>
          <cell r="Z94">
            <v>5241.6000000000004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12550.16</v>
          </cell>
          <cell r="AF94">
            <v>71364.639999999999</v>
          </cell>
          <cell r="AG94">
            <v>0.56000000000000005</v>
          </cell>
          <cell r="AH94">
            <v>18972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18972</v>
          </cell>
          <cell r="AO94">
            <v>0</v>
          </cell>
          <cell r="AP94">
            <v>0</v>
          </cell>
          <cell r="AQ94">
            <v>9360</v>
          </cell>
          <cell r="AR94">
            <v>3609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13051</v>
          </cell>
          <cell r="AY94">
            <v>22</v>
          </cell>
          <cell r="AZ94">
            <v>3609</v>
          </cell>
          <cell r="BA94">
            <v>18972</v>
          </cell>
          <cell r="BB94">
            <v>22581</v>
          </cell>
          <cell r="BC94">
            <v>3.16</v>
          </cell>
          <cell r="BD94">
            <v>11404.44</v>
          </cell>
          <cell r="BE94">
            <v>59960.2</v>
          </cell>
          <cell r="BF94">
            <v>2725.46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1</v>
          </cell>
          <cell r="BP94" t="str">
            <v>Karleen</v>
          </cell>
          <cell r="BQ94" t="str">
            <v>Stephens</v>
          </cell>
          <cell r="BR94" t="str">
            <v>641-734-5331</v>
          </cell>
          <cell r="BS94" t="str">
            <v>kstephens@diagonalschools.org</v>
          </cell>
          <cell r="BT94" t="str">
            <v>Karleen</v>
          </cell>
          <cell r="BU94" t="str">
            <v>Stephens</v>
          </cell>
          <cell r="BV94" t="str">
            <v>641-734-5331</v>
          </cell>
          <cell r="BW94" t="str">
            <v>kstephens@diagonalschools.org</v>
          </cell>
          <cell r="BX94" t="str">
            <v>N/A</v>
          </cell>
          <cell r="BY94" t="str">
            <v>N/A</v>
          </cell>
          <cell r="BZ94" t="str">
            <v>N/A</v>
          </cell>
          <cell r="CA94" t="str">
            <v>N/A</v>
          </cell>
          <cell r="CB94" t="str">
            <v>NULL</v>
          </cell>
          <cell r="CC94">
            <v>41890.70208333333</v>
          </cell>
          <cell r="CD94" t="str">
            <v>NULL</v>
          </cell>
          <cell r="CE94">
            <v>1</v>
          </cell>
          <cell r="CF94">
            <v>1</v>
          </cell>
          <cell r="CG94">
            <v>1</v>
          </cell>
          <cell r="CH94">
            <v>1203</v>
          </cell>
          <cell r="CI94" t="str">
            <v>1782</v>
          </cell>
          <cell r="CJ94" t="str">
            <v>0000</v>
          </cell>
          <cell r="CK94" t="str">
            <v>2014</v>
          </cell>
        </row>
        <row r="95">
          <cell r="A95">
            <v>1791</v>
          </cell>
          <cell r="B95" t="str">
            <v>2014</v>
          </cell>
          <cell r="C95">
            <v>70205.53</v>
          </cell>
          <cell r="D95">
            <v>0</v>
          </cell>
          <cell r="E95">
            <v>42372.28</v>
          </cell>
          <cell r="F95">
            <v>651.44000000000005</v>
          </cell>
          <cell r="G95">
            <v>0</v>
          </cell>
          <cell r="H95">
            <v>0</v>
          </cell>
          <cell r="I95">
            <v>177792.17</v>
          </cell>
          <cell r="J95">
            <v>49596.74</v>
          </cell>
          <cell r="K95">
            <v>24236.04</v>
          </cell>
          <cell r="L95">
            <v>16941.62</v>
          </cell>
          <cell r="M95">
            <v>18424</v>
          </cell>
          <cell r="N95">
            <v>935</v>
          </cell>
          <cell r="O95">
            <v>0</v>
          </cell>
          <cell r="P95">
            <v>20651.88</v>
          </cell>
          <cell r="Q95">
            <v>0</v>
          </cell>
          <cell r="R95">
            <v>421806.7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12897.92</v>
          </cell>
          <cell r="Z95">
            <v>11241.44</v>
          </cell>
          <cell r="AA95">
            <v>0</v>
          </cell>
          <cell r="AB95">
            <v>10775.52</v>
          </cell>
          <cell r="AC95">
            <v>0</v>
          </cell>
          <cell r="AD95">
            <v>0</v>
          </cell>
          <cell r="AE95">
            <v>34914.879999999997</v>
          </cell>
          <cell r="AF95">
            <v>386891.82</v>
          </cell>
          <cell r="AG95">
            <v>0.56000000000000005</v>
          </cell>
          <cell r="AH95">
            <v>72406</v>
          </cell>
          <cell r="AI95">
            <v>144</v>
          </cell>
          <cell r="AJ95">
            <v>0</v>
          </cell>
          <cell r="AK95">
            <v>0</v>
          </cell>
          <cell r="AL95">
            <v>110</v>
          </cell>
          <cell r="AM95">
            <v>4030</v>
          </cell>
          <cell r="AN95">
            <v>72516</v>
          </cell>
          <cell r="AO95">
            <v>4174</v>
          </cell>
          <cell r="AP95">
            <v>0</v>
          </cell>
          <cell r="AQ95">
            <v>20074</v>
          </cell>
          <cell r="AR95">
            <v>18087</v>
          </cell>
          <cell r="AS95">
            <v>19242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23032</v>
          </cell>
          <cell r="AY95">
            <v>658.2</v>
          </cell>
          <cell r="AZ95">
            <v>18087</v>
          </cell>
          <cell r="BA95">
            <v>76690</v>
          </cell>
          <cell r="BB95">
            <v>94777</v>
          </cell>
          <cell r="BC95">
            <v>4.08</v>
          </cell>
          <cell r="BD95">
            <v>73794.960000000006</v>
          </cell>
          <cell r="BE95">
            <v>313096.86</v>
          </cell>
          <cell r="BF95">
            <v>475.69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</v>
          </cell>
          <cell r="BM95">
            <v>0</v>
          </cell>
          <cell r="BN95">
            <v>0</v>
          </cell>
          <cell r="BO95">
            <v>0</v>
          </cell>
          <cell r="BP95" t="str">
            <v>Julie</v>
          </cell>
          <cell r="BQ95" t="str">
            <v>Merfeld</v>
          </cell>
          <cell r="BR95" t="str">
            <v>319-989-2552</v>
          </cell>
          <cell r="BS95" t="str">
            <v>julie.merfeld@dnhcsd.org</v>
          </cell>
          <cell r="BT95" t="str">
            <v>Mike</v>
          </cell>
          <cell r="BU95" t="str">
            <v>Buchholz</v>
          </cell>
          <cell r="BV95" t="str">
            <v>319-989-9334</v>
          </cell>
          <cell r="BW95" t="str">
            <v>mike.buchholz@dnhcsd.org</v>
          </cell>
          <cell r="BX95" t="str">
            <v>Jeff</v>
          </cell>
          <cell r="BY95" t="str">
            <v>Hall</v>
          </cell>
          <cell r="BZ95" t="str">
            <v>319-989-9337</v>
          </cell>
          <cell r="CA95" t="str">
            <v>jeff.hall@dnhcsd.org</v>
          </cell>
          <cell r="CB95" t="str">
            <v>NULL</v>
          </cell>
          <cell r="CC95">
            <v>41897.605451388888</v>
          </cell>
          <cell r="CD95" t="str">
            <v>NULL</v>
          </cell>
          <cell r="CE95">
            <v>1</v>
          </cell>
          <cell r="CF95">
            <v>1</v>
          </cell>
          <cell r="CG95">
            <v>1</v>
          </cell>
          <cell r="CH95">
            <v>1204</v>
          </cell>
          <cell r="CI95" t="str">
            <v>1791</v>
          </cell>
          <cell r="CJ95" t="str">
            <v>0000</v>
          </cell>
          <cell r="CK95" t="str">
            <v>2014</v>
          </cell>
        </row>
        <row r="96">
          <cell r="A96">
            <v>1854</v>
          </cell>
          <cell r="B96" t="str">
            <v>2014</v>
          </cell>
          <cell r="C96">
            <v>19714.900000000001</v>
          </cell>
          <cell r="D96">
            <v>0</v>
          </cell>
          <cell r="E96">
            <v>12157.22</v>
          </cell>
          <cell r="F96">
            <v>0</v>
          </cell>
          <cell r="G96">
            <v>0</v>
          </cell>
          <cell r="H96">
            <v>0</v>
          </cell>
          <cell r="I96">
            <v>29437.07</v>
          </cell>
          <cell r="J96">
            <v>9609.26</v>
          </cell>
          <cell r="K96">
            <v>8592.85</v>
          </cell>
          <cell r="L96">
            <v>360</v>
          </cell>
          <cell r="M96">
            <v>5442</v>
          </cell>
          <cell r="N96">
            <v>255</v>
          </cell>
          <cell r="O96">
            <v>0</v>
          </cell>
          <cell r="P96">
            <v>0</v>
          </cell>
          <cell r="Q96">
            <v>0</v>
          </cell>
          <cell r="R96">
            <v>85568.3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8751.68</v>
          </cell>
          <cell r="Z96">
            <v>2149.2800000000002</v>
          </cell>
          <cell r="AA96">
            <v>0</v>
          </cell>
          <cell r="AB96">
            <v>323.12</v>
          </cell>
          <cell r="AC96">
            <v>0</v>
          </cell>
          <cell r="AD96">
            <v>0</v>
          </cell>
          <cell r="AE96">
            <v>11224.08</v>
          </cell>
          <cell r="AF96">
            <v>74344.22</v>
          </cell>
          <cell r="AG96">
            <v>0.56000000000000005</v>
          </cell>
          <cell r="AH96">
            <v>23905</v>
          </cell>
          <cell r="AI96">
            <v>5502</v>
          </cell>
          <cell r="AJ96">
            <v>0</v>
          </cell>
          <cell r="AK96">
            <v>0</v>
          </cell>
          <cell r="AL96">
            <v>0</v>
          </cell>
          <cell r="AM96">
            <v>759</v>
          </cell>
          <cell r="AN96">
            <v>23905</v>
          </cell>
          <cell r="AO96">
            <v>6261</v>
          </cell>
          <cell r="AP96">
            <v>0</v>
          </cell>
          <cell r="AQ96">
            <v>3838</v>
          </cell>
          <cell r="AR96">
            <v>564</v>
          </cell>
          <cell r="AS96">
            <v>577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15628</v>
          </cell>
          <cell r="AY96">
            <v>93</v>
          </cell>
          <cell r="AZ96">
            <v>564</v>
          </cell>
          <cell r="BA96">
            <v>30166</v>
          </cell>
          <cell r="BB96">
            <v>30730</v>
          </cell>
          <cell r="BC96">
            <v>2.42</v>
          </cell>
          <cell r="BD96">
            <v>1364.88</v>
          </cell>
          <cell r="BE96">
            <v>72979.34</v>
          </cell>
          <cell r="BF96">
            <v>784.72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1</v>
          </cell>
          <cell r="BM96">
            <v>0</v>
          </cell>
          <cell r="BN96">
            <v>0</v>
          </cell>
          <cell r="BO96">
            <v>1</v>
          </cell>
          <cell r="BP96" t="str">
            <v>Anita</v>
          </cell>
          <cell r="BQ96" t="str">
            <v>Frye</v>
          </cell>
          <cell r="BR96" t="str">
            <v>515-532-3423</v>
          </cell>
          <cell r="BS96" t="str">
            <v>afrye@clargold.org</v>
          </cell>
          <cell r="BT96" t="str">
            <v>Jon</v>
          </cell>
          <cell r="BU96" t="str">
            <v>Bakker</v>
          </cell>
          <cell r="BV96" t="str">
            <v>515-851-2888</v>
          </cell>
          <cell r="BW96" t="str">
            <v>jbakker@clargold.org</v>
          </cell>
          <cell r="BX96" t="str">
            <v>Jon</v>
          </cell>
          <cell r="BY96" t="str">
            <v>Bakker</v>
          </cell>
          <cell r="BZ96" t="str">
            <v>515-851-2888</v>
          </cell>
          <cell r="CA96" t="str">
            <v>jbakker@clargold.org</v>
          </cell>
          <cell r="CB96" t="str">
            <v>NULL</v>
          </cell>
          <cell r="CC96">
            <v>41894.388495370367</v>
          </cell>
          <cell r="CD96" t="str">
            <v>NULL</v>
          </cell>
          <cell r="CE96">
            <v>1</v>
          </cell>
          <cell r="CF96">
            <v>1</v>
          </cell>
          <cell r="CG96">
            <v>1</v>
          </cell>
          <cell r="CH96">
            <v>1401</v>
          </cell>
          <cell r="CI96" t="str">
            <v>1854</v>
          </cell>
          <cell r="CJ96" t="str">
            <v>0000</v>
          </cell>
          <cell r="CK96" t="str">
            <v>2014</v>
          </cell>
        </row>
        <row r="97">
          <cell r="A97">
            <v>1863</v>
          </cell>
          <cell r="B97" t="str">
            <v>2014</v>
          </cell>
          <cell r="C97">
            <v>528113.54</v>
          </cell>
          <cell r="D97">
            <v>0</v>
          </cell>
          <cell r="E97">
            <v>645662.87</v>
          </cell>
          <cell r="F97">
            <v>0</v>
          </cell>
          <cell r="G97">
            <v>0</v>
          </cell>
          <cell r="H97">
            <v>0</v>
          </cell>
          <cell r="I97">
            <v>2253834.5699999998</v>
          </cell>
          <cell r="J97">
            <v>675564.95</v>
          </cell>
          <cell r="K97">
            <v>188352.49</v>
          </cell>
          <cell r="L97">
            <v>9906.92</v>
          </cell>
          <cell r="M97">
            <v>39704</v>
          </cell>
          <cell r="N97">
            <v>96492.5</v>
          </cell>
          <cell r="O97">
            <v>85590.62</v>
          </cell>
          <cell r="P97">
            <v>50610.559999999998</v>
          </cell>
          <cell r="Q97">
            <v>0</v>
          </cell>
          <cell r="R97">
            <v>4573833.0199999996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359.52</v>
          </cell>
          <cell r="Z97">
            <v>11506.32</v>
          </cell>
          <cell r="AA97">
            <v>0</v>
          </cell>
          <cell r="AB97">
            <v>34517.839999999997</v>
          </cell>
          <cell r="AC97">
            <v>0</v>
          </cell>
          <cell r="AD97">
            <v>0</v>
          </cell>
          <cell r="AE97">
            <v>46383.68</v>
          </cell>
          <cell r="AF97">
            <v>4527449.34</v>
          </cell>
          <cell r="AG97">
            <v>0.56000000000000005</v>
          </cell>
          <cell r="AH97">
            <v>658530</v>
          </cell>
          <cell r="AI97">
            <v>6342</v>
          </cell>
          <cell r="AJ97">
            <v>0</v>
          </cell>
          <cell r="AK97">
            <v>0</v>
          </cell>
          <cell r="AL97">
            <v>1345</v>
          </cell>
          <cell r="AM97">
            <v>332</v>
          </cell>
          <cell r="AN97">
            <v>659875</v>
          </cell>
          <cell r="AO97">
            <v>6674</v>
          </cell>
          <cell r="AP97">
            <v>244149</v>
          </cell>
          <cell r="AQ97">
            <v>20547</v>
          </cell>
          <cell r="AR97">
            <v>106792</v>
          </cell>
          <cell r="AS97">
            <v>61639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642</v>
          </cell>
          <cell r="AY97">
            <v>2894</v>
          </cell>
          <cell r="AZ97">
            <v>350941</v>
          </cell>
          <cell r="BA97">
            <v>666549</v>
          </cell>
          <cell r="BB97">
            <v>1017490</v>
          </cell>
          <cell r="BC97">
            <v>4.45</v>
          </cell>
          <cell r="BD97">
            <v>1561687.45</v>
          </cell>
          <cell r="BE97">
            <v>2965761.89</v>
          </cell>
          <cell r="BF97">
            <v>1024.8</v>
          </cell>
          <cell r="BG97">
            <v>0</v>
          </cell>
          <cell r="BH97">
            <v>0</v>
          </cell>
          <cell r="BI97">
            <v>82</v>
          </cell>
          <cell r="BJ97">
            <v>0</v>
          </cell>
          <cell r="BK97">
            <v>0</v>
          </cell>
          <cell r="BL97">
            <v>1</v>
          </cell>
          <cell r="BM97">
            <v>0</v>
          </cell>
          <cell r="BN97">
            <v>0</v>
          </cell>
          <cell r="BO97">
            <v>1</v>
          </cell>
          <cell r="BP97" t="str">
            <v>Kris</v>
          </cell>
          <cell r="BQ97" t="str">
            <v>Hall</v>
          </cell>
          <cell r="BR97" t="str">
            <v>563 552-3272</v>
          </cell>
          <cell r="BS97" t="str">
            <v>khall@dbqschools.org</v>
          </cell>
          <cell r="BT97" t="str">
            <v>Kevin</v>
          </cell>
          <cell r="BU97" t="str">
            <v>Kelleher</v>
          </cell>
          <cell r="BV97" t="str">
            <v>563 552-3038</v>
          </cell>
          <cell r="BW97" t="str">
            <v>kkelleher@dbqschools.org</v>
          </cell>
          <cell r="BX97" t="str">
            <v>Terry</v>
          </cell>
          <cell r="BY97" t="str">
            <v>Pape</v>
          </cell>
          <cell r="BZ97" t="str">
            <v>562 552-3278</v>
          </cell>
          <cell r="CA97" t="str">
            <v>tpape@dbqschools.org</v>
          </cell>
          <cell r="CB97" t="str">
            <v>NULL</v>
          </cell>
          <cell r="CC97">
            <v>41894.930428240739</v>
          </cell>
          <cell r="CD97" t="str">
            <v>NULL</v>
          </cell>
          <cell r="CE97">
            <v>1</v>
          </cell>
          <cell r="CF97">
            <v>1</v>
          </cell>
          <cell r="CG97">
            <v>1</v>
          </cell>
          <cell r="CH97">
            <v>1205</v>
          </cell>
          <cell r="CI97" t="str">
            <v>1863</v>
          </cell>
          <cell r="CJ97" t="str">
            <v>0000</v>
          </cell>
          <cell r="CK97" t="str">
            <v>2014</v>
          </cell>
        </row>
        <row r="98">
          <cell r="A98">
            <v>1908</v>
          </cell>
          <cell r="B98" t="str">
            <v>2014</v>
          </cell>
          <cell r="C98">
            <v>32100.82</v>
          </cell>
          <cell r="D98">
            <v>1811.6</v>
          </cell>
          <cell r="E98">
            <v>51276.29</v>
          </cell>
          <cell r="F98">
            <v>0</v>
          </cell>
          <cell r="G98">
            <v>0</v>
          </cell>
          <cell r="H98">
            <v>0</v>
          </cell>
          <cell r="I98">
            <v>85850.51</v>
          </cell>
          <cell r="J98">
            <v>15746.7</v>
          </cell>
          <cell r="K98">
            <v>12864.17</v>
          </cell>
          <cell r="L98">
            <v>13680.19</v>
          </cell>
          <cell r="M98">
            <v>5210</v>
          </cell>
          <cell r="N98">
            <v>1864.07</v>
          </cell>
          <cell r="O98">
            <v>0</v>
          </cell>
          <cell r="P98">
            <v>2590.86</v>
          </cell>
          <cell r="Q98">
            <v>0</v>
          </cell>
          <cell r="R98">
            <v>222995.21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3464.72</v>
          </cell>
          <cell r="Z98">
            <v>20959.12</v>
          </cell>
          <cell r="AA98">
            <v>0</v>
          </cell>
          <cell r="AB98">
            <v>5374.32</v>
          </cell>
          <cell r="AC98">
            <v>0</v>
          </cell>
          <cell r="AD98">
            <v>0</v>
          </cell>
          <cell r="AE98">
            <v>29798.16</v>
          </cell>
          <cell r="AF98">
            <v>193197.05</v>
          </cell>
          <cell r="AG98">
            <v>0.56000000000000005</v>
          </cell>
          <cell r="AH98">
            <v>33951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33951</v>
          </cell>
          <cell r="AO98">
            <v>0</v>
          </cell>
          <cell r="AP98">
            <v>1270</v>
          </cell>
          <cell r="AQ98">
            <v>37427</v>
          </cell>
          <cell r="AR98">
            <v>7167</v>
          </cell>
          <cell r="AS98">
            <v>9597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6187</v>
          </cell>
          <cell r="AY98">
            <v>307</v>
          </cell>
          <cell r="AZ98">
            <v>8437</v>
          </cell>
          <cell r="BA98">
            <v>33951</v>
          </cell>
          <cell r="BB98">
            <v>42388</v>
          </cell>
          <cell r="BC98">
            <v>4.5599999999999996</v>
          </cell>
          <cell r="BD98">
            <v>38472.720000000001</v>
          </cell>
          <cell r="BE98">
            <v>154724.32999999999</v>
          </cell>
          <cell r="BF98">
            <v>503.99</v>
          </cell>
          <cell r="BG98">
            <v>0</v>
          </cell>
          <cell r="BH98">
            <v>0</v>
          </cell>
          <cell r="BI98">
            <v>6</v>
          </cell>
          <cell r="BJ98">
            <v>0</v>
          </cell>
          <cell r="BK98">
            <v>1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 t="str">
            <v>James</v>
          </cell>
          <cell r="BQ98" t="str">
            <v>Stanton</v>
          </cell>
          <cell r="BR98" t="str">
            <v>319-822-4295  x100</v>
          </cell>
          <cell r="BS98" t="str">
            <v>jstanton@dunkerton.k12.ia.us</v>
          </cell>
          <cell r="BT98" t="str">
            <v>Jeff</v>
          </cell>
          <cell r="BU98" t="str">
            <v>Kremer</v>
          </cell>
          <cell r="BV98" t="str">
            <v>319-822-4295  x152</v>
          </cell>
          <cell r="BW98" t="str">
            <v>jkremer@dunkerton.k12.ia.us</v>
          </cell>
          <cell r="BX98" t="str">
            <v>Jeff</v>
          </cell>
          <cell r="BY98" t="str">
            <v>Kremer</v>
          </cell>
          <cell r="BZ98" t="str">
            <v>319-822-4295  x152</v>
          </cell>
          <cell r="CA98" t="str">
            <v>jkremer@dunkerton.k12.ia.us</v>
          </cell>
          <cell r="CB98" t="str">
            <v>NULL</v>
          </cell>
          <cell r="CC98">
            <v>41892.413993055554</v>
          </cell>
          <cell r="CD98" t="str">
            <v>NULL</v>
          </cell>
          <cell r="CE98">
            <v>1</v>
          </cell>
          <cell r="CF98">
            <v>1</v>
          </cell>
          <cell r="CG98">
            <v>1</v>
          </cell>
          <cell r="CH98">
            <v>1206</v>
          </cell>
          <cell r="CI98" t="str">
            <v>1908</v>
          </cell>
          <cell r="CJ98" t="str">
            <v>0000</v>
          </cell>
          <cell r="CK98" t="str">
            <v>2014</v>
          </cell>
        </row>
        <row r="99">
          <cell r="A99">
            <v>1917</v>
          </cell>
          <cell r="B99" t="str">
            <v>2014</v>
          </cell>
          <cell r="C99">
            <v>60706.48</v>
          </cell>
          <cell r="D99">
            <v>0</v>
          </cell>
          <cell r="E99">
            <v>32404.86</v>
          </cell>
          <cell r="F99">
            <v>0</v>
          </cell>
          <cell r="G99">
            <v>0</v>
          </cell>
          <cell r="H99">
            <v>0</v>
          </cell>
          <cell r="I99">
            <v>156690.5</v>
          </cell>
          <cell r="J99">
            <v>30150.95</v>
          </cell>
          <cell r="K99">
            <v>22817.05</v>
          </cell>
          <cell r="L99">
            <v>4030.9</v>
          </cell>
          <cell r="M99">
            <v>13584</v>
          </cell>
          <cell r="N99">
            <v>741</v>
          </cell>
          <cell r="O99">
            <v>925.2</v>
          </cell>
          <cell r="P99">
            <v>2041.99</v>
          </cell>
          <cell r="Q99">
            <v>0</v>
          </cell>
          <cell r="R99">
            <v>324092.93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12848.64</v>
          </cell>
          <cell r="Z99">
            <v>24759.279999999999</v>
          </cell>
          <cell r="AA99">
            <v>0</v>
          </cell>
          <cell r="AB99">
            <v>9346.4</v>
          </cell>
          <cell r="AC99">
            <v>239.68</v>
          </cell>
          <cell r="AD99">
            <v>0</v>
          </cell>
          <cell r="AE99">
            <v>47194</v>
          </cell>
          <cell r="AF99">
            <v>276898.93</v>
          </cell>
          <cell r="AG99">
            <v>0.56000000000000005</v>
          </cell>
          <cell r="AH99">
            <v>77280</v>
          </cell>
          <cell r="AI99">
            <v>542</v>
          </cell>
          <cell r="AJ99">
            <v>0</v>
          </cell>
          <cell r="AK99">
            <v>0</v>
          </cell>
          <cell r="AL99">
            <v>956</v>
          </cell>
          <cell r="AM99">
            <v>555</v>
          </cell>
          <cell r="AN99">
            <v>78236</v>
          </cell>
          <cell r="AO99">
            <v>1097</v>
          </cell>
          <cell r="AP99">
            <v>184</v>
          </cell>
          <cell r="AQ99">
            <v>44213</v>
          </cell>
          <cell r="AR99">
            <v>16176</v>
          </cell>
          <cell r="AS99">
            <v>16690</v>
          </cell>
          <cell r="AT99">
            <v>155</v>
          </cell>
          <cell r="AU99">
            <v>428</v>
          </cell>
          <cell r="AV99">
            <v>0</v>
          </cell>
          <cell r="AW99">
            <v>0</v>
          </cell>
          <cell r="AX99">
            <v>22944</v>
          </cell>
          <cell r="AY99">
            <v>177.3</v>
          </cell>
          <cell r="AZ99">
            <v>16515</v>
          </cell>
          <cell r="BA99">
            <v>79333</v>
          </cell>
          <cell r="BB99">
            <v>95848</v>
          </cell>
          <cell r="BC99">
            <v>2.89</v>
          </cell>
          <cell r="BD99">
            <v>47728.35</v>
          </cell>
          <cell r="BE99">
            <v>229170.58</v>
          </cell>
          <cell r="BF99">
            <v>1292.56</v>
          </cell>
          <cell r="BG99">
            <v>0</v>
          </cell>
          <cell r="BH99">
            <v>0</v>
          </cell>
          <cell r="BI99">
            <v>0</v>
          </cell>
          <cell r="BJ99">
            <v>1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</v>
          </cell>
          <cell r="BP99" t="str">
            <v>Lori</v>
          </cell>
          <cell r="BQ99" t="str">
            <v>Malone</v>
          </cell>
          <cell r="BR99" t="str">
            <v>712-643-2251</v>
          </cell>
          <cell r="BS99" t="str">
            <v>malonel@boyer-valley.k12.ia.us</v>
          </cell>
          <cell r="BT99" t="str">
            <v>Rick</v>
          </cell>
          <cell r="BU99" t="str">
            <v>Wingrove</v>
          </cell>
          <cell r="BV99" t="str">
            <v>712-643-2211</v>
          </cell>
          <cell r="BW99" t="str">
            <v>n/a</v>
          </cell>
          <cell r="BX99" t="str">
            <v>n/a</v>
          </cell>
          <cell r="BY99" t="str">
            <v>n/a</v>
          </cell>
          <cell r="BZ99" t="str">
            <v>n/a</v>
          </cell>
          <cell r="CA99" t="str">
            <v>n/a</v>
          </cell>
          <cell r="CB99" t="str">
            <v>NULL</v>
          </cell>
          <cell r="CC99">
            <v>41897.445983796293</v>
          </cell>
          <cell r="CD99" t="str">
            <v>NULL</v>
          </cell>
          <cell r="CE99">
            <v>1</v>
          </cell>
          <cell r="CF99">
            <v>1</v>
          </cell>
          <cell r="CG99">
            <v>1</v>
          </cell>
          <cell r="CH99">
            <v>1207</v>
          </cell>
          <cell r="CI99" t="str">
            <v>1917</v>
          </cell>
          <cell r="CJ99" t="str">
            <v>0000</v>
          </cell>
          <cell r="CK99" t="str">
            <v>2014</v>
          </cell>
        </row>
        <row r="100">
          <cell r="A100">
            <v>1926</v>
          </cell>
          <cell r="B100" t="str">
            <v>2014</v>
          </cell>
          <cell r="C100">
            <v>46220.36</v>
          </cell>
          <cell r="D100">
            <v>0</v>
          </cell>
          <cell r="E100">
            <v>33534.720000000001</v>
          </cell>
          <cell r="F100">
            <v>0</v>
          </cell>
          <cell r="G100">
            <v>0</v>
          </cell>
          <cell r="H100">
            <v>0</v>
          </cell>
          <cell r="I100">
            <v>134997.51999999999</v>
          </cell>
          <cell r="J100">
            <v>42109.51</v>
          </cell>
          <cell r="K100">
            <v>8308.0499999999993</v>
          </cell>
          <cell r="L100">
            <v>8456.93</v>
          </cell>
          <cell r="M100">
            <v>15860.89</v>
          </cell>
          <cell r="N100">
            <v>465</v>
          </cell>
          <cell r="O100">
            <v>13500</v>
          </cell>
          <cell r="P100">
            <v>7222.52</v>
          </cell>
          <cell r="Q100">
            <v>0</v>
          </cell>
          <cell r="R100">
            <v>310675.5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1027.5999999999999</v>
          </cell>
          <cell r="Z100">
            <v>771.68</v>
          </cell>
          <cell r="AA100">
            <v>0</v>
          </cell>
          <cell r="AB100">
            <v>15343.44</v>
          </cell>
          <cell r="AC100">
            <v>1310.4000000000001</v>
          </cell>
          <cell r="AD100">
            <v>0</v>
          </cell>
          <cell r="AE100">
            <v>18453.12</v>
          </cell>
          <cell r="AF100">
            <v>292222.38</v>
          </cell>
          <cell r="AG100">
            <v>0.56000000000000005</v>
          </cell>
          <cell r="AH100">
            <v>48780</v>
          </cell>
          <cell r="AI100">
            <v>0</v>
          </cell>
          <cell r="AJ100">
            <v>0</v>
          </cell>
          <cell r="AK100">
            <v>0</v>
          </cell>
          <cell r="AL100">
            <v>169</v>
          </cell>
          <cell r="AM100">
            <v>2340</v>
          </cell>
          <cell r="AN100">
            <v>48949</v>
          </cell>
          <cell r="AO100">
            <v>2340</v>
          </cell>
          <cell r="AP100">
            <v>8037</v>
          </cell>
          <cell r="AQ100">
            <v>1378</v>
          </cell>
          <cell r="AR100">
            <v>18535</v>
          </cell>
          <cell r="AS100">
            <v>27399</v>
          </cell>
          <cell r="AT100">
            <v>961</v>
          </cell>
          <cell r="AU100">
            <v>2340</v>
          </cell>
          <cell r="AV100">
            <v>0</v>
          </cell>
          <cell r="AW100">
            <v>0</v>
          </cell>
          <cell r="AX100">
            <v>1835</v>
          </cell>
          <cell r="AY100">
            <v>182.6</v>
          </cell>
          <cell r="AZ100">
            <v>27533</v>
          </cell>
          <cell r="BA100">
            <v>51289</v>
          </cell>
          <cell r="BB100">
            <v>78822</v>
          </cell>
          <cell r="BC100">
            <v>3.71</v>
          </cell>
          <cell r="BD100">
            <v>102147.43</v>
          </cell>
          <cell r="BE100">
            <v>190074.95</v>
          </cell>
          <cell r="BF100">
            <v>1040.94</v>
          </cell>
          <cell r="BG100">
            <v>0</v>
          </cell>
          <cell r="BH100">
            <v>0</v>
          </cell>
          <cell r="BI100">
            <v>1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1</v>
          </cell>
          <cell r="BP100" t="str">
            <v>Ryan</v>
          </cell>
          <cell r="BQ100" t="str">
            <v>Lilienthal</v>
          </cell>
          <cell r="BR100">
            <v>5637854432</v>
          </cell>
          <cell r="BS100" t="str">
            <v>ryan.lilienthal@durant.k12.ia.us</v>
          </cell>
          <cell r="BT100" t="str">
            <v>Ryan</v>
          </cell>
          <cell r="BU100" t="str">
            <v>Lilienthal</v>
          </cell>
          <cell r="BV100">
            <v>5637854432</v>
          </cell>
          <cell r="BW100" t="str">
            <v>ryan.lilienthal@durant.k12.ia.us</v>
          </cell>
          <cell r="BX100" t="str">
            <v>Ryan</v>
          </cell>
          <cell r="BY100" t="str">
            <v>Lilienthal</v>
          </cell>
          <cell r="BZ100">
            <v>5637854432</v>
          </cell>
          <cell r="CA100" t="str">
            <v>ryan.lilienthal@durant.k12.ia.us</v>
          </cell>
          <cell r="CB100" t="str">
            <v>NULL</v>
          </cell>
          <cell r="CC100">
            <v>41897.404999999999</v>
          </cell>
          <cell r="CD100" t="str">
            <v>NULL</v>
          </cell>
          <cell r="CE100">
            <v>1</v>
          </cell>
          <cell r="CF100">
            <v>1</v>
          </cell>
          <cell r="CG100">
            <v>1</v>
          </cell>
          <cell r="CH100">
            <v>1208</v>
          </cell>
          <cell r="CI100" t="str">
            <v>1926</v>
          </cell>
          <cell r="CJ100" t="str">
            <v>0000</v>
          </cell>
          <cell r="CK100" t="str">
            <v>2014</v>
          </cell>
        </row>
        <row r="101">
          <cell r="A101">
            <v>1944</v>
          </cell>
          <cell r="B101" t="str">
            <v>2014</v>
          </cell>
          <cell r="C101">
            <v>64608.51</v>
          </cell>
          <cell r="D101">
            <v>0</v>
          </cell>
          <cell r="E101">
            <v>28145.01</v>
          </cell>
          <cell r="F101">
            <v>0</v>
          </cell>
          <cell r="G101">
            <v>0</v>
          </cell>
          <cell r="H101">
            <v>23363.38</v>
          </cell>
          <cell r="I101">
            <v>163015.94</v>
          </cell>
          <cell r="J101">
            <v>27896.68</v>
          </cell>
          <cell r="K101">
            <v>24479.87</v>
          </cell>
          <cell r="L101">
            <v>20825.75</v>
          </cell>
          <cell r="M101">
            <v>15381</v>
          </cell>
          <cell r="N101">
            <v>807</v>
          </cell>
          <cell r="O101">
            <v>0</v>
          </cell>
          <cell r="P101">
            <v>44189.58</v>
          </cell>
          <cell r="Q101">
            <v>0</v>
          </cell>
          <cell r="R101">
            <v>412712.72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6048</v>
          </cell>
          <cell r="AA101">
            <v>0</v>
          </cell>
          <cell r="AB101">
            <v>19031.04</v>
          </cell>
          <cell r="AC101">
            <v>0</v>
          </cell>
          <cell r="AD101">
            <v>0</v>
          </cell>
          <cell r="AE101">
            <v>25079.040000000001</v>
          </cell>
          <cell r="AF101">
            <v>387633.68</v>
          </cell>
          <cell r="AG101">
            <v>0.56000000000000005</v>
          </cell>
          <cell r="AH101">
            <v>78660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78660</v>
          </cell>
          <cell r="AO101">
            <v>0</v>
          </cell>
          <cell r="AP101">
            <v>1766</v>
          </cell>
          <cell r="AQ101">
            <v>10800</v>
          </cell>
          <cell r="AR101">
            <v>32316</v>
          </cell>
          <cell r="AS101">
            <v>33984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408.1</v>
          </cell>
          <cell r="AZ101">
            <v>34082</v>
          </cell>
          <cell r="BA101">
            <v>78660</v>
          </cell>
          <cell r="BB101">
            <v>112742</v>
          </cell>
          <cell r="BC101">
            <v>3.44</v>
          </cell>
          <cell r="BD101">
            <v>117242.08</v>
          </cell>
          <cell r="BE101">
            <v>270391.59999999998</v>
          </cell>
          <cell r="BF101">
            <v>662.56</v>
          </cell>
          <cell r="BG101">
            <v>0</v>
          </cell>
          <cell r="BH101">
            <v>0</v>
          </cell>
          <cell r="BI101">
            <v>4</v>
          </cell>
          <cell r="BJ101">
            <v>0</v>
          </cell>
          <cell r="BK101">
            <v>0</v>
          </cell>
          <cell r="BL101">
            <v>1</v>
          </cell>
          <cell r="BM101">
            <v>0</v>
          </cell>
          <cell r="BN101">
            <v>0</v>
          </cell>
          <cell r="BO101">
            <v>1</v>
          </cell>
          <cell r="BP101" t="str">
            <v>Teresa</v>
          </cell>
          <cell r="BQ101" t="str">
            <v>Pohlman</v>
          </cell>
          <cell r="BR101" t="str">
            <v>515-448-4749</v>
          </cell>
          <cell r="BS101" t="str">
            <v>tpohlman@eagle-grove.k12.ia.us</v>
          </cell>
          <cell r="BT101" t="str">
            <v>Dwight</v>
          </cell>
          <cell r="BU101" t="str">
            <v>Tew</v>
          </cell>
          <cell r="BV101" t="str">
            <v>515-293-0593</v>
          </cell>
          <cell r="BW101" t="str">
            <v>dtew@clargold.org</v>
          </cell>
          <cell r="BX101" t="str">
            <v>Dwight</v>
          </cell>
          <cell r="BY101" t="str">
            <v>Tew</v>
          </cell>
          <cell r="BZ101" t="str">
            <v>515-293-0593</v>
          </cell>
          <cell r="CA101" t="str">
            <v>dtew@clargold.org</v>
          </cell>
          <cell r="CB101" t="str">
            <v>NULL</v>
          </cell>
          <cell r="CC101">
            <v>41897.444097222222</v>
          </cell>
          <cell r="CD101" t="str">
            <v>NULL</v>
          </cell>
          <cell r="CE101">
            <v>1</v>
          </cell>
          <cell r="CF101">
            <v>1</v>
          </cell>
          <cell r="CG101">
            <v>1</v>
          </cell>
          <cell r="CH101">
            <v>1209</v>
          </cell>
          <cell r="CI101" t="str">
            <v>1944</v>
          </cell>
          <cell r="CJ101" t="str">
            <v>0000</v>
          </cell>
          <cell r="CK101" t="str">
            <v>2014</v>
          </cell>
        </row>
        <row r="102">
          <cell r="A102">
            <v>1953</v>
          </cell>
          <cell r="B102" t="str">
            <v>2014</v>
          </cell>
          <cell r="C102">
            <v>38799.01</v>
          </cell>
          <cell r="D102">
            <v>693.99</v>
          </cell>
          <cell r="E102">
            <v>29492</v>
          </cell>
          <cell r="F102">
            <v>0</v>
          </cell>
          <cell r="G102">
            <v>0</v>
          </cell>
          <cell r="H102">
            <v>0</v>
          </cell>
          <cell r="I102">
            <v>81795.22</v>
          </cell>
          <cell r="J102">
            <v>13765.21</v>
          </cell>
          <cell r="K102">
            <v>6651.18</v>
          </cell>
          <cell r="L102">
            <v>14014.31</v>
          </cell>
          <cell r="M102">
            <v>0</v>
          </cell>
          <cell r="N102">
            <v>0</v>
          </cell>
          <cell r="O102">
            <v>2597.0700000000002</v>
          </cell>
          <cell r="P102">
            <v>12475.86</v>
          </cell>
          <cell r="Q102">
            <v>0</v>
          </cell>
          <cell r="R102">
            <v>200283.85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2400.7199999999998</v>
          </cell>
          <cell r="Z102">
            <v>7660.8</v>
          </cell>
          <cell r="AA102">
            <v>0</v>
          </cell>
          <cell r="AB102">
            <v>5826.24</v>
          </cell>
          <cell r="AC102">
            <v>0</v>
          </cell>
          <cell r="AD102">
            <v>0</v>
          </cell>
          <cell r="AE102">
            <v>15887.76</v>
          </cell>
          <cell r="AF102">
            <v>184396.09</v>
          </cell>
          <cell r="AG102">
            <v>0.56000000000000005</v>
          </cell>
          <cell r="AH102">
            <v>46440</v>
          </cell>
          <cell r="AI102">
            <v>0</v>
          </cell>
          <cell r="AJ102">
            <v>0</v>
          </cell>
          <cell r="AK102">
            <v>0</v>
          </cell>
          <cell r="AL102">
            <v>107</v>
          </cell>
          <cell r="AM102">
            <v>2298</v>
          </cell>
          <cell r="AN102">
            <v>46547</v>
          </cell>
          <cell r="AO102">
            <v>2298</v>
          </cell>
          <cell r="AP102">
            <v>0</v>
          </cell>
          <cell r="AQ102">
            <v>13680</v>
          </cell>
          <cell r="AR102">
            <v>13337</v>
          </cell>
          <cell r="AS102">
            <v>10404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4287</v>
          </cell>
          <cell r="AY102">
            <v>197</v>
          </cell>
          <cell r="AZ102">
            <v>13337</v>
          </cell>
          <cell r="BA102">
            <v>48845</v>
          </cell>
          <cell r="BB102">
            <v>62182</v>
          </cell>
          <cell r="BC102">
            <v>2.97</v>
          </cell>
          <cell r="BD102">
            <v>39610.89</v>
          </cell>
          <cell r="BE102">
            <v>144785.20000000001</v>
          </cell>
          <cell r="BF102">
            <v>734.95</v>
          </cell>
          <cell r="BG102">
            <v>0</v>
          </cell>
          <cell r="BH102">
            <v>0</v>
          </cell>
          <cell r="BI102">
            <v>5</v>
          </cell>
          <cell r="BJ102">
            <v>0</v>
          </cell>
          <cell r="BK102">
            <v>1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 t="str">
            <v>Michael</v>
          </cell>
          <cell r="BQ102" t="str">
            <v>Wright</v>
          </cell>
          <cell r="BR102" t="str">
            <v>515-758-2235</v>
          </cell>
          <cell r="BS102" t="str">
            <v>mwright@ecsdcards.com</v>
          </cell>
          <cell r="BT102" t="str">
            <v>Mike</v>
          </cell>
          <cell r="BU102" t="str">
            <v>Book</v>
          </cell>
          <cell r="BV102" t="str">
            <v>515-758-2235</v>
          </cell>
          <cell r="BW102" t="str">
            <v>mbook@ecsdcards.com</v>
          </cell>
          <cell r="BX102" t="str">
            <v>Mike</v>
          </cell>
          <cell r="BY102" t="str">
            <v>Book</v>
          </cell>
          <cell r="BZ102" t="str">
            <v>515-758-2235</v>
          </cell>
          <cell r="CA102" t="str">
            <v>mbook@ecsdcards.com</v>
          </cell>
          <cell r="CB102" t="str">
            <v>NULL</v>
          </cell>
          <cell r="CC102">
            <v>41894.444513888891</v>
          </cell>
          <cell r="CD102" t="str">
            <v>NULL</v>
          </cell>
          <cell r="CE102">
            <v>1</v>
          </cell>
          <cell r="CF102">
            <v>1</v>
          </cell>
          <cell r="CG102">
            <v>1</v>
          </cell>
          <cell r="CH102">
            <v>1210</v>
          </cell>
          <cell r="CI102" t="str">
            <v>1953</v>
          </cell>
          <cell r="CJ102" t="str">
            <v>0000</v>
          </cell>
          <cell r="CK102" t="str">
            <v>2014</v>
          </cell>
        </row>
        <row r="103">
          <cell r="A103">
            <v>1963</v>
          </cell>
          <cell r="B103" t="str">
            <v>2014</v>
          </cell>
          <cell r="C103">
            <v>70441.36</v>
          </cell>
          <cell r="D103">
            <v>662.12</v>
          </cell>
          <cell r="E103">
            <v>31755.14</v>
          </cell>
          <cell r="F103">
            <v>0</v>
          </cell>
          <cell r="G103">
            <v>0</v>
          </cell>
          <cell r="H103">
            <v>0</v>
          </cell>
          <cell r="I103">
            <v>149156.59</v>
          </cell>
          <cell r="J103">
            <v>33652.269999999997</v>
          </cell>
          <cell r="K103">
            <v>19880.22</v>
          </cell>
          <cell r="L103">
            <v>13423.07</v>
          </cell>
          <cell r="M103">
            <v>5076</v>
          </cell>
          <cell r="N103">
            <v>1375</v>
          </cell>
          <cell r="O103">
            <v>6398.4</v>
          </cell>
          <cell r="P103">
            <v>48425.53</v>
          </cell>
          <cell r="Q103">
            <v>0</v>
          </cell>
          <cell r="R103">
            <v>380245.7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7112</v>
          </cell>
          <cell r="Z103">
            <v>3385.76</v>
          </cell>
          <cell r="AA103">
            <v>0</v>
          </cell>
          <cell r="AB103">
            <v>9966.32</v>
          </cell>
          <cell r="AC103">
            <v>113.12</v>
          </cell>
          <cell r="AD103">
            <v>0</v>
          </cell>
          <cell r="AE103">
            <v>20577.2</v>
          </cell>
          <cell r="AF103">
            <v>359668.5</v>
          </cell>
          <cell r="AG103">
            <v>0.56000000000000005</v>
          </cell>
          <cell r="AH103">
            <v>67271</v>
          </cell>
          <cell r="AI103">
            <v>0</v>
          </cell>
          <cell r="AJ103">
            <v>0</v>
          </cell>
          <cell r="AK103">
            <v>0</v>
          </cell>
          <cell r="AL103">
            <v>1147</v>
          </cell>
          <cell r="AM103">
            <v>3915</v>
          </cell>
          <cell r="AN103">
            <v>68418</v>
          </cell>
          <cell r="AO103">
            <v>3915</v>
          </cell>
          <cell r="AP103">
            <v>31715</v>
          </cell>
          <cell r="AQ103">
            <v>6046</v>
          </cell>
          <cell r="AR103">
            <v>13504</v>
          </cell>
          <cell r="AS103">
            <v>17797</v>
          </cell>
          <cell r="AT103">
            <v>0</v>
          </cell>
          <cell r="AU103">
            <v>202</v>
          </cell>
          <cell r="AV103">
            <v>0</v>
          </cell>
          <cell r="AW103">
            <v>0</v>
          </cell>
          <cell r="AX103">
            <v>12700</v>
          </cell>
          <cell r="AY103">
            <v>273.8</v>
          </cell>
          <cell r="AZ103">
            <v>45219</v>
          </cell>
          <cell r="BA103">
            <v>72333</v>
          </cell>
          <cell r="BB103">
            <v>117552</v>
          </cell>
          <cell r="BC103">
            <v>3.06</v>
          </cell>
          <cell r="BD103">
            <v>138370.14000000001</v>
          </cell>
          <cell r="BE103">
            <v>221298.36</v>
          </cell>
          <cell r="BF103">
            <v>808.25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1</v>
          </cell>
          <cell r="BN103">
            <v>0</v>
          </cell>
          <cell r="BO103">
            <v>1</v>
          </cell>
          <cell r="BP103" t="str">
            <v>Daniel</v>
          </cell>
          <cell r="BQ103" t="str">
            <v>Fox</v>
          </cell>
          <cell r="BR103" t="str">
            <v>319-935-3767</v>
          </cell>
          <cell r="BS103" t="str">
            <v>dfox@east-buc.k12.ia.us</v>
          </cell>
          <cell r="BT103" t="str">
            <v>Ron</v>
          </cell>
          <cell r="BU103" t="str">
            <v>Swartz</v>
          </cell>
          <cell r="BV103" t="str">
            <v>563-920-0236</v>
          </cell>
          <cell r="BW103" t="str">
            <v>ronswartz@w-delaware.k12.ia.us</v>
          </cell>
          <cell r="BX103" t="str">
            <v>Kevin</v>
          </cell>
          <cell r="BY103" t="str">
            <v>Graybill</v>
          </cell>
          <cell r="BZ103" t="str">
            <v>563-920-3103</v>
          </cell>
          <cell r="CA103" t="str">
            <v>kevingraybill@w-delaware.k12.ia.us</v>
          </cell>
          <cell r="CB103" t="str">
            <v>NULL</v>
          </cell>
          <cell r="CC103">
            <v>41899.643622685187</v>
          </cell>
          <cell r="CD103" t="str">
            <v>NULL</v>
          </cell>
          <cell r="CE103">
            <v>1</v>
          </cell>
          <cell r="CF103">
            <v>1</v>
          </cell>
          <cell r="CG103">
            <v>1</v>
          </cell>
          <cell r="CH103">
            <v>1211</v>
          </cell>
          <cell r="CI103" t="str">
            <v>1963</v>
          </cell>
          <cell r="CJ103" t="str">
            <v>0000</v>
          </cell>
          <cell r="CK103" t="str">
            <v>2014</v>
          </cell>
        </row>
        <row r="104">
          <cell r="A104">
            <v>1965</v>
          </cell>
          <cell r="B104" t="str">
            <v>2014</v>
          </cell>
          <cell r="C104">
            <v>80710.91</v>
          </cell>
          <cell r="D104">
            <v>0</v>
          </cell>
          <cell r="E104">
            <v>123978.85</v>
          </cell>
          <cell r="F104">
            <v>0</v>
          </cell>
          <cell r="G104">
            <v>0</v>
          </cell>
          <cell r="H104">
            <v>0</v>
          </cell>
          <cell r="I104">
            <v>174321.1</v>
          </cell>
          <cell r="J104">
            <v>28328.26</v>
          </cell>
          <cell r="K104">
            <v>17801.59</v>
          </cell>
          <cell r="L104">
            <v>28840.57</v>
          </cell>
          <cell r="M104">
            <v>15339</v>
          </cell>
          <cell r="N104">
            <v>1425</v>
          </cell>
          <cell r="O104">
            <v>0</v>
          </cell>
          <cell r="P104">
            <v>5312.99</v>
          </cell>
          <cell r="Q104">
            <v>0</v>
          </cell>
          <cell r="R104">
            <v>476058.27</v>
          </cell>
          <cell r="S104">
            <v>0</v>
          </cell>
          <cell r="T104">
            <v>0</v>
          </cell>
          <cell r="U104">
            <v>200</v>
          </cell>
          <cell r="V104">
            <v>0</v>
          </cell>
          <cell r="W104">
            <v>200</v>
          </cell>
          <cell r="X104">
            <v>0</v>
          </cell>
          <cell r="Y104">
            <v>12736.64</v>
          </cell>
          <cell r="Z104">
            <v>14253.68</v>
          </cell>
          <cell r="AA104">
            <v>0</v>
          </cell>
          <cell r="AB104">
            <v>21271.040000000001</v>
          </cell>
          <cell r="AC104">
            <v>3296.16</v>
          </cell>
          <cell r="AD104">
            <v>0</v>
          </cell>
          <cell r="AE104">
            <v>51557.52</v>
          </cell>
          <cell r="AF104">
            <v>424300.75</v>
          </cell>
          <cell r="AG104">
            <v>0.56000000000000005</v>
          </cell>
          <cell r="AH104">
            <v>123397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123397</v>
          </cell>
          <cell r="AO104">
            <v>0</v>
          </cell>
          <cell r="AP104">
            <v>0</v>
          </cell>
          <cell r="AQ104">
            <v>25453</v>
          </cell>
          <cell r="AR104">
            <v>30145</v>
          </cell>
          <cell r="AS104">
            <v>37984</v>
          </cell>
          <cell r="AT104">
            <v>100</v>
          </cell>
          <cell r="AU104">
            <v>5886</v>
          </cell>
          <cell r="AV104">
            <v>0</v>
          </cell>
          <cell r="AW104">
            <v>0</v>
          </cell>
          <cell r="AX104">
            <v>22744</v>
          </cell>
          <cell r="AY104">
            <v>241</v>
          </cell>
          <cell r="AZ104">
            <v>30245</v>
          </cell>
          <cell r="BA104">
            <v>123397</v>
          </cell>
          <cell r="BB104">
            <v>153642</v>
          </cell>
          <cell r="BC104">
            <v>2.76</v>
          </cell>
          <cell r="BD104">
            <v>83476.2</v>
          </cell>
          <cell r="BE104">
            <v>340824.55</v>
          </cell>
          <cell r="BF104">
            <v>1414.21</v>
          </cell>
          <cell r="BG104">
            <v>0</v>
          </cell>
          <cell r="BH104">
            <v>0</v>
          </cell>
          <cell r="BI104">
            <v>2</v>
          </cell>
          <cell r="BJ104">
            <v>0</v>
          </cell>
          <cell r="BK104">
            <v>0</v>
          </cell>
          <cell r="BL104">
            <v>1</v>
          </cell>
          <cell r="BM104">
            <v>0</v>
          </cell>
          <cell r="BN104">
            <v>0</v>
          </cell>
          <cell r="BO104">
            <v>0</v>
          </cell>
          <cell r="BP104" t="str">
            <v>Jesse</v>
          </cell>
          <cell r="BQ104" t="str">
            <v>Budde</v>
          </cell>
          <cell r="BR104" t="str">
            <v>563 689 3431 Ext 2111</v>
          </cell>
          <cell r="BS104" t="str">
            <v>jessebudde@eastonvalleycsd.com</v>
          </cell>
          <cell r="BT104" t="str">
            <v>Jesse</v>
          </cell>
          <cell r="BU104" t="str">
            <v>Budde</v>
          </cell>
          <cell r="BV104" t="str">
            <v>563 689 3431 Ext. 2111</v>
          </cell>
          <cell r="BW104" t="str">
            <v>jessebudde@eastonvalleycsd.com</v>
          </cell>
          <cell r="BX104" t="str">
            <v>Jesse</v>
          </cell>
          <cell r="BY104" t="str">
            <v>Budde</v>
          </cell>
          <cell r="BZ104" t="str">
            <v>563 689 3431Ext 2111</v>
          </cell>
          <cell r="CA104" t="str">
            <v>jessebudde@eastonvalleycsd.com</v>
          </cell>
          <cell r="CB104" t="str">
            <v>NULL</v>
          </cell>
          <cell r="CC104">
            <v>41897.357627314814</v>
          </cell>
          <cell r="CD104" t="str">
            <v>NULL</v>
          </cell>
          <cell r="CE104">
            <v>1</v>
          </cell>
          <cell r="CF104">
            <v>1</v>
          </cell>
          <cell r="CG104">
            <v>1</v>
          </cell>
          <cell r="CH104">
            <v>1212</v>
          </cell>
          <cell r="CI104" t="str">
            <v>1965</v>
          </cell>
          <cell r="CJ104" t="str">
            <v>0000</v>
          </cell>
          <cell r="CK104" t="str">
            <v>2014</v>
          </cell>
        </row>
        <row r="105">
          <cell r="A105">
            <v>1967</v>
          </cell>
          <cell r="B105" t="str">
            <v>2014</v>
          </cell>
          <cell r="C105">
            <v>30611.1</v>
          </cell>
          <cell r="D105">
            <v>79.989999999999995</v>
          </cell>
          <cell r="E105">
            <v>43327.56</v>
          </cell>
          <cell r="F105">
            <v>2295</v>
          </cell>
          <cell r="G105">
            <v>0</v>
          </cell>
          <cell r="H105">
            <v>0</v>
          </cell>
          <cell r="I105">
            <v>72287.55</v>
          </cell>
          <cell r="J105">
            <v>13082.5</v>
          </cell>
          <cell r="K105">
            <v>7917</v>
          </cell>
          <cell r="L105">
            <v>1224.8900000000001</v>
          </cell>
          <cell r="M105">
            <v>9697</v>
          </cell>
          <cell r="N105">
            <v>0</v>
          </cell>
          <cell r="O105">
            <v>2946.2</v>
          </cell>
          <cell r="P105">
            <v>1702</v>
          </cell>
          <cell r="Q105">
            <v>0</v>
          </cell>
          <cell r="R105">
            <v>185170.79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5004.16</v>
          </cell>
          <cell r="Z105">
            <v>2145.36</v>
          </cell>
          <cell r="AA105">
            <v>0</v>
          </cell>
          <cell r="AB105">
            <v>5752.32</v>
          </cell>
          <cell r="AC105">
            <v>0</v>
          </cell>
          <cell r="AD105">
            <v>0</v>
          </cell>
          <cell r="AE105">
            <v>12901.84</v>
          </cell>
          <cell r="AF105">
            <v>172268.95</v>
          </cell>
          <cell r="AG105">
            <v>0.56000000000000005</v>
          </cell>
          <cell r="AH105">
            <v>41274</v>
          </cell>
          <cell r="AI105">
            <v>11073</v>
          </cell>
          <cell r="AJ105">
            <v>0</v>
          </cell>
          <cell r="AK105">
            <v>0</v>
          </cell>
          <cell r="AL105">
            <v>5040</v>
          </cell>
          <cell r="AM105">
            <v>8269</v>
          </cell>
          <cell r="AN105">
            <v>46314</v>
          </cell>
          <cell r="AO105">
            <v>19342</v>
          </cell>
          <cell r="AP105">
            <v>0</v>
          </cell>
          <cell r="AQ105">
            <v>3831</v>
          </cell>
          <cell r="AR105">
            <v>0</v>
          </cell>
          <cell r="AS105">
            <v>10272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8936</v>
          </cell>
          <cell r="AY105">
            <v>94.1</v>
          </cell>
          <cell r="AZ105">
            <v>0</v>
          </cell>
          <cell r="BA105">
            <v>65656</v>
          </cell>
          <cell r="BB105">
            <v>65656</v>
          </cell>
          <cell r="BC105">
            <v>2.62</v>
          </cell>
          <cell r="BD105">
            <v>0</v>
          </cell>
          <cell r="BE105">
            <v>172268.95</v>
          </cell>
          <cell r="BF105">
            <v>1830.7</v>
          </cell>
          <cell r="BG105">
            <v>0</v>
          </cell>
          <cell r="BH105">
            <v>0</v>
          </cell>
          <cell r="BI105">
            <v>8</v>
          </cell>
          <cell r="BJ105">
            <v>0</v>
          </cell>
          <cell r="BK105">
            <v>1</v>
          </cell>
          <cell r="BL105">
            <v>0</v>
          </cell>
          <cell r="BM105">
            <v>0</v>
          </cell>
          <cell r="BN105">
            <v>0</v>
          </cell>
          <cell r="BO105">
            <v>1</v>
          </cell>
          <cell r="BP105" t="str">
            <v>Laura</v>
          </cell>
          <cell r="BQ105" t="str">
            <v>Marshall</v>
          </cell>
          <cell r="BR105" t="str">
            <v>515-386-4599</v>
          </cell>
          <cell r="BS105" t="str">
            <v>marshalll@greenecountycsd.net</v>
          </cell>
          <cell r="BT105" t="str">
            <v>Shawn</v>
          </cell>
          <cell r="BU105" t="str">
            <v>DeMoss</v>
          </cell>
          <cell r="BV105" t="str">
            <v>515-370-2270</v>
          </cell>
          <cell r="BW105" t="str">
            <v>demosss@greenecountycsd.net</v>
          </cell>
          <cell r="BX105" t="str">
            <v>Norman</v>
          </cell>
          <cell r="BY105" t="str">
            <v>Zollars</v>
          </cell>
          <cell r="BZ105" t="str">
            <v>515-386-4615</v>
          </cell>
          <cell r="CA105" t="str">
            <v>zollarsn@greenecountycsd.net</v>
          </cell>
          <cell r="CB105" t="str">
            <v>NULL</v>
          </cell>
          <cell r="CC105">
            <v>41894.321226851855</v>
          </cell>
          <cell r="CD105" t="str">
            <v>NULL</v>
          </cell>
          <cell r="CE105">
            <v>1</v>
          </cell>
          <cell r="CF105">
            <v>1</v>
          </cell>
          <cell r="CG105">
            <v>1</v>
          </cell>
          <cell r="CH105">
            <v>1398</v>
          </cell>
          <cell r="CI105" t="str">
            <v>1967</v>
          </cell>
          <cell r="CJ105" t="str">
            <v>0000</v>
          </cell>
          <cell r="CK105" t="str">
            <v>2014</v>
          </cell>
        </row>
        <row r="106">
          <cell r="A106">
            <v>3582</v>
          </cell>
          <cell r="B106" t="str">
            <v>2014</v>
          </cell>
          <cell r="C106">
            <v>84297.99</v>
          </cell>
          <cell r="D106">
            <v>0</v>
          </cell>
          <cell r="E106">
            <v>104194.15</v>
          </cell>
          <cell r="F106">
            <v>650.9</v>
          </cell>
          <cell r="G106">
            <v>228.88</v>
          </cell>
          <cell r="H106">
            <v>0</v>
          </cell>
          <cell r="I106">
            <v>286461.67</v>
          </cell>
          <cell r="J106">
            <v>78587.17</v>
          </cell>
          <cell r="K106">
            <v>28461.7</v>
          </cell>
          <cell r="L106">
            <v>19127.169999999998</v>
          </cell>
          <cell r="M106">
            <v>9410</v>
          </cell>
          <cell r="N106">
            <v>1141</v>
          </cell>
          <cell r="O106">
            <v>0</v>
          </cell>
          <cell r="P106">
            <v>0</v>
          </cell>
          <cell r="Q106">
            <v>0</v>
          </cell>
          <cell r="R106">
            <v>612560.63</v>
          </cell>
          <cell r="S106">
            <v>0</v>
          </cell>
          <cell r="T106">
            <v>595.76</v>
          </cell>
          <cell r="U106">
            <v>0</v>
          </cell>
          <cell r="V106">
            <v>0</v>
          </cell>
          <cell r="W106">
            <v>595.76</v>
          </cell>
          <cell r="X106">
            <v>531.28</v>
          </cell>
          <cell r="Y106">
            <v>7275.52</v>
          </cell>
          <cell r="Z106">
            <v>13945.68</v>
          </cell>
          <cell r="AA106">
            <v>0</v>
          </cell>
          <cell r="AB106">
            <v>2467.92</v>
          </cell>
          <cell r="AC106">
            <v>0</v>
          </cell>
          <cell r="AD106">
            <v>0</v>
          </cell>
          <cell r="AE106">
            <v>24220.400000000001</v>
          </cell>
          <cell r="AF106">
            <v>587744.47</v>
          </cell>
          <cell r="AG106">
            <v>0.56000000000000005</v>
          </cell>
          <cell r="AH106">
            <v>130081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130081</v>
          </cell>
          <cell r="AO106">
            <v>0</v>
          </cell>
          <cell r="AP106">
            <v>0</v>
          </cell>
          <cell r="AQ106">
            <v>24903</v>
          </cell>
          <cell r="AR106">
            <v>16123</v>
          </cell>
          <cell r="AS106">
            <v>4407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12992</v>
          </cell>
          <cell r="AY106">
            <v>675</v>
          </cell>
          <cell r="AZ106">
            <v>16123</v>
          </cell>
          <cell r="BA106">
            <v>130081</v>
          </cell>
          <cell r="BB106">
            <v>146204</v>
          </cell>
          <cell r="BC106">
            <v>4.0199999999999996</v>
          </cell>
          <cell r="BD106">
            <v>64814.46</v>
          </cell>
          <cell r="BE106">
            <v>522930.01</v>
          </cell>
          <cell r="BF106">
            <v>774.71</v>
          </cell>
          <cell r="BG106">
            <v>0</v>
          </cell>
          <cell r="BH106">
            <v>0</v>
          </cell>
          <cell r="BI106">
            <v>13</v>
          </cell>
          <cell r="BJ106">
            <v>0</v>
          </cell>
          <cell r="BK106">
            <v>0</v>
          </cell>
          <cell r="BL106">
            <v>0</v>
          </cell>
          <cell r="BM106">
            <v>1</v>
          </cell>
          <cell r="BN106">
            <v>0</v>
          </cell>
          <cell r="BO106">
            <v>0</v>
          </cell>
          <cell r="BP106" t="str">
            <v>Randy</v>
          </cell>
          <cell r="BQ106" t="str">
            <v>Denham</v>
          </cell>
          <cell r="BR106" t="str">
            <v>641-498-7481</v>
          </cell>
          <cell r="BS106" t="str">
            <v>rdenham@e-marshall.k12.ia.us</v>
          </cell>
          <cell r="BT106" t="str">
            <v>Curt</v>
          </cell>
          <cell r="BU106" t="str">
            <v>Sawyer</v>
          </cell>
          <cell r="BV106" t="str">
            <v>641-279-2790</v>
          </cell>
          <cell r="BW106" t="str">
            <v>csawyer@e-marshall.k12.ia.us</v>
          </cell>
          <cell r="BX106" t="str">
            <v>Curt</v>
          </cell>
          <cell r="BY106" t="str">
            <v>Sawyer</v>
          </cell>
          <cell r="BZ106" t="str">
            <v>641-279-2790</v>
          </cell>
          <cell r="CA106" t="str">
            <v>csawyer@e-marshall.k12.ia.us</v>
          </cell>
          <cell r="CB106" t="str">
            <v>NULL</v>
          </cell>
          <cell r="CC106">
            <v>41893.55505787037</v>
          </cell>
          <cell r="CD106" t="str">
            <v>NULL</v>
          </cell>
          <cell r="CE106">
            <v>1</v>
          </cell>
          <cell r="CF106">
            <v>1</v>
          </cell>
          <cell r="CG106">
            <v>1</v>
          </cell>
          <cell r="CH106">
            <v>1213</v>
          </cell>
          <cell r="CI106" t="str">
            <v>1968</v>
          </cell>
          <cell r="CJ106" t="str">
            <v>0000</v>
          </cell>
          <cell r="CK106" t="str">
            <v>2014</v>
          </cell>
        </row>
        <row r="107">
          <cell r="A107">
            <v>1970</v>
          </cell>
          <cell r="B107" t="str">
            <v>2014</v>
          </cell>
          <cell r="C107">
            <v>61688.34</v>
          </cell>
          <cell r="D107">
            <v>0</v>
          </cell>
          <cell r="E107">
            <v>47009.56</v>
          </cell>
          <cell r="F107">
            <v>0</v>
          </cell>
          <cell r="G107">
            <v>0</v>
          </cell>
          <cell r="H107">
            <v>0</v>
          </cell>
          <cell r="I107">
            <v>187851.82</v>
          </cell>
          <cell r="J107">
            <v>38123.120000000003</v>
          </cell>
          <cell r="K107">
            <v>39570.129999999997</v>
          </cell>
          <cell r="L107">
            <v>0</v>
          </cell>
          <cell r="M107">
            <v>7238</v>
          </cell>
          <cell r="N107">
            <v>0</v>
          </cell>
          <cell r="O107">
            <v>479</v>
          </cell>
          <cell r="P107">
            <v>2307</v>
          </cell>
          <cell r="Q107">
            <v>0</v>
          </cell>
          <cell r="R107">
            <v>384266.97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5440.08</v>
          </cell>
          <cell r="Z107">
            <v>12047.52</v>
          </cell>
          <cell r="AA107">
            <v>0</v>
          </cell>
          <cell r="AB107">
            <v>33143.22</v>
          </cell>
          <cell r="AC107">
            <v>0</v>
          </cell>
          <cell r="AD107">
            <v>0</v>
          </cell>
          <cell r="AE107">
            <v>50630.82</v>
          </cell>
          <cell r="AF107">
            <v>333636.15000000002</v>
          </cell>
          <cell r="AG107">
            <v>0.56999999999999995</v>
          </cell>
          <cell r="AH107">
            <v>85689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85689</v>
          </cell>
          <cell r="AO107">
            <v>0</v>
          </cell>
          <cell r="AP107">
            <v>0</v>
          </cell>
          <cell r="AQ107">
            <v>21136</v>
          </cell>
          <cell r="AR107">
            <v>14364</v>
          </cell>
          <cell r="AS107">
            <v>58146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9544</v>
          </cell>
          <cell r="AY107">
            <v>273.3</v>
          </cell>
          <cell r="AZ107">
            <v>14364</v>
          </cell>
          <cell r="BA107">
            <v>85689</v>
          </cell>
          <cell r="BB107">
            <v>100053</v>
          </cell>
          <cell r="BC107">
            <v>3.33</v>
          </cell>
          <cell r="BD107">
            <v>47832.12</v>
          </cell>
          <cell r="BE107">
            <v>285804.03000000003</v>
          </cell>
          <cell r="BF107">
            <v>1045.75</v>
          </cell>
          <cell r="BG107">
            <v>0</v>
          </cell>
          <cell r="BH107">
            <v>0</v>
          </cell>
          <cell r="BI107">
            <v>7</v>
          </cell>
          <cell r="BJ107">
            <v>0</v>
          </cell>
          <cell r="BK107">
            <v>1</v>
          </cell>
          <cell r="BL107">
            <v>0</v>
          </cell>
          <cell r="BM107">
            <v>0</v>
          </cell>
          <cell r="BN107">
            <v>0</v>
          </cell>
          <cell r="BO107">
            <v>1</v>
          </cell>
          <cell r="BP107" t="str">
            <v>Rhiannon</v>
          </cell>
          <cell r="BQ107" t="str">
            <v>Tessum</v>
          </cell>
          <cell r="BR107" t="str">
            <v>641-347-5702</v>
          </cell>
          <cell r="BS107" t="str">
            <v>rtessum@eastunionschools.org</v>
          </cell>
          <cell r="BT107" t="str">
            <v>Herman</v>
          </cell>
          <cell r="BU107" t="str">
            <v>Chenoweth</v>
          </cell>
          <cell r="BV107" t="str">
            <v>641-340-5972</v>
          </cell>
          <cell r="BW107" t="str">
            <v>hchenoweth@eastunionschools.org</v>
          </cell>
          <cell r="BX107" t="str">
            <v>Herman</v>
          </cell>
          <cell r="BY107" t="str">
            <v>Chenoweth</v>
          </cell>
          <cell r="BZ107" t="str">
            <v>641-340-5972</v>
          </cell>
          <cell r="CA107" t="str">
            <v>hchenoweth@eastunionschools.org</v>
          </cell>
          <cell r="CB107" t="str">
            <v>NULL</v>
          </cell>
          <cell r="CC107">
            <v>41891.723171296297</v>
          </cell>
          <cell r="CD107" t="str">
            <v>NULL</v>
          </cell>
          <cell r="CE107">
            <v>1</v>
          </cell>
          <cell r="CF107">
            <v>1</v>
          </cell>
          <cell r="CG107">
            <v>1</v>
          </cell>
          <cell r="CH107">
            <v>1214</v>
          </cell>
          <cell r="CI107" t="str">
            <v>1970</v>
          </cell>
          <cell r="CJ107" t="str">
            <v>0000</v>
          </cell>
          <cell r="CK107" t="str">
            <v>2014</v>
          </cell>
        </row>
        <row r="108">
          <cell r="A108">
            <v>1972</v>
          </cell>
          <cell r="B108" t="str">
            <v>2014</v>
          </cell>
          <cell r="C108">
            <v>52358.33</v>
          </cell>
          <cell r="D108">
            <v>0</v>
          </cell>
          <cell r="E108">
            <v>21294.44</v>
          </cell>
          <cell r="F108">
            <v>0</v>
          </cell>
          <cell r="G108">
            <v>0</v>
          </cell>
          <cell r="H108">
            <v>65803.600000000006</v>
          </cell>
          <cell r="I108">
            <v>112343.96</v>
          </cell>
          <cell r="J108">
            <v>32817.370000000003</v>
          </cell>
          <cell r="K108">
            <v>6654.29</v>
          </cell>
          <cell r="L108">
            <v>9528.18</v>
          </cell>
          <cell r="M108">
            <v>16303.36</v>
          </cell>
          <cell r="N108">
            <v>517</v>
          </cell>
          <cell r="O108">
            <v>0</v>
          </cell>
          <cell r="P108">
            <v>17515.89</v>
          </cell>
          <cell r="Q108">
            <v>0</v>
          </cell>
          <cell r="R108">
            <v>335136.42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1111.31</v>
          </cell>
          <cell r="Y108">
            <v>1754.48</v>
          </cell>
          <cell r="Z108">
            <v>5451.04</v>
          </cell>
          <cell r="AA108">
            <v>0</v>
          </cell>
          <cell r="AB108">
            <v>3319.68</v>
          </cell>
          <cell r="AC108">
            <v>1916.88</v>
          </cell>
          <cell r="AD108">
            <v>0</v>
          </cell>
          <cell r="AE108">
            <v>13553.39</v>
          </cell>
          <cell r="AF108">
            <v>321583.03000000003</v>
          </cell>
          <cell r="AG108">
            <v>0.56000000000000005</v>
          </cell>
          <cell r="AH108">
            <v>65737</v>
          </cell>
          <cell r="AI108">
            <v>24318</v>
          </cell>
          <cell r="AJ108">
            <v>0</v>
          </cell>
          <cell r="AK108">
            <v>0</v>
          </cell>
          <cell r="AL108">
            <v>836</v>
          </cell>
          <cell r="AM108">
            <v>5621</v>
          </cell>
          <cell r="AN108">
            <v>66573</v>
          </cell>
          <cell r="AO108">
            <v>29939</v>
          </cell>
          <cell r="AP108">
            <v>0</v>
          </cell>
          <cell r="AQ108">
            <v>9734</v>
          </cell>
          <cell r="AR108">
            <v>18891</v>
          </cell>
          <cell r="AS108">
            <v>5928</v>
          </cell>
          <cell r="AT108">
            <v>255</v>
          </cell>
          <cell r="AU108">
            <v>3423</v>
          </cell>
          <cell r="AV108">
            <v>0</v>
          </cell>
          <cell r="AW108">
            <v>0</v>
          </cell>
          <cell r="AX108">
            <v>3133</v>
          </cell>
          <cell r="AY108">
            <v>263</v>
          </cell>
          <cell r="AZ108">
            <v>19146</v>
          </cell>
          <cell r="BA108">
            <v>96512</v>
          </cell>
          <cell r="BB108">
            <v>115658</v>
          </cell>
          <cell r="BC108">
            <v>2.78</v>
          </cell>
          <cell r="BD108">
            <v>53225.88</v>
          </cell>
          <cell r="BE108">
            <v>268357.15000000002</v>
          </cell>
          <cell r="BF108">
            <v>1020.37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1</v>
          </cell>
          <cell r="BN108">
            <v>0</v>
          </cell>
          <cell r="BO108">
            <v>0</v>
          </cell>
          <cell r="BP108" t="str">
            <v>Janet</v>
          </cell>
          <cell r="BQ108" t="str">
            <v>Heiderscheit</v>
          </cell>
          <cell r="BR108" t="str">
            <v>563-538-4201</v>
          </cell>
          <cell r="BS108" t="str">
            <v>jheiderscheit@e-allamakee.k12.ia.us</v>
          </cell>
          <cell r="BT108" t="str">
            <v>Kenneth</v>
          </cell>
          <cell r="BU108" t="str">
            <v>Johnson</v>
          </cell>
          <cell r="BV108" t="str">
            <v>563-538-4201</v>
          </cell>
          <cell r="BW108" t="str">
            <v>kjohnson@e-allamakee.k12.ia.us</v>
          </cell>
          <cell r="BX108" t="str">
            <v>Kenneth</v>
          </cell>
          <cell r="BY108" t="str">
            <v>Johnson</v>
          </cell>
          <cell r="BZ108" t="str">
            <v>563-538-4201</v>
          </cell>
          <cell r="CA108" t="str">
            <v>kjohnson@e-allamakee.k12.ia.us</v>
          </cell>
          <cell r="CB108" t="str">
            <v>NULL</v>
          </cell>
          <cell r="CC108">
            <v>41892.575914351852</v>
          </cell>
          <cell r="CD108" t="str">
            <v>NULL</v>
          </cell>
          <cell r="CE108">
            <v>1</v>
          </cell>
          <cell r="CF108">
            <v>1</v>
          </cell>
          <cell r="CG108">
            <v>1</v>
          </cell>
          <cell r="CH108">
            <v>1215</v>
          </cell>
          <cell r="CI108" t="str">
            <v>1972</v>
          </cell>
          <cell r="CJ108" t="str">
            <v>0000</v>
          </cell>
          <cell r="CK108" t="str">
            <v>2014</v>
          </cell>
        </row>
        <row r="109">
          <cell r="A109">
            <v>1975</v>
          </cell>
          <cell r="B109" t="str">
            <v>2014</v>
          </cell>
          <cell r="C109">
            <v>69990.73</v>
          </cell>
          <cell r="D109">
            <v>0</v>
          </cell>
          <cell r="E109">
            <v>41377.86</v>
          </cell>
          <cell r="F109">
            <v>0</v>
          </cell>
          <cell r="G109">
            <v>0</v>
          </cell>
          <cell r="H109">
            <v>0</v>
          </cell>
          <cell r="I109">
            <v>111827.15</v>
          </cell>
          <cell r="J109">
            <v>27325.18</v>
          </cell>
          <cell r="K109">
            <v>37308.49</v>
          </cell>
          <cell r="L109">
            <v>2366.8000000000002</v>
          </cell>
          <cell r="M109">
            <v>10765</v>
          </cell>
          <cell r="N109">
            <v>719</v>
          </cell>
          <cell r="O109">
            <v>0</v>
          </cell>
          <cell r="P109">
            <v>5946.81</v>
          </cell>
          <cell r="Q109">
            <v>0</v>
          </cell>
          <cell r="R109">
            <v>307627.02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7863.52</v>
          </cell>
          <cell r="Z109">
            <v>0</v>
          </cell>
          <cell r="AA109">
            <v>0</v>
          </cell>
          <cell r="AB109">
            <v>9595.6</v>
          </cell>
          <cell r="AC109">
            <v>0</v>
          </cell>
          <cell r="AD109">
            <v>0</v>
          </cell>
          <cell r="AE109">
            <v>17459.12</v>
          </cell>
          <cell r="AF109">
            <v>290167.90000000002</v>
          </cell>
          <cell r="AG109">
            <v>0.56000000000000005</v>
          </cell>
          <cell r="AH109">
            <v>102035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7046</v>
          </cell>
          <cell r="AN109">
            <v>102035</v>
          </cell>
          <cell r="AO109">
            <v>7046</v>
          </cell>
          <cell r="AP109">
            <v>11358</v>
          </cell>
          <cell r="AQ109">
            <v>0</v>
          </cell>
          <cell r="AR109">
            <v>11745</v>
          </cell>
          <cell r="AS109">
            <v>17135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14042</v>
          </cell>
          <cell r="AY109">
            <v>269</v>
          </cell>
          <cell r="AZ109">
            <v>23103</v>
          </cell>
          <cell r="BA109">
            <v>109081</v>
          </cell>
          <cell r="BB109">
            <v>132184</v>
          </cell>
          <cell r="BC109">
            <v>2.2000000000000002</v>
          </cell>
          <cell r="BD109">
            <v>50826.6</v>
          </cell>
          <cell r="BE109">
            <v>239341.3</v>
          </cell>
          <cell r="BF109">
            <v>889.74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1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 t="str">
            <v>Donita</v>
          </cell>
          <cell r="BQ109" t="str">
            <v>Joens</v>
          </cell>
          <cell r="BR109" t="str">
            <v>712-372-4420</v>
          </cell>
          <cell r="BS109" t="str">
            <v>djoens@rvwolverines.org</v>
          </cell>
          <cell r="BT109" t="str">
            <v>Charles</v>
          </cell>
          <cell r="BU109" t="str">
            <v>Knaack</v>
          </cell>
          <cell r="BV109" t="str">
            <v>712-447-6243</v>
          </cell>
          <cell r="BW109" t="str">
            <v>cknaack@rvwolverines.org</v>
          </cell>
          <cell r="BX109" t="str">
            <v>Charles</v>
          </cell>
          <cell r="BY109" t="str">
            <v>Knaack</v>
          </cell>
          <cell r="BZ109" t="str">
            <v>712-447-6243</v>
          </cell>
          <cell r="CA109" t="str">
            <v>cknaack@rvwolverines.org</v>
          </cell>
          <cell r="CB109" t="str">
            <v>NULL</v>
          </cell>
          <cell r="CC109">
            <v>41893.490023148152</v>
          </cell>
          <cell r="CD109" t="str">
            <v>NULL</v>
          </cell>
          <cell r="CE109">
            <v>1</v>
          </cell>
          <cell r="CF109">
            <v>1</v>
          </cell>
          <cell r="CG109">
            <v>1</v>
          </cell>
          <cell r="CH109">
            <v>1216</v>
          </cell>
          <cell r="CI109" t="str">
            <v>1975</v>
          </cell>
          <cell r="CJ109" t="str">
            <v>0000</v>
          </cell>
          <cell r="CK109" t="str">
            <v>2014</v>
          </cell>
        </row>
        <row r="110">
          <cell r="A110">
            <v>1989</v>
          </cell>
          <cell r="B110" t="str">
            <v>2014</v>
          </cell>
          <cell r="C110">
            <v>78115.62</v>
          </cell>
          <cell r="D110">
            <v>0</v>
          </cell>
          <cell r="E110">
            <v>65780.86</v>
          </cell>
          <cell r="F110">
            <v>0</v>
          </cell>
          <cell r="G110">
            <v>0</v>
          </cell>
          <cell r="H110">
            <v>0</v>
          </cell>
          <cell r="I110">
            <v>171570.57</v>
          </cell>
          <cell r="J110">
            <v>59250.61</v>
          </cell>
          <cell r="K110">
            <v>30630.46</v>
          </cell>
          <cell r="L110">
            <v>0</v>
          </cell>
          <cell r="M110">
            <v>12564</v>
          </cell>
          <cell r="N110">
            <v>1496.45</v>
          </cell>
          <cell r="O110">
            <v>2397.59</v>
          </cell>
          <cell r="P110">
            <v>5534.09</v>
          </cell>
          <cell r="Q110">
            <v>0</v>
          </cell>
          <cell r="R110">
            <v>427340.25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24195.919999999998</v>
          </cell>
          <cell r="Z110">
            <v>0</v>
          </cell>
          <cell r="AA110">
            <v>0</v>
          </cell>
          <cell r="AB110">
            <v>4054.4</v>
          </cell>
          <cell r="AC110">
            <v>0</v>
          </cell>
          <cell r="AD110">
            <v>0</v>
          </cell>
          <cell r="AE110">
            <v>28250.32</v>
          </cell>
          <cell r="AF110">
            <v>399089.93</v>
          </cell>
          <cell r="AG110">
            <v>0.56000000000000005</v>
          </cell>
          <cell r="AH110">
            <v>96120</v>
          </cell>
          <cell r="AI110">
            <v>10800</v>
          </cell>
          <cell r="AJ110">
            <v>0</v>
          </cell>
          <cell r="AK110">
            <v>0</v>
          </cell>
          <cell r="AL110">
            <v>2160</v>
          </cell>
          <cell r="AM110">
            <v>431</v>
          </cell>
          <cell r="AN110">
            <v>98280</v>
          </cell>
          <cell r="AO110">
            <v>11231</v>
          </cell>
          <cell r="AP110">
            <v>0</v>
          </cell>
          <cell r="AQ110">
            <v>0</v>
          </cell>
          <cell r="AR110">
            <v>15519</v>
          </cell>
          <cell r="AS110">
            <v>7240</v>
          </cell>
          <cell r="AT110">
            <v>795</v>
          </cell>
          <cell r="AU110">
            <v>0</v>
          </cell>
          <cell r="AV110">
            <v>0</v>
          </cell>
          <cell r="AW110">
            <v>0</v>
          </cell>
          <cell r="AX110">
            <v>43207</v>
          </cell>
          <cell r="AY110">
            <v>453</v>
          </cell>
          <cell r="AZ110">
            <v>16314</v>
          </cell>
          <cell r="BA110">
            <v>109511</v>
          </cell>
          <cell r="BB110">
            <v>125825</v>
          </cell>
          <cell r="BC110">
            <v>3.17</v>
          </cell>
          <cell r="BD110">
            <v>51715.38</v>
          </cell>
          <cell r="BE110">
            <v>347374.55</v>
          </cell>
          <cell r="BF110">
            <v>766.83</v>
          </cell>
          <cell r="BG110">
            <v>0</v>
          </cell>
          <cell r="BH110">
            <v>0</v>
          </cell>
          <cell r="BI110">
            <v>2</v>
          </cell>
          <cell r="BJ110">
            <v>0</v>
          </cell>
          <cell r="BK110">
            <v>0</v>
          </cell>
          <cell r="BL110">
            <v>0</v>
          </cell>
          <cell r="BM110">
            <v>1</v>
          </cell>
          <cell r="BN110">
            <v>0</v>
          </cell>
          <cell r="BO110">
            <v>0</v>
          </cell>
          <cell r="BP110" t="str">
            <v>Robert</v>
          </cell>
          <cell r="BQ110" t="str">
            <v>Busch</v>
          </cell>
          <cell r="BR110" t="str">
            <v>563-928-6411</v>
          </cell>
          <cell r="BS110" t="str">
            <v>rbusch@edge-cole.k12.ia.us</v>
          </cell>
          <cell r="BT110" t="str">
            <v>Jeff</v>
          </cell>
          <cell r="BU110" t="str">
            <v>Harbaugh</v>
          </cell>
          <cell r="BV110" t="str">
            <v>563-928-6414</v>
          </cell>
          <cell r="BW110" t="str">
            <v>jharbaugh@edge-cole.k12.ia.us</v>
          </cell>
          <cell r="BX110" t="str">
            <v>Jeff</v>
          </cell>
          <cell r="BY110" t="str">
            <v>Harbaugh</v>
          </cell>
          <cell r="BZ110" t="str">
            <v>563-928-6414</v>
          </cell>
          <cell r="CA110" t="str">
            <v>jharbaugh@edge=cole.k12.ia.us</v>
          </cell>
          <cell r="CB110" t="str">
            <v>NULL</v>
          </cell>
          <cell r="CC110">
            <v>41890.446597222224</v>
          </cell>
          <cell r="CD110" t="str">
            <v>NULL</v>
          </cell>
          <cell r="CE110">
            <v>1</v>
          </cell>
          <cell r="CF110">
            <v>1</v>
          </cell>
          <cell r="CG110">
            <v>1</v>
          </cell>
          <cell r="CH110">
            <v>1217</v>
          </cell>
          <cell r="CI110" t="str">
            <v>1989</v>
          </cell>
          <cell r="CJ110" t="str">
            <v>0000</v>
          </cell>
          <cell r="CK110" t="str">
            <v>2014</v>
          </cell>
        </row>
        <row r="111">
          <cell r="A111">
            <v>2007</v>
          </cell>
          <cell r="B111" t="str">
            <v>2014</v>
          </cell>
          <cell r="C111">
            <v>50849.38</v>
          </cell>
          <cell r="D111">
            <v>675.34</v>
          </cell>
          <cell r="E111">
            <v>34188.83</v>
          </cell>
          <cell r="F111">
            <v>1930</v>
          </cell>
          <cell r="G111">
            <v>0</v>
          </cell>
          <cell r="H111">
            <v>0</v>
          </cell>
          <cell r="I111">
            <v>174058.23</v>
          </cell>
          <cell r="J111">
            <v>32911.26</v>
          </cell>
          <cell r="K111">
            <v>7876.41</v>
          </cell>
          <cell r="L111">
            <v>43749.34</v>
          </cell>
          <cell r="M111">
            <v>10363</v>
          </cell>
          <cell r="N111">
            <v>955</v>
          </cell>
          <cell r="O111">
            <v>0</v>
          </cell>
          <cell r="P111">
            <v>1041.1400000000001</v>
          </cell>
          <cell r="Q111">
            <v>0</v>
          </cell>
          <cell r="R111">
            <v>358597.93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4086.21</v>
          </cell>
          <cell r="Y111">
            <v>9513.2800000000007</v>
          </cell>
          <cell r="Z111">
            <v>34170.639999999999</v>
          </cell>
          <cell r="AA111">
            <v>0</v>
          </cell>
          <cell r="AB111">
            <v>8439.76</v>
          </cell>
          <cell r="AC111">
            <v>0</v>
          </cell>
          <cell r="AD111">
            <v>0</v>
          </cell>
          <cell r="AE111">
            <v>56209.89</v>
          </cell>
          <cell r="AF111">
            <v>302388.03999999998</v>
          </cell>
          <cell r="AG111">
            <v>0.56000000000000005</v>
          </cell>
          <cell r="AH111">
            <v>64079</v>
          </cell>
          <cell r="AI111">
            <v>0</v>
          </cell>
          <cell r="AJ111">
            <v>0</v>
          </cell>
          <cell r="AK111">
            <v>0</v>
          </cell>
          <cell r="AL111">
            <v>1159</v>
          </cell>
          <cell r="AM111">
            <v>1370</v>
          </cell>
          <cell r="AN111">
            <v>65238</v>
          </cell>
          <cell r="AO111">
            <v>1370</v>
          </cell>
          <cell r="AP111">
            <v>8699</v>
          </cell>
          <cell r="AQ111">
            <v>61019</v>
          </cell>
          <cell r="AR111">
            <v>22878</v>
          </cell>
          <cell r="AS111">
            <v>15071</v>
          </cell>
          <cell r="AT111">
            <v>845</v>
          </cell>
          <cell r="AU111">
            <v>0</v>
          </cell>
          <cell r="AV111">
            <v>0</v>
          </cell>
          <cell r="AW111">
            <v>0</v>
          </cell>
          <cell r="AX111">
            <v>16988</v>
          </cell>
          <cell r="AY111">
            <v>337</v>
          </cell>
          <cell r="AZ111">
            <v>32422</v>
          </cell>
          <cell r="BA111">
            <v>66608</v>
          </cell>
          <cell r="BB111">
            <v>99030</v>
          </cell>
          <cell r="BC111">
            <v>3.05</v>
          </cell>
          <cell r="BD111">
            <v>98887.1</v>
          </cell>
          <cell r="BE111">
            <v>203500.94</v>
          </cell>
          <cell r="BF111">
            <v>603.86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1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 t="str">
            <v>Jay</v>
          </cell>
          <cell r="BQ111" t="str">
            <v>Mathis</v>
          </cell>
          <cell r="BR111" t="str">
            <v>641) 939-5631</v>
          </cell>
          <cell r="BS111" t="str">
            <v>jmathis@southhardin.org</v>
          </cell>
          <cell r="BT111" t="str">
            <v>Carolyn</v>
          </cell>
          <cell r="BU111" t="str">
            <v>Luiken</v>
          </cell>
          <cell r="BV111" t="str">
            <v>641) 939-5631</v>
          </cell>
          <cell r="BW111" t="str">
            <v>cluiken@southhardin.org</v>
          </cell>
          <cell r="BX111" t="str">
            <v>Clyde</v>
          </cell>
          <cell r="BY111" t="str">
            <v>Luiken</v>
          </cell>
          <cell r="BZ111" t="str">
            <v>641) 939-3944</v>
          </cell>
          <cell r="CA111" t="str">
            <v>cluiken@southhardin.org</v>
          </cell>
          <cell r="CB111" t="str">
            <v>NULL</v>
          </cell>
          <cell r="CC111">
            <v>41894.372777777775</v>
          </cell>
          <cell r="CD111" t="str">
            <v>NULL</v>
          </cell>
          <cell r="CE111">
            <v>1</v>
          </cell>
          <cell r="CF111">
            <v>1</v>
          </cell>
          <cell r="CG111">
            <v>1</v>
          </cell>
          <cell r="CH111">
            <v>1218</v>
          </cell>
          <cell r="CI111" t="str">
            <v>2007</v>
          </cell>
          <cell r="CJ111" t="str">
            <v>0000</v>
          </cell>
          <cell r="CK111" t="str">
            <v>2014</v>
          </cell>
        </row>
        <row r="112">
          <cell r="A112">
            <v>2016</v>
          </cell>
          <cell r="B112" t="str">
            <v>2014</v>
          </cell>
          <cell r="C112">
            <v>29928.67</v>
          </cell>
          <cell r="D112">
            <v>0</v>
          </cell>
          <cell r="E112">
            <v>9979.14</v>
          </cell>
          <cell r="F112">
            <v>0</v>
          </cell>
          <cell r="G112">
            <v>1140</v>
          </cell>
          <cell r="H112">
            <v>0</v>
          </cell>
          <cell r="I112">
            <v>73737.13</v>
          </cell>
          <cell r="J112">
            <v>16181.68</v>
          </cell>
          <cell r="K112">
            <v>9162.73</v>
          </cell>
          <cell r="L112">
            <v>0</v>
          </cell>
          <cell r="M112">
            <v>823</v>
          </cell>
          <cell r="N112">
            <v>0</v>
          </cell>
          <cell r="O112">
            <v>0</v>
          </cell>
          <cell r="P112">
            <v>7339.62</v>
          </cell>
          <cell r="Q112">
            <v>0</v>
          </cell>
          <cell r="R112">
            <v>148291.97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16439.919999999998</v>
          </cell>
          <cell r="Z112">
            <v>8961.1200000000008</v>
          </cell>
          <cell r="AA112">
            <v>0</v>
          </cell>
          <cell r="AB112">
            <v>1737.68</v>
          </cell>
          <cell r="AC112">
            <v>0</v>
          </cell>
          <cell r="AD112">
            <v>0</v>
          </cell>
          <cell r="AE112">
            <v>27138.720000000001</v>
          </cell>
          <cell r="AF112">
            <v>121153.25</v>
          </cell>
          <cell r="AG112">
            <v>0.56000000000000005</v>
          </cell>
          <cell r="AH112">
            <v>29222</v>
          </cell>
          <cell r="AI112">
            <v>0</v>
          </cell>
          <cell r="AJ112">
            <v>29222</v>
          </cell>
          <cell r="AK112">
            <v>0</v>
          </cell>
          <cell r="AL112">
            <v>0</v>
          </cell>
          <cell r="AM112">
            <v>0</v>
          </cell>
          <cell r="AN112">
            <v>58444</v>
          </cell>
          <cell r="AO112">
            <v>0</v>
          </cell>
          <cell r="AP112">
            <v>0</v>
          </cell>
          <cell r="AQ112">
            <v>16002</v>
          </cell>
          <cell r="AR112">
            <v>11306</v>
          </cell>
          <cell r="AS112">
            <v>3103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29357</v>
          </cell>
          <cell r="AY112">
            <v>182</v>
          </cell>
          <cell r="AZ112">
            <v>11306</v>
          </cell>
          <cell r="BA112">
            <v>58444</v>
          </cell>
          <cell r="BB112">
            <v>69750</v>
          </cell>
          <cell r="BC112">
            <v>1.74</v>
          </cell>
          <cell r="BD112">
            <v>19672.439999999999</v>
          </cell>
          <cell r="BE112">
            <v>101480.81</v>
          </cell>
          <cell r="BF112">
            <v>557.59</v>
          </cell>
          <cell r="BG112">
            <v>0</v>
          </cell>
          <cell r="BH112">
            <v>0</v>
          </cell>
          <cell r="BI112">
            <v>3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1</v>
          </cell>
          <cell r="BP112" t="str">
            <v>Dean</v>
          </cell>
          <cell r="BQ112" t="str">
            <v>Schnoes</v>
          </cell>
          <cell r="BR112">
            <v>7127644616</v>
          </cell>
          <cell r="BS112" t="str">
            <v>dschnoes@exira-ehk.k12.ia.us</v>
          </cell>
          <cell r="BT112" t="str">
            <v>Roger</v>
          </cell>
          <cell r="BU112" t="str">
            <v>Mikkelsen</v>
          </cell>
          <cell r="BV112">
            <v>7127644616</v>
          </cell>
          <cell r="BW112" t="str">
            <v>rmikkelsen@exira-ehk.k12.ia.us</v>
          </cell>
          <cell r="BX112" t="str">
            <v>Roger</v>
          </cell>
          <cell r="BY112" t="str">
            <v>Mikkelsen</v>
          </cell>
          <cell r="BZ112">
            <v>7127644616</v>
          </cell>
          <cell r="CA112" t="str">
            <v>rmikkelsen@exira-ehk.k12.ia.us</v>
          </cell>
          <cell r="CB112" t="str">
            <v>NULL</v>
          </cell>
          <cell r="CC112">
            <v>41884.604525462964</v>
          </cell>
          <cell r="CD112" t="str">
            <v>NULL</v>
          </cell>
          <cell r="CE112">
            <v>1</v>
          </cell>
          <cell r="CF112">
            <v>1</v>
          </cell>
          <cell r="CG112">
            <v>1</v>
          </cell>
          <cell r="CH112">
            <v>1399</v>
          </cell>
          <cell r="CI112" t="str">
            <v>2016</v>
          </cell>
          <cell r="CJ112" t="str">
            <v>0000</v>
          </cell>
          <cell r="CK112" t="str">
            <v>2014</v>
          </cell>
        </row>
        <row r="113">
          <cell r="A113">
            <v>2088</v>
          </cell>
          <cell r="B113" t="str">
            <v>2014</v>
          </cell>
          <cell r="C113">
            <v>58020.28</v>
          </cell>
          <cell r="D113">
            <v>0</v>
          </cell>
          <cell r="E113">
            <v>29610.71</v>
          </cell>
          <cell r="F113">
            <v>0</v>
          </cell>
          <cell r="G113">
            <v>0</v>
          </cell>
          <cell r="H113">
            <v>2726.2</v>
          </cell>
          <cell r="I113">
            <v>151382.01999999999</v>
          </cell>
          <cell r="J113">
            <v>36374.269999999997</v>
          </cell>
          <cell r="K113">
            <v>19303.34</v>
          </cell>
          <cell r="L113">
            <v>7373.18</v>
          </cell>
          <cell r="M113">
            <v>21942</v>
          </cell>
          <cell r="N113">
            <v>0</v>
          </cell>
          <cell r="O113">
            <v>500</v>
          </cell>
          <cell r="P113">
            <v>7069.64</v>
          </cell>
          <cell r="Q113">
            <v>0</v>
          </cell>
          <cell r="R113">
            <v>334301.64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2857.12</v>
          </cell>
          <cell r="Z113">
            <v>15169.28</v>
          </cell>
          <cell r="AA113">
            <v>0</v>
          </cell>
          <cell r="AB113">
            <v>21719.599999999999</v>
          </cell>
          <cell r="AC113">
            <v>0</v>
          </cell>
          <cell r="AD113">
            <v>0</v>
          </cell>
          <cell r="AE113">
            <v>39746</v>
          </cell>
          <cell r="AF113">
            <v>294555.64</v>
          </cell>
          <cell r="AG113">
            <v>0.56000000000000005</v>
          </cell>
          <cell r="AH113">
            <v>125109</v>
          </cell>
          <cell r="AI113">
            <v>0</v>
          </cell>
          <cell r="AJ113">
            <v>0</v>
          </cell>
          <cell r="AK113">
            <v>0</v>
          </cell>
          <cell r="AL113">
            <v>468</v>
          </cell>
          <cell r="AM113">
            <v>5239</v>
          </cell>
          <cell r="AN113">
            <v>125577</v>
          </cell>
          <cell r="AO113">
            <v>5239</v>
          </cell>
          <cell r="AP113">
            <v>0</v>
          </cell>
          <cell r="AQ113">
            <v>27088</v>
          </cell>
          <cell r="AR113">
            <v>20266</v>
          </cell>
          <cell r="AS113">
            <v>38785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5102</v>
          </cell>
          <cell r="AY113">
            <v>321</v>
          </cell>
          <cell r="AZ113">
            <v>20266</v>
          </cell>
          <cell r="BA113">
            <v>130816</v>
          </cell>
          <cell r="BB113">
            <v>151082</v>
          </cell>
          <cell r="BC113">
            <v>1.95</v>
          </cell>
          <cell r="BD113">
            <v>39518.699999999997</v>
          </cell>
          <cell r="BE113">
            <v>255036.94</v>
          </cell>
          <cell r="BF113">
            <v>794.51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1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 t="str">
            <v>Lisa</v>
          </cell>
          <cell r="BQ113" t="str">
            <v>Chapman</v>
          </cell>
          <cell r="BR113" t="str">
            <v>712-852-3201</v>
          </cell>
          <cell r="BS113" t="str">
            <v>lchapman@e-hawks.org</v>
          </cell>
          <cell r="BT113" t="str">
            <v>Jay</v>
          </cell>
          <cell r="BU113" t="str">
            <v>Sidles</v>
          </cell>
          <cell r="BV113" t="str">
            <v>712-852-3201</v>
          </cell>
          <cell r="BW113" t="str">
            <v>jsidles@e-hawks.org</v>
          </cell>
          <cell r="BX113" t="str">
            <v>Jay</v>
          </cell>
          <cell r="BY113" t="str">
            <v>Sidles</v>
          </cell>
          <cell r="BZ113" t="str">
            <v>712-852-3201</v>
          </cell>
          <cell r="CA113" t="str">
            <v>jsidles@e-hawks.org</v>
          </cell>
          <cell r="CB113" t="str">
            <v>NULL</v>
          </cell>
          <cell r="CC113">
            <v>41891.53361111111</v>
          </cell>
          <cell r="CD113" t="str">
            <v>NULL</v>
          </cell>
          <cell r="CE113">
            <v>1</v>
          </cell>
          <cell r="CF113">
            <v>1</v>
          </cell>
          <cell r="CG113">
            <v>1</v>
          </cell>
          <cell r="CH113">
            <v>1219</v>
          </cell>
          <cell r="CI113" t="str">
            <v>2088</v>
          </cell>
          <cell r="CJ113" t="str">
            <v>0000</v>
          </cell>
          <cell r="CK113" t="str">
            <v>2014</v>
          </cell>
        </row>
        <row r="114">
          <cell r="A114">
            <v>2097</v>
          </cell>
          <cell r="B114" t="str">
            <v>2014</v>
          </cell>
          <cell r="C114">
            <v>72234.59</v>
          </cell>
          <cell r="D114">
            <v>0</v>
          </cell>
          <cell r="E114">
            <v>37745.86</v>
          </cell>
          <cell r="F114">
            <v>0</v>
          </cell>
          <cell r="G114">
            <v>0</v>
          </cell>
          <cell r="H114">
            <v>0</v>
          </cell>
          <cell r="I114">
            <v>105002.59</v>
          </cell>
          <cell r="J114">
            <v>65291.42</v>
          </cell>
          <cell r="K114">
            <v>43741.02</v>
          </cell>
          <cell r="L114">
            <v>27715.39</v>
          </cell>
          <cell r="M114">
            <v>0</v>
          </cell>
          <cell r="N114">
            <v>0</v>
          </cell>
          <cell r="O114">
            <v>0</v>
          </cell>
          <cell r="P114">
            <v>4249.6099999999997</v>
          </cell>
          <cell r="Q114">
            <v>0</v>
          </cell>
          <cell r="R114">
            <v>355980.48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385.28</v>
          </cell>
          <cell r="Z114">
            <v>2111.7600000000002</v>
          </cell>
          <cell r="AA114">
            <v>0</v>
          </cell>
          <cell r="AB114">
            <v>27225.52</v>
          </cell>
          <cell r="AC114">
            <v>0</v>
          </cell>
          <cell r="AD114">
            <v>0</v>
          </cell>
          <cell r="AE114">
            <v>29722.560000000001</v>
          </cell>
          <cell r="AF114">
            <v>326257.91999999998</v>
          </cell>
          <cell r="AG114">
            <v>0.56000000000000005</v>
          </cell>
          <cell r="AH114">
            <v>108668</v>
          </cell>
          <cell r="AI114">
            <v>56008</v>
          </cell>
          <cell r="AJ114">
            <v>0</v>
          </cell>
          <cell r="AK114">
            <v>0</v>
          </cell>
          <cell r="AL114">
            <v>0</v>
          </cell>
          <cell r="AM114">
            <v>2932</v>
          </cell>
          <cell r="AN114">
            <v>108668</v>
          </cell>
          <cell r="AO114">
            <v>58940</v>
          </cell>
          <cell r="AP114">
            <v>6218</v>
          </cell>
          <cell r="AQ114">
            <v>3771</v>
          </cell>
          <cell r="AR114">
            <v>101802</v>
          </cell>
          <cell r="AS114">
            <v>48617</v>
          </cell>
          <cell r="AT114">
            <v>648</v>
          </cell>
          <cell r="AU114">
            <v>0</v>
          </cell>
          <cell r="AV114">
            <v>0</v>
          </cell>
          <cell r="AW114">
            <v>0</v>
          </cell>
          <cell r="AX114">
            <v>688</v>
          </cell>
          <cell r="AY114">
            <v>265.3</v>
          </cell>
          <cell r="AZ114">
            <v>108668</v>
          </cell>
          <cell r="BA114">
            <v>167608</v>
          </cell>
          <cell r="BB114">
            <v>276276</v>
          </cell>
          <cell r="BC114">
            <v>1.18</v>
          </cell>
          <cell r="BD114">
            <v>128228.24</v>
          </cell>
          <cell r="BE114">
            <v>198029.68</v>
          </cell>
          <cell r="BF114">
            <v>746.44</v>
          </cell>
          <cell r="BG114">
            <v>0</v>
          </cell>
          <cell r="BH114">
            <v>0</v>
          </cell>
          <cell r="BI114">
            <v>0</v>
          </cell>
          <cell r="BJ114">
            <v>1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 t="str">
            <v>Alan</v>
          </cell>
          <cell r="BQ114" t="str">
            <v>Jensen</v>
          </cell>
          <cell r="BR114" t="str">
            <v>319-664-3634</v>
          </cell>
          <cell r="BS114" t="str">
            <v>ajensen@english-valleys.k12.ia.us</v>
          </cell>
          <cell r="BT114" t="str">
            <v>Alan</v>
          </cell>
          <cell r="BU114" t="str">
            <v>Jensen</v>
          </cell>
          <cell r="BV114" t="str">
            <v>319-664-3634</v>
          </cell>
          <cell r="BW114" t="str">
            <v>ajensen@english-valleys.k12.ia.us</v>
          </cell>
          <cell r="BX114" t="str">
            <v>none</v>
          </cell>
          <cell r="BY114" t="str">
            <v>none</v>
          </cell>
          <cell r="BZ114" t="str">
            <v>none</v>
          </cell>
          <cell r="CA114" t="str">
            <v>none</v>
          </cell>
          <cell r="CB114" t="str">
            <v>NULL</v>
          </cell>
          <cell r="CC114">
            <v>41894.655243055553</v>
          </cell>
          <cell r="CD114" t="str">
            <v>NULL</v>
          </cell>
          <cell r="CE114">
            <v>1</v>
          </cell>
          <cell r="CF114">
            <v>1</v>
          </cell>
          <cell r="CG114">
            <v>1</v>
          </cell>
          <cell r="CH114">
            <v>1220</v>
          </cell>
          <cell r="CI114" t="str">
            <v>2097</v>
          </cell>
          <cell r="CJ114" t="str">
            <v>0000</v>
          </cell>
          <cell r="CK114" t="str">
            <v>2014</v>
          </cell>
        </row>
        <row r="115">
          <cell r="A115">
            <v>2113</v>
          </cell>
          <cell r="B115" t="str">
            <v>2014</v>
          </cell>
          <cell r="C115">
            <v>24913.08</v>
          </cell>
          <cell r="D115">
            <v>0</v>
          </cell>
          <cell r="E115">
            <v>23516.15</v>
          </cell>
          <cell r="F115">
            <v>0</v>
          </cell>
          <cell r="G115">
            <v>0</v>
          </cell>
          <cell r="H115">
            <v>0</v>
          </cell>
          <cell r="I115">
            <v>69078.36</v>
          </cell>
          <cell r="J115">
            <v>12152.11</v>
          </cell>
          <cell r="K115">
            <v>12784.49</v>
          </cell>
          <cell r="L115">
            <v>10322.35</v>
          </cell>
          <cell r="M115">
            <v>5294</v>
          </cell>
          <cell r="N115">
            <v>0</v>
          </cell>
          <cell r="O115">
            <v>661.74</v>
          </cell>
          <cell r="P115">
            <v>2569.15</v>
          </cell>
          <cell r="Q115">
            <v>0</v>
          </cell>
          <cell r="R115">
            <v>161291.43</v>
          </cell>
          <cell r="S115">
            <v>0</v>
          </cell>
          <cell r="T115">
            <v>326.74</v>
          </cell>
          <cell r="U115">
            <v>0</v>
          </cell>
          <cell r="V115">
            <v>0</v>
          </cell>
          <cell r="W115">
            <v>326.74</v>
          </cell>
          <cell r="X115">
            <v>1698.07</v>
          </cell>
          <cell r="Y115">
            <v>10158.959999999999</v>
          </cell>
          <cell r="Z115">
            <v>4743.2</v>
          </cell>
          <cell r="AA115">
            <v>0</v>
          </cell>
          <cell r="AB115">
            <v>7497.84</v>
          </cell>
          <cell r="AC115">
            <v>0</v>
          </cell>
          <cell r="AD115">
            <v>0</v>
          </cell>
          <cell r="AE115">
            <v>24098.07</v>
          </cell>
          <cell r="AF115">
            <v>136866.62</v>
          </cell>
          <cell r="AG115">
            <v>0.56000000000000005</v>
          </cell>
          <cell r="AH115">
            <v>31143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2665</v>
          </cell>
          <cell r="AN115">
            <v>31143</v>
          </cell>
          <cell r="AO115">
            <v>2665</v>
          </cell>
          <cell r="AP115">
            <v>0</v>
          </cell>
          <cell r="AQ115">
            <v>8470</v>
          </cell>
          <cell r="AR115">
            <v>7829</v>
          </cell>
          <cell r="AS115">
            <v>13389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18141</v>
          </cell>
          <cell r="AY115">
            <v>61</v>
          </cell>
          <cell r="AZ115">
            <v>7829</v>
          </cell>
          <cell r="BA115">
            <v>33808</v>
          </cell>
          <cell r="BB115">
            <v>41637</v>
          </cell>
          <cell r="BC115">
            <v>3.29</v>
          </cell>
          <cell r="BD115">
            <v>25757.41</v>
          </cell>
          <cell r="BE115">
            <v>111109.21</v>
          </cell>
          <cell r="BF115">
            <v>1821.46</v>
          </cell>
          <cell r="BG115">
            <v>0</v>
          </cell>
          <cell r="BH115">
            <v>0</v>
          </cell>
          <cell r="BI115">
            <v>4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1</v>
          </cell>
          <cell r="BP115" t="str">
            <v>Sherri</v>
          </cell>
          <cell r="BQ115" t="str">
            <v>Ruzek</v>
          </cell>
          <cell r="BR115">
            <v>7123793114</v>
          </cell>
          <cell r="BS115" t="str">
            <v>ruzeks@essex.k12.ia.us</v>
          </cell>
          <cell r="BT115" t="str">
            <v>Curtis</v>
          </cell>
          <cell r="BU115" t="str">
            <v>Riley</v>
          </cell>
          <cell r="BV115">
            <v>7123704808</v>
          </cell>
          <cell r="BW115" t="str">
            <v>rileyc@essex.k12.ia.us</v>
          </cell>
          <cell r="BX115" t="str">
            <v>Blaine</v>
          </cell>
          <cell r="BY115" t="str">
            <v>Petersen</v>
          </cell>
          <cell r="BZ115">
            <v>7122465100</v>
          </cell>
          <cell r="CA115" t="str">
            <v>schaeferk@essex.k12.ia.us</v>
          </cell>
          <cell r="CB115" t="str">
            <v>NULL</v>
          </cell>
          <cell r="CC115">
            <v>41879.465520833335</v>
          </cell>
          <cell r="CD115" t="str">
            <v>NULL</v>
          </cell>
          <cell r="CE115">
            <v>1</v>
          </cell>
          <cell r="CF115">
            <v>1</v>
          </cell>
          <cell r="CG115">
            <v>1</v>
          </cell>
          <cell r="CH115">
            <v>1221</v>
          </cell>
          <cell r="CI115" t="str">
            <v>2113</v>
          </cell>
          <cell r="CJ115" t="str">
            <v>0000</v>
          </cell>
          <cell r="CK115" t="str">
            <v>2014</v>
          </cell>
        </row>
        <row r="116">
          <cell r="A116">
            <v>2124</v>
          </cell>
          <cell r="B116" t="str">
            <v>2014</v>
          </cell>
          <cell r="C116">
            <v>65534.94</v>
          </cell>
          <cell r="D116">
            <v>1256.69</v>
          </cell>
          <cell r="E116">
            <v>18874.14</v>
          </cell>
          <cell r="F116">
            <v>0</v>
          </cell>
          <cell r="G116">
            <v>83273</v>
          </cell>
          <cell r="H116">
            <v>0</v>
          </cell>
          <cell r="I116">
            <v>154497.35</v>
          </cell>
          <cell r="J116">
            <v>46922.37</v>
          </cell>
          <cell r="K116">
            <v>8241.49</v>
          </cell>
          <cell r="L116">
            <v>22496.19</v>
          </cell>
          <cell r="M116">
            <v>17918</v>
          </cell>
          <cell r="N116">
            <v>1740</v>
          </cell>
          <cell r="O116">
            <v>1574</v>
          </cell>
          <cell r="P116">
            <v>3115.18</v>
          </cell>
          <cell r="Q116">
            <v>0</v>
          </cell>
          <cell r="R116">
            <v>425443.35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9379.1</v>
          </cell>
          <cell r="Y116">
            <v>10846.08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20225.18</v>
          </cell>
          <cell r="AF116">
            <v>405218.17</v>
          </cell>
          <cell r="AG116">
            <v>0.56000000000000005</v>
          </cell>
          <cell r="AH116">
            <v>92040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92040</v>
          </cell>
          <cell r="AO116">
            <v>0</v>
          </cell>
          <cell r="AP116">
            <v>22860</v>
          </cell>
          <cell r="AQ116">
            <v>0</v>
          </cell>
          <cell r="AR116">
            <v>54062</v>
          </cell>
          <cell r="AS116">
            <v>0</v>
          </cell>
          <cell r="AT116">
            <v>739</v>
          </cell>
          <cell r="AU116">
            <v>0</v>
          </cell>
          <cell r="AV116">
            <v>0</v>
          </cell>
          <cell r="AW116">
            <v>0</v>
          </cell>
          <cell r="AX116">
            <v>19368</v>
          </cell>
          <cell r="AY116">
            <v>470</v>
          </cell>
          <cell r="AZ116">
            <v>77661</v>
          </cell>
          <cell r="BA116">
            <v>92040</v>
          </cell>
          <cell r="BB116">
            <v>169701</v>
          </cell>
          <cell r="BC116">
            <v>2.39</v>
          </cell>
          <cell r="BD116">
            <v>185609.79</v>
          </cell>
          <cell r="BE116">
            <v>219608.38</v>
          </cell>
          <cell r="BF116">
            <v>467.25</v>
          </cell>
          <cell r="BG116">
            <v>0</v>
          </cell>
          <cell r="BH116">
            <v>0</v>
          </cell>
          <cell r="BI116">
            <v>12</v>
          </cell>
          <cell r="BJ116">
            <v>0</v>
          </cell>
          <cell r="BK116">
            <v>0</v>
          </cell>
          <cell r="BL116">
            <v>1</v>
          </cell>
          <cell r="BM116">
            <v>0</v>
          </cell>
          <cell r="BN116">
            <v>0</v>
          </cell>
          <cell r="BO116">
            <v>1</v>
          </cell>
          <cell r="BP116" t="str">
            <v>Kathy</v>
          </cell>
          <cell r="BQ116" t="str">
            <v>Houseman</v>
          </cell>
          <cell r="BR116" t="str">
            <v>712-362-2692</v>
          </cell>
          <cell r="BS116" t="str">
            <v>kathy.houseman@elc-csd.org</v>
          </cell>
          <cell r="BT116" t="str">
            <v>Rick</v>
          </cell>
          <cell r="BU116" t="str">
            <v>Gebel</v>
          </cell>
          <cell r="BV116" t="str">
            <v>712-362-2820</v>
          </cell>
          <cell r="BW116" t="str">
            <v>rick.gebel@elc-csd.org</v>
          </cell>
          <cell r="BX116" t="str">
            <v>Rick</v>
          </cell>
          <cell r="BY116" t="str">
            <v>Gebel</v>
          </cell>
          <cell r="BZ116" t="str">
            <v>712-362-2820</v>
          </cell>
          <cell r="CA116" t="str">
            <v>rick.gebel@elc-csd.org</v>
          </cell>
          <cell r="CB116" t="str">
            <v>NULL</v>
          </cell>
          <cell r="CC116">
            <v>41897.663113425922</v>
          </cell>
          <cell r="CD116" t="str">
            <v>NULL</v>
          </cell>
          <cell r="CE116">
            <v>1</v>
          </cell>
          <cell r="CF116">
            <v>1</v>
          </cell>
          <cell r="CG116">
            <v>1</v>
          </cell>
          <cell r="CH116">
            <v>1222</v>
          </cell>
          <cell r="CI116" t="str">
            <v>2124</v>
          </cell>
          <cell r="CJ116" t="str">
            <v>0000</v>
          </cell>
          <cell r="CK116" t="str">
            <v>2014</v>
          </cell>
        </row>
        <row r="117">
          <cell r="A117">
            <v>2151</v>
          </cell>
          <cell r="B117" t="str">
            <v>2014</v>
          </cell>
          <cell r="C117">
            <v>28438.28</v>
          </cell>
          <cell r="D117">
            <v>0</v>
          </cell>
          <cell r="E117">
            <v>18037.14</v>
          </cell>
          <cell r="F117">
            <v>0</v>
          </cell>
          <cell r="G117">
            <v>0</v>
          </cell>
          <cell r="H117">
            <v>0</v>
          </cell>
          <cell r="I117">
            <v>42606.19</v>
          </cell>
          <cell r="J117">
            <v>7554.53</v>
          </cell>
          <cell r="K117">
            <v>17954.78</v>
          </cell>
          <cell r="L117">
            <v>0</v>
          </cell>
          <cell r="M117">
            <v>7990</v>
          </cell>
          <cell r="N117">
            <v>8269.7900000000009</v>
          </cell>
          <cell r="O117">
            <v>0</v>
          </cell>
          <cell r="P117">
            <v>1135.5999999999999</v>
          </cell>
          <cell r="Q117">
            <v>0</v>
          </cell>
          <cell r="R117">
            <v>131986.31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1598.47</v>
          </cell>
          <cell r="Y117">
            <v>262.08</v>
          </cell>
          <cell r="Z117">
            <v>2699.2</v>
          </cell>
          <cell r="AA117">
            <v>0</v>
          </cell>
          <cell r="AB117">
            <v>9731.1200000000008</v>
          </cell>
          <cell r="AC117">
            <v>0</v>
          </cell>
          <cell r="AD117">
            <v>0</v>
          </cell>
          <cell r="AE117">
            <v>14290.87</v>
          </cell>
          <cell r="AF117">
            <v>117695.44</v>
          </cell>
          <cell r="AG117">
            <v>0.56000000000000005</v>
          </cell>
          <cell r="AH117">
            <v>41253</v>
          </cell>
          <cell r="AI117">
            <v>0</v>
          </cell>
          <cell r="AJ117">
            <v>41253</v>
          </cell>
          <cell r="AK117">
            <v>0</v>
          </cell>
          <cell r="AL117">
            <v>0</v>
          </cell>
          <cell r="AM117">
            <v>867</v>
          </cell>
          <cell r="AN117">
            <v>82506</v>
          </cell>
          <cell r="AO117">
            <v>867</v>
          </cell>
          <cell r="AP117">
            <v>0</v>
          </cell>
          <cell r="AQ117">
            <v>4820</v>
          </cell>
          <cell r="AR117">
            <v>9694</v>
          </cell>
          <cell r="AS117">
            <v>17377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468</v>
          </cell>
          <cell r="AY117">
            <v>134</v>
          </cell>
          <cell r="AZ117">
            <v>9694</v>
          </cell>
          <cell r="BA117">
            <v>83373</v>
          </cell>
          <cell r="BB117">
            <v>93067</v>
          </cell>
          <cell r="BC117">
            <v>1.26</v>
          </cell>
          <cell r="BD117">
            <v>12214.44</v>
          </cell>
          <cell r="BE117">
            <v>105481</v>
          </cell>
          <cell r="BF117">
            <v>787.17</v>
          </cell>
          <cell r="BG117">
            <v>0</v>
          </cell>
          <cell r="BH117">
            <v>0</v>
          </cell>
          <cell r="BI117">
            <v>4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1</v>
          </cell>
          <cell r="BP117" t="str">
            <v>Dean</v>
          </cell>
          <cell r="BQ117" t="str">
            <v>Schnoes</v>
          </cell>
          <cell r="BR117">
            <v>7127644616</v>
          </cell>
          <cell r="BS117" t="str">
            <v>dschnoes@exira-ehk.k12.ia.us</v>
          </cell>
          <cell r="BT117" t="str">
            <v>Dave</v>
          </cell>
          <cell r="BU117" t="str">
            <v>Anderson</v>
          </cell>
          <cell r="BV117">
            <v>7127644616</v>
          </cell>
          <cell r="BW117" t="str">
            <v>danderson@exira-ehk.k12.ia.us</v>
          </cell>
          <cell r="BX117" t="str">
            <v>Dave</v>
          </cell>
          <cell r="BY117" t="str">
            <v>Anderson</v>
          </cell>
          <cell r="BZ117">
            <v>7127644616</v>
          </cell>
          <cell r="CA117" t="str">
            <v>danderson@exira-ehk.k12.ia.us</v>
          </cell>
          <cell r="CB117" t="str">
            <v>NULL</v>
          </cell>
          <cell r="CC117">
            <v>41886.64266203704</v>
          </cell>
          <cell r="CD117" t="str">
            <v>NULL</v>
          </cell>
          <cell r="CE117">
            <v>1</v>
          </cell>
          <cell r="CF117">
            <v>1</v>
          </cell>
          <cell r="CG117">
            <v>1</v>
          </cell>
          <cell r="CH117">
            <v>1223</v>
          </cell>
          <cell r="CI117" t="str">
            <v>2151</v>
          </cell>
          <cell r="CJ117" t="str">
            <v>0000</v>
          </cell>
          <cell r="CK117" t="str">
            <v>2014</v>
          </cell>
        </row>
        <row r="118">
          <cell r="A118">
            <v>2169</v>
          </cell>
          <cell r="B118" t="str">
            <v>2014</v>
          </cell>
          <cell r="C118">
            <v>215660.62</v>
          </cell>
          <cell r="D118">
            <v>0</v>
          </cell>
          <cell r="E118">
            <v>66775.72</v>
          </cell>
          <cell r="F118">
            <v>0</v>
          </cell>
          <cell r="G118">
            <v>0</v>
          </cell>
          <cell r="H118">
            <v>407.64</v>
          </cell>
          <cell r="I118">
            <v>539820.34</v>
          </cell>
          <cell r="J118">
            <v>117086.91</v>
          </cell>
          <cell r="K118">
            <v>91967.89</v>
          </cell>
          <cell r="L118">
            <v>25555.19</v>
          </cell>
          <cell r="M118">
            <v>22709.01</v>
          </cell>
          <cell r="N118">
            <v>1350</v>
          </cell>
          <cell r="O118">
            <v>4516.68</v>
          </cell>
          <cell r="P118">
            <v>15934.3</v>
          </cell>
          <cell r="Q118">
            <v>0</v>
          </cell>
          <cell r="R118">
            <v>1101784.3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17873.63</v>
          </cell>
          <cell r="Z118">
            <v>14083.19</v>
          </cell>
          <cell r="AA118">
            <v>0</v>
          </cell>
          <cell r="AB118">
            <v>15958.58</v>
          </cell>
          <cell r="AC118">
            <v>409.81</v>
          </cell>
          <cell r="AD118">
            <v>0</v>
          </cell>
          <cell r="AE118">
            <v>48325.21</v>
          </cell>
          <cell r="AF118">
            <v>1053459.0900000001</v>
          </cell>
          <cell r="AG118">
            <v>0.56000000000000005</v>
          </cell>
          <cell r="AH118">
            <v>198018</v>
          </cell>
          <cell r="AI118">
            <v>0</v>
          </cell>
          <cell r="AJ118">
            <v>0</v>
          </cell>
          <cell r="AK118">
            <v>0</v>
          </cell>
          <cell r="AL118">
            <v>7956</v>
          </cell>
          <cell r="AM118">
            <v>327</v>
          </cell>
          <cell r="AN118">
            <v>205974</v>
          </cell>
          <cell r="AO118">
            <v>327</v>
          </cell>
          <cell r="AP118">
            <v>103973</v>
          </cell>
          <cell r="AQ118">
            <v>25149</v>
          </cell>
          <cell r="AR118">
            <v>45804</v>
          </cell>
          <cell r="AS118">
            <v>28497</v>
          </cell>
          <cell r="AT118">
            <v>2747</v>
          </cell>
          <cell r="AU118">
            <v>732</v>
          </cell>
          <cell r="AV118">
            <v>0</v>
          </cell>
          <cell r="AW118">
            <v>0</v>
          </cell>
          <cell r="AX118">
            <v>31917</v>
          </cell>
          <cell r="AY118">
            <v>986.6</v>
          </cell>
          <cell r="AZ118">
            <v>152525</v>
          </cell>
          <cell r="BA118">
            <v>206301</v>
          </cell>
          <cell r="BB118">
            <v>358826</v>
          </cell>
          <cell r="BC118">
            <v>2.94</v>
          </cell>
          <cell r="BD118">
            <v>448423.5</v>
          </cell>
          <cell r="BE118">
            <v>605035.59</v>
          </cell>
          <cell r="BF118">
            <v>613.25</v>
          </cell>
          <cell r="BG118">
            <v>0</v>
          </cell>
          <cell r="BH118">
            <v>0</v>
          </cell>
          <cell r="BI118">
            <v>21</v>
          </cell>
          <cell r="BJ118">
            <v>0</v>
          </cell>
          <cell r="BK118">
            <v>0</v>
          </cell>
          <cell r="BL118">
            <v>0</v>
          </cell>
          <cell r="BM118">
            <v>1</v>
          </cell>
          <cell r="BN118">
            <v>0</v>
          </cell>
          <cell r="BO118">
            <v>0</v>
          </cell>
          <cell r="BP118" t="str">
            <v>Fred</v>
          </cell>
          <cell r="BQ118" t="str">
            <v>McElwee</v>
          </cell>
          <cell r="BR118" t="str">
            <v>641.472.5252</v>
          </cell>
          <cell r="BS118" t="str">
            <v>fred.mcelwee@fairfieldsfuture.org</v>
          </cell>
          <cell r="BT118" t="str">
            <v>Fred</v>
          </cell>
          <cell r="BU118" t="str">
            <v>McElwee</v>
          </cell>
          <cell r="BV118" t="str">
            <v>641.472.5252</v>
          </cell>
          <cell r="BW118" t="str">
            <v>fred.mcelwee@fairfieldsfuture.org</v>
          </cell>
          <cell r="BX118" t="str">
            <v>Gary</v>
          </cell>
          <cell r="BY118" t="str">
            <v>Septer</v>
          </cell>
          <cell r="BZ118" t="str">
            <v>641.472.5252</v>
          </cell>
          <cell r="CA118" t="str">
            <v>gary.septer@fairfieldsfuture.org</v>
          </cell>
          <cell r="CB118" t="str">
            <v>NULL</v>
          </cell>
          <cell r="CC118">
            <v>41893.52957175926</v>
          </cell>
          <cell r="CD118" t="str">
            <v>NULL</v>
          </cell>
          <cell r="CE118">
            <v>1</v>
          </cell>
          <cell r="CF118">
            <v>1</v>
          </cell>
          <cell r="CG118">
            <v>1</v>
          </cell>
          <cell r="CH118">
            <v>1224</v>
          </cell>
          <cell r="CI118" t="str">
            <v>2169</v>
          </cell>
          <cell r="CJ118" t="str">
            <v>0000</v>
          </cell>
          <cell r="CK118" t="str">
            <v>2014</v>
          </cell>
        </row>
        <row r="119">
          <cell r="A119">
            <v>2205</v>
          </cell>
          <cell r="B119" t="str">
            <v>2014</v>
          </cell>
          <cell r="C119">
            <v>43388.160000000003</v>
          </cell>
          <cell r="D119">
            <v>0</v>
          </cell>
          <cell r="E119">
            <v>40735.72</v>
          </cell>
          <cell r="F119">
            <v>0</v>
          </cell>
          <cell r="G119">
            <v>0</v>
          </cell>
          <cell r="H119">
            <v>0</v>
          </cell>
          <cell r="I119">
            <v>90854.64</v>
          </cell>
          <cell r="J119">
            <v>14690.78</v>
          </cell>
          <cell r="K119">
            <v>13536.41</v>
          </cell>
          <cell r="L119">
            <v>28314.77</v>
          </cell>
          <cell r="M119">
            <v>8845</v>
          </cell>
          <cell r="N119">
            <v>541</v>
          </cell>
          <cell r="O119">
            <v>0</v>
          </cell>
          <cell r="P119">
            <v>10317.81</v>
          </cell>
          <cell r="Q119">
            <v>0</v>
          </cell>
          <cell r="R119">
            <v>251224.29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25978.959999999999</v>
          </cell>
          <cell r="Z119">
            <v>0</v>
          </cell>
          <cell r="AA119">
            <v>0</v>
          </cell>
          <cell r="AB119">
            <v>12891.2</v>
          </cell>
          <cell r="AC119">
            <v>389.76</v>
          </cell>
          <cell r="AD119">
            <v>0</v>
          </cell>
          <cell r="AE119">
            <v>39259.919999999998</v>
          </cell>
          <cell r="AF119">
            <v>211964.37</v>
          </cell>
          <cell r="AG119">
            <v>0.56000000000000005</v>
          </cell>
          <cell r="AH119">
            <v>35464</v>
          </cell>
          <cell r="AI119">
            <v>22019</v>
          </cell>
          <cell r="AJ119">
            <v>0</v>
          </cell>
          <cell r="AK119">
            <v>2051</v>
          </cell>
          <cell r="AL119">
            <v>0</v>
          </cell>
          <cell r="AM119">
            <v>0</v>
          </cell>
          <cell r="AN119">
            <v>35464</v>
          </cell>
          <cell r="AO119">
            <v>24070</v>
          </cell>
          <cell r="AP119">
            <v>0</v>
          </cell>
          <cell r="AQ119">
            <v>0</v>
          </cell>
          <cell r="AR119">
            <v>9478</v>
          </cell>
          <cell r="AS119">
            <v>23020</v>
          </cell>
          <cell r="AT119">
            <v>398</v>
          </cell>
          <cell r="AU119">
            <v>696</v>
          </cell>
          <cell r="AV119">
            <v>0</v>
          </cell>
          <cell r="AW119">
            <v>0</v>
          </cell>
          <cell r="AX119">
            <v>46391</v>
          </cell>
          <cell r="AY119">
            <v>104</v>
          </cell>
          <cell r="AZ119">
            <v>9876</v>
          </cell>
          <cell r="BA119">
            <v>59534</v>
          </cell>
          <cell r="BB119">
            <v>69410</v>
          </cell>
          <cell r="BC119">
            <v>3.05</v>
          </cell>
          <cell r="BD119">
            <v>30121.8</v>
          </cell>
          <cell r="BE119">
            <v>181842.57</v>
          </cell>
          <cell r="BF119">
            <v>1748.49</v>
          </cell>
          <cell r="BG119">
            <v>0</v>
          </cell>
          <cell r="BH119">
            <v>0</v>
          </cell>
          <cell r="BI119">
            <v>5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1</v>
          </cell>
          <cell r="BP119" t="str">
            <v>Chris</v>
          </cell>
          <cell r="BQ119" t="str">
            <v>Blank</v>
          </cell>
          <cell r="BR119" t="str">
            <v>712-385-8131</v>
          </cell>
          <cell r="BS119" t="str">
            <v>cblank@nishbd.org</v>
          </cell>
          <cell r="BT119" t="str">
            <v>Tom</v>
          </cell>
          <cell r="BU119" t="str">
            <v>Hinrichs</v>
          </cell>
          <cell r="BV119" t="str">
            <v>712-385-8131</v>
          </cell>
          <cell r="BW119" t="str">
            <v>thinrichs@nishbd.org</v>
          </cell>
          <cell r="BX119" t="str">
            <v>Pat</v>
          </cell>
          <cell r="BY119" t="str">
            <v>Rucker</v>
          </cell>
          <cell r="BZ119" t="str">
            <v>712-385-8131</v>
          </cell>
          <cell r="CA119" t="str">
            <v>prucker@nishbd.org</v>
          </cell>
          <cell r="CB119" t="str">
            <v>NULL</v>
          </cell>
          <cell r="CC119">
            <v>41879.494537037041</v>
          </cell>
          <cell r="CD119" t="str">
            <v>NULL</v>
          </cell>
          <cell r="CE119">
            <v>1</v>
          </cell>
          <cell r="CF119">
            <v>1</v>
          </cell>
          <cell r="CG119">
            <v>1</v>
          </cell>
          <cell r="CH119">
            <v>1225</v>
          </cell>
          <cell r="CI119" t="str">
            <v>2205</v>
          </cell>
          <cell r="CJ119" t="str">
            <v>0000</v>
          </cell>
          <cell r="CK119" t="str">
            <v>2014</v>
          </cell>
        </row>
        <row r="120">
          <cell r="A120">
            <v>2295</v>
          </cell>
          <cell r="B120" t="str">
            <v>2014</v>
          </cell>
          <cell r="C120">
            <v>86554.01</v>
          </cell>
          <cell r="D120">
            <v>0</v>
          </cell>
          <cell r="E120">
            <v>64610.73</v>
          </cell>
          <cell r="F120">
            <v>0</v>
          </cell>
          <cell r="G120">
            <v>6262.72</v>
          </cell>
          <cell r="H120">
            <v>0</v>
          </cell>
          <cell r="I120">
            <v>307126.21000000002</v>
          </cell>
          <cell r="J120">
            <v>75310</v>
          </cell>
          <cell r="K120">
            <v>20117</v>
          </cell>
          <cell r="L120">
            <v>7302.93</v>
          </cell>
          <cell r="M120">
            <v>22062</v>
          </cell>
          <cell r="N120">
            <v>3684.7</v>
          </cell>
          <cell r="O120">
            <v>0</v>
          </cell>
          <cell r="P120">
            <v>1024.3499999999999</v>
          </cell>
          <cell r="Q120">
            <v>0</v>
          </cell>
          <cell r="R120">
            <v>594054.65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10899.84</v>
          </cell>
          <cell r="Z120">
            <v>17860.080000000002</v>
          </cell>
          <cell r="AA120">
            <v>0</v>
          </cell>
          <cell r="AB120">
            <v>10543.68</v>
          </cell>
          <cell r="AC120">
            <v>0</v>
          </cell>
          <cell r="AD120">
            <v>0</v>
          </cell>
          <cell r="AE120">
            <v>39303.599999999999</v>
          </cell>
          <cell r="AF120">
            <v>554751.05000000005</v>
          </cell>
          <cell r="AG120">
            <v>0.56000000000000005</v>
          </cell>
          <cell r="AH120">
            <v>134193</v>
          </cell>
          <cell r="AI120">
            <v>0</v>
          </cell>
          <cell r="AJ120">
            <v>0</v>
          </cell>
          <cell r="AK120">
            <v>0</v>
          </cell>
          <cell r="AL120">
            <v>1472</v>
          </cell>
          <cell r="AM120">
            <v>1368</v>
          </cell>
          <cell r="AN120">
            <v>135665</v>
          </cell>
          <cell r="AO120">
            <v>1368</v>
          </cell>
          <cell r="AP120">
            <v>16662</v>
          </cell>
          <cell r="AQ120">
            <v>31893</v>
          </cell>
          <cell r="AR120">
            <v>20419</v>
          </cell>
          <cell r="AS120">
            <v>18828</v>
          </cell>
          <cell r="AT120">
            <v>1340</v>
          </cell>
          <cell r="AU120">
            <v>0</v>
          </cell>
          <cell r="AV120">
            <v>0</v>
          </cell>
          <cell r="AW120">
            <v>0</v>
          </cell>
          <cell r="AX120">
            <v>19464</v>
          </cell>
          <cell r="AY120">
            <v>976</v>
          </cell>
          <cell r="AZ120">
            <v>38421</v>
          </cell>
          <cell r="BA120">
            <v>137033</v>
          </cell>
          <cell r="BB120">
            <v>175454</v>
          </cell>
          <cell r="BC120">
            <v>3.16</v>
          </cell>
          <cell r="BD120">
            <v>121410.36</v>
          </cell>
          <cell r="BE120">
            <v>433340.69</v>
          </cell>
          <cell r="BF120">
            <v>444</v>
          </cell>
          <cell r="BG120">
            <v>0</v>
          </cell>
          <cell r="BH120">
            <v>0</v>
          </cell>
          <cell r="BI120">
            <v>17</v>
          </cell>
          <cell r="BJ120">
            <v>0</v>
          </cell>
          <cell r="BK120">
            <v>0</v>
          </cell>
          <cell r="BL120">
            <v>1</v>
          </cell>
          <cell r="BM120">
            <v>0</v>
          </cell>
          <cell r="BN120">
            <v>0</v>
          </cell>
          <cell r="BO120">
            <v>1</v>
          </cell>
          <cell r="BP120" t="str">
            <v>Steve</v>
          </cell>
          <cell r="BQ120" t="str">
            <v>Rollefson</v>
          </cell>
          <cell r="BR120" t="str">
            <v>641-585-2323</v>
          </cell>
          <cell r="BS120" t="str">
            <v>srollefson@forestcity.k12.ia.us</v>
          </cell>
          <cell r="BT120" t="str">
            <v>Daryl</v>
          </cell>
          <cell r="BU120" t="str">
            <v>Heimer</v>
          </cell>
          <cell r="BV120" t="str">
            <v>641-585-2955</v>
          </cell>
          <cell r="BW120" t="str">
            <v>dheimer@forestcity.k12.ia.us</v>
          </cell>
          <cell r="BX120" t="str">
            <v>Daryl</v>
          </cell>
          <cell r="BY120" t="str">
            <v>Heimer</v>
          </cell>
          <cell r="BZ120" t="str">
            <v>641-585-2955</v>
          </cell>
          <cell r="CA120" t="str">
            <v>dheimer@forestcity.k12.ia.us</v>
          </cell>
          <cell r="CB120" t="str">
            <v>NULL</v>
          </cell>
          <cell r="CC120">
            <v>41894.471608796295</v>
          </cell>
          <cell r="CD120" t="str">
            <v>NULL</v>
          </cell>
          <cell r="CE120">
            <v>1</v>
          </cell>
          <cell r="CF120">
            <v>1</v>
          </cell>
          <cell r="CG120">
            <v>1</v>
          </cell>
          <cell r="CH120">
            <v>1226</v>
          </cell>
          <cell r="CI120" t="str">
            <v>2295</v>
          </cell>
          <cell r="CJ120" t="str">
            <v>0000</v>
          </cell>
          <cell r="CK120" t="str">
            <v>2014</v>
          </cell>
        </row>
        <row r="121">
          <cell r="A121">
            <v>2313</v>
          </cell>
          <cell r="B121" t="str">
            <v>2014</v>
          </cell>
          <cell r="C121">
            <v>196294.37</v>
          </cell>
          <cell r="D121">
            <v>2681</v>
          </cell>
          <cell r="E121">
            <v>228929.13</v>
          </cell>
          <cell r="F121">
            <v>0</v>
          </cell>
          <cell r="G121">
            <v>79.2</v>
          </cell>
          <cell r="H121">
            <v>0</v>
          </cell>
          <cell r="I121">
            <v>541044.4</v>
          </cell>
          <cell r="J121">
            <v>194967.72</v>
          </cell>
          <cell r="K121">
            <v>26811.93</v>
          </cell>
          <cell r="L121">
            <v>13141.55</v>
          </cell>
          <cell r="M121">
            <v>46408</v>
          </cell>
          <cell r="N121">
            <v>0</v>
          </cell>
          <cell r="O121">
            <v>16894.72</v>
          </cell>
          <cell r="P121">
            <v>265373.26</v>
          </cell>
          <cell r="Q121">
            <v>0</v>
          </cell>
          <cell r="R121">
            <v>1532625.28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4064.78</v>
          </cell>
          <cell r="Y121">
            <v>3664.64</v>
          </cell>
          <cell r="Z121">
            <v>1400</v>
          </cell>
          <cell r="AA121">
            <v>0</v>
          </cell>
          <cell r="AB121">
            <v>18934.72</v>
          </cell>
          <cell r="AC121">
            <v>684.88</v>
          </cell>
          <cell r="AD121">
            <v>0</v>
          </cell>
          <cell r="AE121">
            <v>28749.02</v>
          </cell>
          <cell r="AF121">
            <v>1503876.26</v>
          </cell>
          <cell r="AG121">
            <v>0.56000000000000005</v>
          </cell>
          <cell r="AH121">
            <v>178879</v>
          </cell>
          <cell r="AI121">
            <v>0</v>
          </cell>
          <cell r="AJ121">
            <v>0</v>
          </cell>
          <cell r="AK121">
            <v>0</v>
          </cell>
          <cell r="AL121">
            <v>300</v>
          </cell>
          <cell r="AM121">
            <v>236</v>
          </cell>
          <cell r="AN121">
            <v>179179</v>
          </cell>
          <cell r="AO121">
            <v>236</v>
          </cell>
          <cell r="AP121">
            <v>55645</v>
          </cell>
          <cell r="AQ121">
            <v>2500</v>
          </cell>
          <cell r="AR121">
            <v>49418</v>
          </cell>
          <cell r="AS121">
            <v>33812</v>
          </cell>
          <cell r="AT121">
            <v>1263</v>
          </cell>
          <cell r="AU121">
            <v>1223</v>
          </cell>
          <cell r="AV121">
            <v>0</v>
          </cell>
          <cell r="AW121">
            <v>0</v>
          </cell>
          <cell r="AX121">
            <v>6544</v>
          </cell>
          <cell r="AY121">
            <v>1327.7</v>
          </cell>
          <cell r="AZ121">
            <v>106326</v>
          </cell>
          <cell r="BA121">
            <v>179415</v>
          </cell>
          <cell r="BB121">
            <v>285741</v>
          </cell>
          <cell r="BC121">
            <v>5.26</v>
          </cell>
          <cell r="BD121">
            <v>559274.76</v>
          </cell>
          <cell r="BE121">
            <v>944601.5</v>
          </cell>
          <cell r="BF121">
            <v>711.46</v>
          </cell>
          <cell r="BG121">
            <v>0</v>
          </cell>
          <cell r="BH121">
            <v>0</v>
          </cell>
          <cell r="BI121">
            <v>38</v>
          </cell>
          <cell r="BJ121">
            <v>0</v>
          </cell>
          <cell r="BK121">
            <v>0</v>
          </cell>
          <cell r="BL121">
            <v>0</v>
          </cell>
          <cell r="BM121">
            <v>1</v>
          </cell>
          <cell r="BN121">
            <v>0</v>
          </cell>
          <cell r="BO121">
            <v>1</v>
          </cell>
          <cell r="BP121" t="str">
            <v>Marcy</v>
          </cell>
          <cell r="BQ121" t="str">
            <v>Harms</v>
          </cell>
          <cell r="BR121" t="str">
            <v>515-576-1444</v>
          </cell>
          <cell r="BS121" t="str">
            <v>mharms@fdschools.org</v>
          </cell>
          <cell r="BT121" t="str">
            <v>Tammy</v>
          </cell>
          <cell r="BU121" t="str">
            <v>Oester</v>
          </cell>
          <cell r="BV121" t="str">
            <v>515-576-6151</v>
          </cell>
          <cell r="BW121" t="str">
            <v>toester@fdschools.org</v>
          </cell>
          <cell r="BX121" t="str">
            <v>Larry</v>
          </cell>
          <cell r="BY121" t="str">
            <v>Zimmermann</v>
          </cell>
          <cell r="BZ121" t="str">
            <v>515-576-6151</v>
          </cell>
          <cell r="CA121" t="str">
            <v>lzimmermann@fdschools.org</v>
          </cell>
          <cell r="CB121" t="str">
            <v>NULL</v>
          </cell>
          <cell r="CC121">
            <v>41897.620046296295</v>
          </cell>
          <cell r="CD121" t="str">
            <v>NULL</v>
          </cell>
          <cell r="CE121">
            <v>1</v>
          </cell>
          <cell r="CF121">
            <v>1</v>
          </cell>
          <cell r="CG121">
            <v>1</v>
          </cell>
          <cell r="CH121">
            <v>1227</v>
          </cell>
          <cell r="CI121" t="str">
            <v>2313</v>
          </cell>
          <cell r="CJ121" t="str">
            <v>0000</v>
          </cell>
          <cell r="CK121" t="str">
            <v>2014</v>
          </cell>
        </row>
        <row r="122">
          <cell r="A122">
            <v>2322</v>
          </cell>
          <cell r="B122" t="str">
            <v>2014</v>
          </cell>
          <cell r="C122">
            <v>172477.93</v>
          </cell>
          <cell r="D122">
            <v>26665.55</v>
          </cell>
          <cell r="E122">
            <v>48401.16</v>
          </cell>
          <cell r="F122">
            <v>0</v>
          </cell>
          <cell r="G122">
            <v>0</v>
          </cell>
          <cell r="H122">
            <v>0</v>
          </cell>
          <cell r="I122">
            <v>507949.78</v>
          </cell>
          <cell r="J122">
            <v>79378.899999999994</v>
          </cell>
          <cell r="K122">
            <v>110331.55</v>
          </cell>
          <cell r="L122">
            <v>32831.69</v>
          </cell>
          <cell r="M122">
            <v>31576</v>
          </cell>
          <cell r="N122">
            <v>0</v>
          </cell>
          <cell r="O122">
            <v>0</v>
          </cell>
          <cell r="P122">
            <v>52970.99</v>
          </cell>
          <cell r="Q122">
            <v>0</v>
          </cell>
          <cell r="R122">
            <v>1062583.55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17217.2</v>
          </cell>
          <cell r="Z122">
            <v>10130.959999999999</v>
          </cell>
          <cell r="AA122">
            <v>0</v>
          </cell>
          <cell r="AB122">
            <v>25430.720000000001</v>
          </cell>
          <cell r="AC122">
            <v>406.56</v>
          </cell>
          <cell r="AD122">
            <v>0</v>
          </cell>
          <cell r="AE122">
            <v>53185.440000000002</v>
          </cell>
          <cell r="AF122">
            <v>1009398.11</v>
          </cell>
          <cell r="AG122">
            <v>0.56000000000000005</v>
          </cell>
          <cell r="AH122">
            <v>206110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206110</v>
          </cell>
          <cell r="AO122">
            <v>0</v>
          </cell>
          <cell r="AP122">
            <v>41649</v>
          </cell>
          <cell r="AQ122">
            <v>18091</v>
          </cell>
          <cell r="AR122">
            <v>29976</v>
          </cell>
          <cell r="AS122">
            <v>45412</v>
          </cell>
          <cell r="AT122">
            <v>2582</v>
          </cell>
          <cell r="AU122">
            <v>726</v>
          </cell>
          <cell r="AV122">
            <v>0</v>
          </cell>
          <cell r="AW122">
            <v>0</v>
          </cell>
          <cell r="AX122">
            <v>30745</v>
          </cell>
          <cell r="AY122">
            <v>1560</v>
          </cell>
          <cell r="AZ122">
            <v>74207</v>
          </cell>
          <cell r="BA122">
            <v>206110</v>
          </cell>
          <cell r="BB122">
            <v>280317</v>
          </cell>
          <cell r="BC122">
            <v>3.6</v>
          </cell>
          <cell r="BD122">
            <v>267145.2</v>
          </cell>
          <cell r="BE122">
            <v>742252.91</v>
          </cell>
          <cell r="BF122">
            <v>475.8</v>
          </cell>
          <cell r="BG122">
            <v>0</v>
          </cell>
          <cell r="BH122">
            <v>0</v>
          </cell>
          <cell r="BI122">
            <v>23</v>
          </cell>
          <cell r="BJ122">
            <v>1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</v>
          </cell>
          <cell r="BP122" t="str">
            <v>NICOLE</v>
          </cell>
          <cell r="BQ122" t="str">
            <v>BAKER</v>
          </cell>
          <cell r="BR122" t="str">
            <v>319-372-3099</v>
          </cell>
          <cell r="BS122" t="str">
            <v>NICOLE.BAKER@FMCSD.ORG</v>
          </cell>
          <cell r="BT122" t="str">
            <v>NICOLE</v>
          </cell>
          <cell r="BU122" t="str">
            <v>BAKER</v>
          </cell>
          <cell r="BV122" t="str">
            <v>319-372-3099</v>
          </cell>
          <cell r="BW122" t="str">
            <v>NICOLE.BAKER@FMCSD.ORG</v>
          </cell>
          <cell r="BX122" t="str">
            <v>JOHN</v>
          </cell>
          <cell r="BY122" t="str">
            <v>WIBBEL</v>
          </cell>
          <cell r="BZ122" t="str">
            <v>319-372-3099</v>
          </cell>
          <cell r="CA122" t="str">
            <v>JOHN.WIBBEL@FMCSD.ORG</v>
          </cell>
          <cell r="CB122" t="str">
            <v>NULL</v>
          </cell>
          <cell r="CC122">
            <v>41898.526435185187</v>
          </cell>
          <cell r="CD122" t="str">
            <v>NULL</v>
          </cell>
          <cell r="CE122">
            <v>1</v>
          </cell>
          <cell r="CF122">
            <v>1</v>
          </cell>
          <cell r="CG122">
            <v>1</v>
          </cell>
          <cell r="CH122">
            <v>1228</v>
          </cell>
          <cell r="CI122" t="str">
            <v>2322</v>
          </cell>
          <cell r="CJ122" t="str">
            <v>0000</v>
          </cell>
          <cell r="CK122" t="str">
            <v>2014</v>
          </cell>
        </row>
        <row r="123">
          <cell r="A123">
            <v>2349</v>
          </cell>
          <cell r="B123" t="str">
            <v>2014</v>
          </cell>
          <cell r="C123">
            <v>27166.87</v>
          </cell>
          <cell r="D123">
            <v>515.54</v>
          </cell>
          <cell r="E123">
            <v>10552</v>
          </cell>
          <cell r="F123">
            <v>0</v>
          </cell>
          <cell r="G123">
            <v>0</v>
          </cell>
          <cell r="H123">
            <v>0</v>
          </cell>
          <cell r="I123">
            <v>52577.919999999998</v>
          </cell>
          <cell r="J123">
            <v>11582.74</v>
          </cell>
          <cell r="K123">
            <v>24218.799999999999</v>
          </cell>
          <cell r="L123">
            <v>10428.040000000001</v>
          </cell>
          <cell r="M123">
            <v>9788</v>
          </cell>
          <cell r="N123">
            <v>575</v>
          </cell>
          <cell r="O123">
            <v>3138</v>
          </cell>
          <cell r="P123">
            <v>45502.91</v>
          </cell>
          <cell r="Q123">
            <v>0</v>
          </cell>
          <cell r="R123">
            <v>196045.82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2961.04</v>
          </cell>
          <cell r="Y123">
            <v>4760</v>
          </cell>
          <cell r="Z123">
            <v>1068.48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8789.52</v>
          </cell>
          <cell r="AF123">
            <v>187256.3</v>
          </cell>
          <cell r="AG123">
            <v>0.56000000000000005</v>
          </cell>
          <cell r="AH123">
            <v>30992</v>
          </cell>
          <cell r="AI123">
            <v>7221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30992</v>
          </cell>
          <cell r="AO123">
            <v>7221</v>
          </cell>
          <cell r="AP123">
            <v>8775</v>
          </cell>
          <cell r="AQ123">
            <v>1908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8500</v>
          </cell>
          <cell r="AY123">
            <v>135</v>
          </cell>
          <cell r="AZ123">
            <v>8775</v>
          </cell>
          <cell r="BA123">
            <v>38213</v>
          </cell>
          <cell r="BB123">
            <v>46988</v>
          </cell>
          <cell r="BC123">
            <v>3.99</v>
          </cell>
          <cell r="BD123">
            <v>35012.25</v>
          </cell>
          <cell r="BE123">
            <v>152244.04999999999</v>
          </cell>
          <cell r="BF123">
            <v>1127.73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1</v>
          </cell>
          <cell r="BP123" t="str">
            <v>Julie</v>
          </cell>
          <cell r="BQ123" t="str">
            <v>Brunner</v>
          </cell>
          <cell r="BR123" t="str">
            <v>563-237-5364</v>
          </cell>
          <cell r="BS123" t="str">
            <v>brunnerj@sfcougars.k12.ia.us</v>
          </cell>
          <cell r="BT123" t="str">
            <v>Julie</v>
          </cell>
          <cell r="BU123" t="str">
            <v>Brunner</v>
          </cell>
          <cell r="BV123" t="str">
            <v>563-237-5364</v>
          </cell>
          <cell r="BW123" t="str">
            <v>brunnerj@sjcougars.k12.ia.us</v>
          </cell>
          <cell r="BX123" t="str">
            <v>Mike Elliott</v>
          </cell>
          <cell r="BY123" t="str">
            <v>Mike Elliot</v>
          </cell>
          <cell r="BZ123" t="str">
            <v>563-578-3243</v>
          </cell>
          <cell r="CA123" t="str">
            <v>elliottm@sjcougars.k12.ia.us</v>
          </cell>
          <cell r="CB123" t="str">
            <v>NULL</v>
          </cell>
          <cell r="CC123">
            <v>41897.618125000001</v>
          </cell>
          <cell r="CD123" t="str">
            <v>NULL</v>
          </cell>
          <cell r="CE123">
            <v>1</v>
          </cell>
          <cell r="CF123">
            <v>1</v>
          </cell>
          <cell r="CG123">
            <v>1</v>
          </cell>
          <cell r="CH123">
            <v>1397</v>
          </cell>
          <cell r="CI123" t="str">
            <v>2349</v>
          </cell>
          <cell r="CJ123" t="str">
            <v>0000</v>
          </cell>
          <cell r="CK123" t="str">
            <v>2014</v>
          </cell>
        </row>
        <row r="124">
          <cell r="A124">
            <v>2369</v>
          </cell>
          <cell r="B124" t="str">
            <v>2014</v>
          </cell>
          <cell r="C124">
            <v>56489.02</v>
          </cell>
          <cell r="D124">
            <v>0</v>
          </cell>
          <cell r="E124">
            <v>40661.15</v>
          </cell>
          <cell r="F124">
            <v>0</v>
          </cell>
          <cell r="G124">
            <v>0</v>
          </cell>
          <cell r="H124">
            <v>0</v>
          </cell>
          <cell r="I124">
            <v>108924.99</v>
          </cell>
          <cell r="J124">
            <v>20655.349999999999</v>
          </cell>
          <cell r="K124">
            <v>11499.28</v>
          </cell>
          <cell r="L124">
            <v>5842.74</v>
          </cell>
          <cell r="M124">
            <v>15663</v>
          </cell>
          <cell r="N124">
            <v>1610</v>
          </cell>
          <cell r="O124">
            <v>1467</v>
          </cell>
          <cell r="P124">
            <v>32211.81</v>
          </cell>
          <cell r="Q124">
            <v>0</v>
          </cell>
          <cell r="R124">
            <v>295024.34000000003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107038.39999999999</v>
          </cell>
          <cell r="Z124">
            <v>29140.16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136178.56</v>
          </cell>
          <cell r="AF124">
            <v>158845.78</v>
          </cell>
          <cell r="AG124">
            <v>0.56000000000000005</v>
          </cell>
          <cell r="AH124">
            <v>46014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3614</v>
          </cell>
          <cell r="AN124">
            <v>46014</v>
          </cell>
          <cell r="AO124">
            <v>3614</v>
          </cell>
          <cell r="AP124">
            <v>0</v>
          </cell>
          <cell r="AQ124">
            <v>52036</v>
          </cell>
          <cell r="AR124">
            <v>21394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191140</v>
          </cell>
          <cell r="AY124">
            <v>289</v>
          </cell>
          <cell r="AZ124">
            <v>21394</v>
          </cell>
          <cell r="BA124">
            <v>49628</v>
          </cell>
          <cell r="BB124">
            <v>71022</v>
          </cell>
          <cell r="BC124">
            <v>2.2400000000000002</v>
          </cell>
          <cell r="BD124">
            <v>47922.559999999998</v>
          </cell>
          <cell r="BE124">
            <v>110923.22</v>
          </cell>
          <cell r="BF124">
            <v>383.82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1</v>
          </cell>
          <cell r="BP124" t="str">
            <v>Christopher</v>
          </cell>
          <cell r="BQ124" t="str">
            <v>Herrick</v>
          </cell>
          <cell r="BR124" t="str">
            <v>712-629-2325 ext 206</v>
          </cell>
          <cell r="BS124" t="str">
            <v>cherrick@fmtabor.org</v>
          </cell>
          <cell r="BT124" t="str">
            <v>Pat</v>
          </cell>
          <cell r="BU124" t="str">
            <v>Barrett</v>
          </cell>
          <cell r="BV124" t="str">
            <v>712-370-2434</v>
          </cell>
          <cell r="BW124" t="str">
            <v>pbarrett@fmtabor.ort</v>
          </cell>
          <cell r="BX124" t="str">
            <v>Pat</v>
          </cell>
          <cell r="BY124" t="str">
            <v>Barrett</v>
          </cell>
          <cell r="BZ124" t="str">
            <v>712-370-2434</v>
          </cell>
          <cell r="CA124" t="str">
            <v>pbarrett@fmtabor.org</v>
          </cell>
          <cell r="CB124" t="str">
            <v>NULL</v>
          </cell>
          <cell r="CC124">
            <v>41885.396041666667</v>
          </cell>
          <cell r="CD124" t="str">
            <v>NULL</v>
          </cell>
          <cell r="CE124">
            <v>1</v>
          </cell>
          <cell r="CF124">
            <v>1</v>
          </cell>
          <cell r="CG124">
            <v>1</v>
          </cell>
          <cell r="CH124">
            <v>1229</v>
          </cell>
          <cell r="CI124" t="str">
            <v>2369</v>
          </cell>
          <cell r="CJ124" t="str">
            <v>0000</v>
          </cell>
          <cell r="CK124" t="str">
            <v>2014</v>
          </cell>
        </row>
        <row r="125">
          <cell r="A125">
            <v>2376</v>
          </cell>
          <cell r="B125" t="str">
            <v>2014</v>
          </cell>
          <cell r="C125">
            <v>81337.11</v>
          </cell>
          <cell r="D125">
            <v>0</v>
          </cell>
          <cell r="E125">
            <v>28554.720000000001</v>
          </cell>
          <cell r="F125">
            <v>0</v>
          </cell>
          <cell r="G125">
            <v>0</v>
          </cell>
          <cell r="H125">
            <v>0</v>
          </cell>
          <cell r="I125">
            <v>137137.43</v>
          </cell>
          <cell r="J125">
            <v>23273.7</v>
          </cell>
          <cell r="K125">
            <v>7348.19</v>
          </cell>
          <cell r="L125">
            <v>85566.78</v>
          </cell>
          <cell r="M125">
            <v>12631</v>
          </cell>
          <cell r="N125">
            <v>0</v>
          </cell>
          <cell r="O125">
            <v>0</v>
          </cell>
          <cell r="P125">
            <v>4444.7</v>
          </cell>
          <cell r="Q125">
            <v>0</v>
          </cell>
          <cell r="R125">
            <v>380293.63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10584</v>
          </cell>
          <cell r="Z125">
            <v>0</v>
          </cell>
          <cell r="AA125">
            <v>0</v>
          </cell>
          <cell r="AB125">
            <v>13376.72</v>
          </cell>
          <cell r="AC125">
            <v>0</v>
          </cell>
          <cell r="AD125">
            <v>0</v>
          </cell>
          <cell r="AE125">
            <v>23960.720000000001</v>
          </cell>
          <cell r="AF125">
            <v>356332.91</v>
          </cell>
          <cell r="AG125">
            <v>0.56000000000000005</v>
          </cell>
          <cell r="AH125">
            <v>89675</v>
          </cell>
          <cell r="AI125">
            <v>2635</v>
          </cell>
          <cell r="AJ125">
            <v>0</v>
          </cell>
          <cell r="AK125">
            <v>3500</v>
          </cell>
          <cell r="AL125">
            <v>458</v>
          </cell>
          <cell r="AM125">
            <v>26850</v>
          </cell>
          <cell r="AN125">
            <v>90133</v>
          </cell>
          <cell r="AO125">
            <v>32985</v>
          </cell>
          <cell r="AP125">
            <v>0</v>
          </cell>
          <cell r="AQ125">
            <v>0</v>
          </cell>
          <cell r="AR125">
            <v>16225</v>
          </cell>
          <cell r="AS125">
            <v>23887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18900</v>
          </cell>
          <cell r="AY125">
            <v>348.8</v>
          </cell>
          <cell r="AZ125">
            <v>16225</v>
          </cell>
          <cell r="BA125">
            <v>123118</v>
          </cell>
          <cell r="BB125">
            <v>139343</v>
          </cell>
          <cell r="BC125">
            <v>2.56</v>
          </cell>
          <cell r="BD125">
            <v>41536</v>
          </cell>
          <cell r="BE125">
            <v>314796.90999999997</v>
          </cell>
          <cell r="BF125">
            <v>902.51</v>
          </cell>
          <cell r="BG125">
            <v>0</v>
          </cell>
          <cell r="BH125">
            <v>0</v>
          </cell>
          <cell r="BI125">
            <v>2</v>
          </cell>
          <cell r="BJ125">
            <v>1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1</v>
          </cell>
          <cell r="BP125" t="str">
            <v>Cynthia</v>
          </cell>
          <cell r="BQ125" t="str">
            <v>Dittmer</v>
          </cell>
          <cell r="BR125" t="str">
            <v>712-368-4353, ext 404</v>
          </cell>
          <cell r="BS125" t="str">
            <v>cdittmer@rvraptors.org</v>
          </cell>
          <cell r="BT125" t="str">
            <v>Mark</v>
          </cell>
          <cell r="BU125" t="str">
            <v>Fowler</v>
          </cell>
          <cell r="BV125" t="str">
            <v>712-830-5337</v>
          </cell>
          <cell r="BW125" t="str">
            <v>mfowler@rvraptors.org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 t="str">
            <v>NULL</v>
          </cell>
          <cell r="CC125">
            <v>41892.558078703703</v>
          </cell>
          <cell r="CD125" t="str">
            <v>NULL</v>
          </cell>
          <cell r="CE125">
            <v>1</v>
          </cell>
          <cell r="CF125">
            <v>1</v>
          </cell>
          <cell r="CG125">
            <v>1</v>
          </cell>
          <cell r="CH125">
            <v>1230</v>
          </cell>
          <cell r="CI125" t="str">
            <v>2376</v>
          </cell>
          <cell r="CJ125" t="str">
            <v>0000</v>
          </cell>
          <cell r="CK125" t="str">
            <v>2014</v>
          </cell>
        </row>
        <row r="126">
          <cell r="A126">
            <v>2403</v>
          </cell>
          <cell r="B126" t="str">
            <v>2014</v>
          </cell>
          <cell r="C126">
            <v>51466.77</v>
          </cell>
          <cell r="D126">
            <v>0</v>
          </cell>
          <cell r="E126">
            <v>26779.51</v>
          </cell>
          <cell r="F126">
            <v>0</v>
          </cell>
          <cell r="G126">
            <v>0</v>
          </cell>
          <cell r="H126">
            <v>0</v>
          </cell>
          <cell r="I126">
            <v>130252.66</v>
          </cell>
          <cell r="J126">
            <v>26488.58</v>
          </cell>
          <cell r="K126">
            <v>33927.550000000003</v>
          </cell>
          <cell r="L126">
            <v>1900</v>
          </cell>
          <cell r="M126">
            <v>11857</v>
          </cell>
          <cell r="N126">
            <v>1596</v>
          </cell>
          <cell r="O126">
            <v>1161.72</v>
          </cell>
          <cell r="P126">
            <v>47360.42</v>
          </cell>
          <cell r="Q126">
            <v>0</v>
          </cell>
          <cell r="R126">
            <v>332790.21000000002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1309.8399999999999</v>
          </cell>
          <cell r="Z126">
            <v>19890.64</v>
          </cell>
          <cell r="AA126">
            <v>0</v>
          </cell>
          <cell r="AB126">
            <v>12220.88</v>
          </cell>
          <cell r="AC126">
            <v>0</v>
          </cell>
          <cell r="AD126">
            <v>0</v>
          </cell>
          <cell r="AE126">
            <v>33421.360000000001</v>
          </cell>
          <cell r="AF126">
            <v>299368.84999999998</v>
          </cell>
          <cell r="AG126">
            <v>0.56000000000000005</v>
          </cell>
          <cell r="AH126">
            <v>56758</v>
          </cell>
          <cell r="AI126">
            <v>0</v>
          </cell>
          <cell r="AJ126">
            <v>0</v>
          </cell>
          <cell r="AK126">
            <v>0</v>
          </cell>
          <cell r="AL126">
            <v>804</v>
          </cell>
          <cell r="AM126">
            <v>7</v>
          </cell>
          <cell r="AN126">
            <v>57562</v>
          </cell>
          <cell r="AO126">
            <v>7</v>
          </cell>
          <cell r="AP126">
            <v>2953</v>
          </cell>
          <cell r="AQ126">
            <v>35519</v>
          </cell>
          <cell r="AR126">
            <v>20222</v>
          </cell>
          <cell r="AS126">
            <v>21823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2339</v>
          </cell>
          <cell r="AY126">
            <v>239.2</v>
          </cell>
          <cell r="AZ126">
            <v>23175</v>
          </cell>
          <cell r="BA126">
            <v>57569</v>
          </cell>
          <cell r="BB126">
            <v>80744</v>
          </cell>
          <cell r="BC126">
            <v>3.71</v>
          </cell>
          <cell r="BD126">
            <v>85979.25</v>
          </cell>
          <cell r="BE126">
            <v>213389.6</v>
          </cell>
          <cell r="BF126">
            <v>892.1</v>
          </cell>
          <cell r="BG126">
            <v>0</v>
          </cell>
          <cell r="BH126">
            <v>0</v>
          </cell>
          <cell r="BI126">
            <v>5</v>
          </cell>
          <cell r="BJ126">
            <v>0</v>
          </cell>
          <cell r="BK126">
            <v>0</v>
          </cell>
          <cell r="BL126">
            <v>0</v>
          </cell>
          <cell r="BM126">
            <v>1</v>
          </cell>
          <cell r="BN126">
            <v>0</v>
          </cell>
          <cell r="BO126">
            <v>0</v>
          </cell>
          <cell r="BP126" t="str">
            <v>Tyler</v>
          </cell>
          <cell r="BQ126" t="str">
            <v>Williams</v>
          </cell>
          <cell r="BR126" t="str">
            <v>641-923-2718</v>
          </cell>
          <cell r="BS126" t="str">
            <v>twilliams@garner.k12.ia.us</v>
          </cell>
          <cell r="BT126" t="str">
            <v>Kevin</v>
          </cell>
          <cell r="BU126" t="str">
            <v>Hanson</v>
          </cell>
          <cell r="BV126" t="str">
            <v>641-829-4448</v>
          </cell>
          <cell r="BW126" t="str">
            <v>khanson@venturaschools.org</v>
          </cell>
          <cell r="BX126" t="str">
            <v>Kevin</v>
          </cell>
          <cell r="BY126" t="str">
            <v>Hanson</v>
          </cell>
          <cell r="BZ126" t="str">
            <v>641-829-4448</v>
          </cell>
          <cell r="CA126" t="str">
            <v>khanson@venturaschools.org</v>
          </cell>
          <cell r="CB126" t="str">
            <v>NULL</v>
          </cell>
          <cell r="CC126">
            <v>41894.640428240738</v>
          </cell>
          <cell r="CD126" t="str">
            <v>NULL</v>
          </cell>
          <cell r="CE126">
            <v>1</v>
          </cell>
          <cell r="CF126">
            <v>1</v>
          </cell>
          <cell r="CG126">
            <v>1</v>
          </cell>
          <cell r="CH126">
            <v>1231</v>
          </cell>
          <cell r="CI126" t="str">
            <v>2403</v>
          </cell>
          <cell r="CJ126" t="str">
            <v>0000</v>
          </cell>
          <cell r="CK126" t="str">
            <v>2014</v>
          </cell>
        </row>
        <row r="127">
          <cell r="A127">
            <v>2457</v>
          </cell>
          <cell r="B127" t="str">
            <v>2014</v>
          </cell>
          <cell r="C127">
            <v>55706.99</v>
          </cell>
          <cell r="D127">
            <v>0</v>
          </cell>
          <cell r="E127">
            <v>27218.86</v>
          </cell>
          <cell r="F127">
            <v>0</v>
          </cell>
          <cell r="G127">
            <v>0</v>
          </cell>
          <cell r="H127">
            <v>0</v>
          </cell>
          <cell r="I127">
            <v>152689.71</v>
          </cell>
          <cell r="J127">
            <v>32499.73</v>
          </cell>
          <cell r="K127">
            <v>9449.69</v>
          </cell>
          <cell r="L127">
            <v>2561.52</v>
          </cell>
          <cell r="M127">
            <v>13411</v>
          </cell>
          <cell r="N127">
            <v>805</v>
          </cell>
          <cell r="O127">
            <v>0</v>
          </cell>
          <cell r="P127">
            <v>3574.42</v>
          </cell>
          <cell r="Q127">
            <v>0</v>
          </cell>
          <cell r="R127">
            <v>297916.92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6946.24</v>
          </cell>
          <cell r="Z127">
            <v>8932</v>
          </cell>
          <cell r="AA127">
            <v>0</v>
          </cell>
          <cell r="AB127">
            <v>10732.96</v>
          </cell>
          <cell r="AC127">
            <v>8135.68</v>
          </cell>
          <cell r="AD127">
            <v>0</v>
          </cell>
          <cell r="AE127">
            <v>34746.879999999997</v>
          </cell>
          <cell r="AF127">
            <v>263170.03999999998</v>
          </cell>
          <cell r="AG127">
            <v>0.56000000000000005</v>
          </cell>
          <cell r="AH127">
            <v>56251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56251</v>
          </cell>
          <cell r="AO127">
            <v>0</v>
          </cell>
          <cell r="AP127">
            <v>0</v>
          </cell>
          <cell r="AQ127">
            <v>15950</v>
          </cell>
          <cell r="AR127">
            <v>14305</v>
          </cell>
          <cell r="AS127">
            <v>19166</v>
          </cell>
          <cell r="AT127">
            <v>8322</v>
          </cell>
          <cell r="AU127">
            <v>14528</v>
          </cell>
          <cell r="AV127">
            <v>0</v>
          </cell>
          <cell r="AW127">
            <v>0</v>
          </cell>
          <cell r="AX127">
            <v>12404</v>
          </cell>
          <cell r="AY127">
            <v>109</v>
          </cell>
          <cell r="AZ127">
            <v>22627</v>
          </cell>
          <cell r="BA127">
            <v>56251</v>
          </cell>
          <cell r="BB127">
            <v>78878</v>
          </cell>
          <cell r="BC127">
            <v>3.34</v>
          </cell>
          <cell r="BD127">
            <v>75574.179999999993</v>
          </cell>
          <cell r="BE127">
            <v>187595.86</v>
          </cell>
          <cell r="BF127">
            <v>1721.06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1</v>
          </cell>
          <cell r="BM127">
            <v>0</v>
          </cell>
          <cell r="BN127">
            <v>0</v>
          </cell>
          <cell r="BO127">
            <v>1</v>
          </cell>
          <cell r="BP127" t="str">
            <v>Paul</v>
          </cell>
          <cell r="BQ127" t="str">
            <v>Denekas</v>
          </cell>
          <cell r="BR127" t="str">
            <v>712-475-3311</v>
          </cell>
          <cell r="BS127" t="str">
            <v>pdenekas@george-lr.k12.ia.us</v>
          </cell>
          <cell r="BT127" t="str">
            <v>Paul</v>
          </cell>
          <cell r="BU127" t="str">
            <v>Denekas</v>
          </cell>
          <cell r="BV127" t="str">
            <v>712-475-3311</v>
          </cell>
          <cell r="BW127" t="str">
            <v>pdenekas@george-lr.k12.ia.us</v>
          </cell>
          <cell r="BX127" t="str">
            <v>Paul</v>
          </cell>
          <cell r="BY127" t="str">
            <v>Denekas</v>
          </cell>
          <cell r="BZ127" t="str">
            <v>712-475-3311</v>
          </cell>
          <cell r="CA127" t="str">
            <v>pdenekas@george-lr.k12.ia.us</v>
          </cell>
          <cell r="CB127" t="str">
            <v>NULL</v>
          </cell>
          <cell r="CC127">
            <v>41897.69431712963</v>
          </cell>
          <cell r="CD127" t="str">
            <v>NULL</v>
          </cell>
          <cell r="CE127">
            <v>1</v>
          </cell>
          <cell r="CF127">
            <v>1</v>
          </cell>
          <cell r="CG127">
            <v>1</v>
          </cell>
          <cell r="CH127">
            <v>1232</v>
          </cell>
          <cell r="CI127" t="str">
            <v>2457</v>
          </cell>
          <cell r="CJ127" t="str">
            <v>0000</v>
          </cell>
          <cell r="CK127" t="str">
            <v>2014</v>
          </cell>
        </row>
        <row r="128">
          <cell r="A128">
            <v>2466</v>
          </cell>
          <cell r="B128" t="str">
            <v>2014</v>
          </cell>
          <cell r="C128">
            <v>84678.56</v>
          </cell>
          <cell r="D128">
            <v>1362.82</v>
          </cell>
          <cell r="E128">
            <v>88706.86</v>
          </cell>
          <cell r="F128">
            <v>0</v>
          </cell>
          <cell r="G128">
            <v>0</v>
          </cell>
          <cell r="H128">
            <v>0</v>
          </cell>
          <cell r="I128">
            <v>285969.3</v>
          </cell>
          <cell r="J128">
            <v>53962.9</v>
          </cell>
          <cell r="K128">
            <v>36808.93</v>
          </cell>
          <cell r="L128">
            <v>46285.599999999999</v>
          </cell>
          <cell r="M128">
            <v>18055</v>
          </cell>
          <cell r="N128">
            <v>1405</v>
          </cell>
          <cell r="O128">
            <v>0</v>
          </cell>
          <cell r="P128">
            <v>3315</v>
          </cell>
          <cell r="Q128">
            <v>0</v>
          </cell>
          <cell r="R128">
            <v>620549.97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4802.5600000000004</v>
          </cell>
          <cell r="Z128">
            <v>1699.04</v>
          </cell>
          <cell r="AA128">
            <v>0</v>
          </cell>
          <cell r="AB128">
            <v>3067.68</v>
          </cell>
          <cell r="AC128">
            <v>6152.72</v>
          </cell>
          <cell r="AD128">
            <v>0</v>
          </cell>
          <cell r="AE128">
            <v>15722</v>
          </cell>
          <cell r="AF128">
            <v>604827.97</v>
          </cell>
          <cell r="AG128">
            <v>0.56000000000000005</v>
          </cell>
          <cell r="AH128">
            <v>67051</v>
          </cell>
          <cell r="AI128">
            <v>0</v>
          </cell>
          <cell r="AJ128">
            <v>1830</v>
          </cell>
          <cell r="AK128">
            <v>0</v>
          </cell>
          <cell r="AL128">
            <v>2790</v>
          </cell>
          <cell r="AM128">
            <v>3547</v>
          </cell>
          <cell r="AN128">
            <v>71671</v>
          </cell>
          <cell r="AO128">
            <v>3547</v>
          </cell>
          <cell r="AP128">
            <v>6803</v>
          </cell>
          <cell r="AQ128">
            <v>3034</v>
          </cell>
          <cell r="AR128">
            <v>18970</v>
          </cell>
          <cell r="AS128">
            <v>5478</v>
          </cell>
          <cell r="AT128">
            <v>9635</v>
          </cell>
          <cell r="AU128">
            <v>10987</v>
          </cell>
          <cell r="AV128">
            <v>0</v>
          </cell>
          <cell r="AW128">
            <v>0</v>
          </cell>
          <cell r="AX128">
            <v>8576</v>
          </cell>
          <cell r="AY128">
            <v>893.4</v>
          </cell>
          <cell r="AZ128">
            <v>35408</v>
          </cell>
          <cell r="BA128">
            <v>75218</v>
          </cell>
          <cell r="BB128">
            <v>110626</v>
          </cell>
          <cell r="BC128">
            <v>5.47</v>
          </cell>
          <cell r="BD128">
            <v>193681.76</v>
          </cell>
          <cell r="BE128">
            <v>411146.21</v>
          </cell>
          <cell r="BF128">
            <v>460.2</v>
          </cell>
          <cell r="BG128">
            <v>0</v>
          </cell>
          <cell r="BH128">
            <v>0</v>
          </cell>
          <cell r="BI128">
            <v>14</v>
          </cell>
          <cell r="BJ128">
            <v>0</v>
          </cell>
          <cell r="BK128">
            <v>1</v>
          </cell>
          <cell r="BL128">
            <v>0</v>
          </cell>
          <cell r="BM128">
            <v>0</v>
          </cell>
          <cell r="BN128">
            <v>0</v>
          </cell>
          <cell r="BO128">
            <v>1</v>
          </cell>
          <cell r="BP128" t="str">
            <v>Johna</v>
          </cell>
          <cell r="BQ128" t="str">
            <v>Clancy</v>
          </cell>
          <cell r="BR128">
            <v>5152323740</v>
          </cell>
          <cell r="BS128" t="str">
            <v>clancyj@gilbert.k12.ia.us</v>
          </cell>
          <cell r="BT128" t="str">
            <v>Bruce</v>
          </cell>
          <cell r="BU128" t="str">
            <v>Betts</v>
          </cell>
          <cell r="BV128" t="str">
            <v>515-232-0042</v>
          </cell>
          <cell r="BW128" t="str">
            <v>bettsb@gilbert.k12.ia.us</v>
          </cell>
          <cell r="BX128" t="str">
            <v>Bruce</v>
          </cell>
          <cell r="BY128" t="str">
            <v>Betts</v>
          </cell>
          <cell r="BZ128">
            <v>5152320042</v>
          </cell>
          <cell r="CA128" t="str">
            <v>bettsb@gilbert.k12.ia.us</v>
          </cell>
          <cell r="CB128" t="str">
            <v>NULL</v>
          </cell>
          <cell r="CC128">
            <v>41897.497789351852</v>
          </cell>
          <cell r="CD128" t="str">
            <v>NULL</v>
          </cell>
          <cell r="CE128">
            <v>1</v>
          </cell>
          <cell r="CF128">
            <v>1</v>
          </cell>
          <cell r="CG128">
            <v>1</v>
          </cell>
          <cell r="CH128">
            <v>1233</v>
          </cell>
          <cell r="CI128" t="str">
            <v>2466</v>
          </cell>
          <cell r="CJ128" t="str">
            <v>0000</v>
          </cell>
          <cell r="CK128" t="str">
            <v>2014</v>
          </cell>
        </row>
        <row r="129">
          <cell r="A129">
            <v>2493</v>
          </cell>
          <cell r="B129" t="str">
            <v>2014</v>
          </cell>
          <cell r="C129">
            <v>18635.669999999998</v>
          </cell>
          <cell r="D129">
            <v>0</v>
          </cell>
          <cell r="E129">
            <v>10488.14</v>
          </cell>
          <cell r="F129">
            <v>0</v>
          </cell>
          <cell r="G129">
            <v>0</v>
          </cell>
          <cell r="H129">
            <v>0</v>
          </cell>
          <cell r="I129">
            <v>43101.96</v>
          </cell>
          <cell r="J129">
            <v>11342.07</v>
          </cell>
          <cell r="K129">
            <v>3809.56</v>
          </cell>
          <cell r="L129">
            <v>2091.5</v>
          </cell>
          <cell r="M129">
            <v>7000</v>
          </cell>
          <cell r="N129">
            <v>0</v>
          </cell>
          <cell r="O129">
            <v>0</v>
          </cell>
          <cell r="P129">
            <v>759.2</v>
          </cell>
          <cell r="Q129">
            <v>0</v>
          </cell>
          <cell r="R129">
            <v>97228.1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650.16</v>
          </cell>
          <cell r="Z129">
            <v>21.28</v>
          </cell>
          <cell r="AA129">
            <v>0</v>
          </cell>
          <cell r="AB129">
            <v>14350.56</v>
          </cell>
          <cell r="AC129">
            <v>0</v>
          </cell>
          <cell r="AD129">
            <v>0</v>
          </cell>
          <cell r="AE129">
            <v>15022</v>
          </cell>
          <cell r="AF129">
            <v>82206.100000000006</v>
          </cell>
          <cell r="AG129">
            <v>0.56000000000000005</v>
          </cell>
          <cell r="AH129">
            <v>31248</v>
          </cell>
          <cell r="AI129">
            <v>5441</v>
          </cell>
          <cell r="AJ129">
            <v>0</v>
          </cell>
          <cell r="AK129">
            <v>0</v>
          </cell>
          <cell r="AL129">
            <v>44</v>
          </cell>
          <cell r="AM129">
            <v>1899</v>
          </cell>
          <cell r="AN129">
            <v>31292</v>
          </cell>
          <cell r="AO129">
            <v>7340</v>
          </cell>
          <cell r="AP129">
            <v>0</v>
          </cell>
          <cell r="AQ129">
            <v>38</v>
          </cell>
          <cell r="AR129">
            <v>688</v>
          </cell>
          <cell r="AS129">
            <v>25626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1161</v>
          </cell>
          <cell r="AY129">
            <v>44.7</v>
          </cell>
          <cell r="AZ129">
            <v>688</v>
          </cell>
          <cell r="BA129">
            <v>38632</v>
          </cell>
          <cell r="BB129">
            <v>39320</v>
          </cell>
          <cell r="BC129">
            <v>2.09</v>
          </cell>
          <cell r="BD129">
            <v>1437.92</v>
          </cell>
          <cell r="BE129">
            <v>80768.179999999993</v>
          </cell>
          <cell r="BF129">
            <v>1806.89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1</v>
          </cell>
          <cell r="BN129">
            <v>0</v>
          </cell>
          <cell r="BO129">
            <v>1</v>
          </cell>
          <cell r="BP129" t="str">
            <v>Julie</v>
          </cell>
          <cell r="BQ129" t="str">
            <v>Dickey</v>
          </cell>
          <cell r="BR129" t="str">
            <v>515-373-6619</v>
          </cell>
          <cell r="BS129" t="str">
            <v>jdickey@gcb.k12.ia.us</v>
          </cell>
          <cell r="BT129" t="str">
            <v>Tammy</v>
          </cell>
          <cell r="BU129" t="str">
            <v>Jergens</v>
          </cell>
          <cell r="BV129" t="str">
            <v>515-373-6124</v>
          </cell>
          <cell r="BW129" t="str">
            <v>tjergens@gcb.k12.ia.us</v>
          </cell>
          <cell r="BX129" t="str">
            <v>Dave</v>
          </cell>
          <cell r="BY129" t="str">
            <v>Cirks</v>
          </cell>
          <cell r="BZ129" t="str">
            <v>515-373-6288</v>
          </cell>
          <cell r="CA129" t="str">
            <v>dcirks@gcb.k12.ia.us</v>
          </cell>
          <cell r="CB129" t="str">
            <v>NULL</v>
          </cell>
          <cell r="CC129">
            <v>41892.301261574074</v>
          </cell>
          <cell r="CD129" t="str">
            <v>NULL</v>
          </cell>
          <cell r="CE129">
            <v>1</v>
          </cell>
          <cell r="CF129">
            <v>1</v>
          </cell>
          <cell r="CG129">
            <v>1</v>
          </cell>
          <cell r="CH129">
            <v>1234</v>
          </cell>
          <cell r="CI129" t="str">
            <v>2493</v>
          </cell>
          <cell r="CJ129" t="str">
            <v>0000</v>
          </cell>
          <cell r="CK129" t="str">
            <v>2014</v>
          </cell>
        </row>
        <row r="130">
          <cell r="A130">
            <v>2502</v>
          </cell>
          <cell r="B130" t="str">
            <v>2014</v>
          </cell>
          <cell r="C130">
            <v>71828.13</v>
          </cell>
          <cell r="D130">
            <v>0</v>
          </cell>
          <cell r="E130">
            <v>72955.86</v>
          </cell>
          <cell r="F130">
            <v>1361.75</v>
          </cell>
          <cell r="G130">
            <v>0</v>
          </cell>
          <cell r="H130">
            <v>0</v>
          </cell>
          <cell r="I130">
            <v>172936.8</v>
          </cell>
          <cell r="J130">
            <v>49831.11</v>
          </cell>
          <cell r="K130">
            <v>24976.54</v>
          </cell>
          <cell r="L130">
            <v>11500.4</v>
          </cell>
          <cell r="M130">
            <v>12535</v>
          </cell>
          <cell r="N130">
            <v>2505</v>
          </cell>
          <cell r="O130">
            <v>0</v>
          </cell>
          <cell r="P130">
            <v>41951.21</v>
          </cell>
          <cell r="Q130">
            <v>0</v>
          </cell>
          <cell r="R130">
            <v>462381.8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5100.33</v>
          </cell>
          <cell r="Y130">
            <v>22682.799999999999</v>
          </cell>
          <cell r="Z130">
            <v>35679.839999999997</v>
          </cell>
          <cell r="AA130">
            <v>0</v>
          </cell>
          <cell r="AB130">
            <v>7541.52</v>
          </cell>
          <cell r="AC130">
            <v>0</v>
          </cell>
          <cell r="AD130">
            <v>0</v>
          </cell>
          <cell r="AE130">
            <v>71004.490000000005</v>
          </cell>
          <cell r="AF130">
            <v>391377.31</v>
          </cell>
          <cell r="AG130">
            <v>0.56000000000000005</v>
          </cell>
          <cell r="AH130">
            <v>76006</v>
          </cell>
          <cell r="AI130">
            <v>0</v>
          </cell>
          <cell r="AJ130">
            <v>0</v>
          </cell>
          <cell r="AK130">
            <v>0</v>
          </cell>
          <cell r="AL130">
            <v>4808</v>
          </cell>
          <cell r="AM130">
            <v>221</v>
          </cell>
          <cell r="AN130">
            <v>80814</v>
          </cell>
          <cell r="AO130">
            <v>221</v>
          </cell>
          <cell r="AP130">
            <v>0</v>
          </cell>
          <cell r="AQ130">
            <v>63714</v>
          </cell>
          <cell r="AR130">
            <v>27928</v>
          </cell>
          <cell r="AS130">
            <v>13467</v>
          </cell>
          <cell r="AT130">
            <v>630</v>
          </cell>
          <cell r="AU130">
            <v>0</v>
          </cell>
          <cell r="AV130">
            <v>0</v>
          </cell>
          <cell r="AW130">
            <v>0</v>
          </cell>
          <cell r="AX130">
            <v>40505</v>
          </cell>
          <cell r="AY130">
            <v>306.89999999999998</v>
          </cell>
          <cell r="AZ130">
            <v>28558</v>
          </cell>
          <cell r="BA130">
            <v>81035</v>
          </cell>
          <cell r="BB130">
            <v>109593</v>
          </cell>
          <cell r="BC130">
            <v>3.57</v>
          </cell>
          <cell r="BD130">
            <v>101952.06</v>
          </cell>
          <cell r="BE130">
            <v>289425.25</v>
          </cell>
          <cell r="BF130">
            <v>943.06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 t="str">
            <v>Debra</v>
          </cell>
          <cell r="BQ130" t="str">
            <v>Oleson</v>
          </cell>
          <cell r="BR130" t="str">
            <v>319-345-2712</v>
          </cell>
          <cell r="BS130" t="str">
            <v>deb.oleson@gr-rebels.net</v>
          </cell>
          <cell r="BT130" t="str">
            <v>Mark</v>
          </cell>
          <cell r="BU130" t="str">
            <v>Possehl</v>
          </cell>
          <cell r="BV130" t="str">
            <v>319-825-5460</v>
          </cell>
          <cell r="BW130" t="str">
            <v>mpossehl@spartanpride.net</v>
          </cell>
          <cell r="BX130" t="str">
            <v>Mark</v>
          </cell>
          <cell r="BY130" t="str">
            <v>Possehl</v>
          </cell>
          <cell r="BZ130" t="str">
            <v>319-825-5460</v>
          </cell>
          <cell r="CA130" t="str">
            <v>mpossehl@spartanpride.net</v>
          </cell>
          <cell r="CB130" t="str">
            <v>NULL</v>
          </cell>
          <cell r="CC130">
            <v>41895.418090277781</v>
          </cell>
          <cell r="CD130" t="str">
            <v>NULL</v>
          </cell>
          <cell r="CE130">
            <v>1</v>
          </cell>
          <cell r="CF130">
            <v>1</v>
          </cell>
          <cell r="CG130">
            <v>1</v>
          </cell>
          <cell r="CH130">
            <v>1235</v>
          </cell>
          <cell r="CI130" t="str">
            <v>2502</v>
          </cell>
          <cell r="CJ130" t="str">
            <v>0000</v>
          </cell>
          <cell r="CK130" t="str">
            <v>2014</v>
          </cell>
        </row>
        <row r="131">
          <cell r="A131">
            <v>2511</v>
          </cell>
          <cell r="B131" t="str">
            <v>2014</v>
          </cell>
          <cell r="C131">
            <v>131372.22</v>
          </cell>
          <cell r="D131">
            <v>0</v>
          </cell>
          <cell r="E131">
            <v>20642</v>
          </cell>
          <cell r="F131">
            <v>0</v>
          </cell>
          <cell r="G131">
            <v>0</v>
          </cell>
          <cell r="H131">
            <v>0</v>
          </cell>
          <cell r="I131">
            <v>555932.11</v>
          </cell>
          <cell r="J131">
            <v>127775.19</v>
          </cell>
          <cell r="K131">
            <v>60276.21</v>
          </cell>
          <cell r="L131">
            <v>21433.73</v>
          </cell>
          <cell r="M131">
            <v>40506</v>
          </cell>
          <cell r="N131">
            <v>2128</v>
          </cell>
          <cell r="O131">
            <v>3666.9</v>
          </cell>
          <cell r="P131">
            <v>20259.63</v>
          </cell>
          <cell r="Q131">
            <v>0</v>
          </cell>
          <cell r="R131">
            <v>983991.99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7114.24</v>
          </cell>
          <cell r="Z131">
            <v>61325.04</v>
          </cell>
          <cell r="AA131">
            <v>0</v>
          </cell>
          <cell r="AB131">
            <v>24303.439999999999</v>
          </cell>
          <cell r="AC131">
            <v>0</v>
          </cell>
          <cell r="AD131">
            <v>0</v>
          </cell>
          <cell r="AE131">
            <v>92742.720000000001</v>
          </cell>
          <cell r="AF131">
            <v>891249.27</v>
          </cell>
          <cell r="AG131">
            <v>0.56000000000000005</v>
          </cell>
          <cell r="AH131">
            <v>138212</v>
          </cell>
          <cell r="AI131">
            <v>505</v>
          </cell>
          <cell r="AJ131">
            <v>0</v>
          </cell>
          <cell r="AK131">
            <v>0</v>
          </cell>
          <cell r="AL131">
            <v>91</v>
          </cell>
          <cell r="AM131">
            <v>24373</v>
          </cell>
          <cell r="AN131">
            <v>138303</v>
          </cell>
          <cell r="AO131">
            <v>24878</v>
          </cell>
          <cell r="AP131">
            <v>15523</v>
          </cell>
          <cell r="AQ131">
            <v>109509</v>
          </cell>
          <cell r="AR131">
            <v>38672</v>
          </cell>
          <cell r="AS131">
            <v>43399</v>
          </cell>
          <cell r="AT131">
            <v>286</v>
          </cell>
          <cell r="AU131">
            <v>0</v>
          </cell>
          <cell r="AV131">
            <v>0</v>
          </cell>
          <cell r="AW131">
            <v>0</v>
          </cell>
          <cell r="AX131">
            <v>12704</v>
          </cell>
          <cell r="AY131">
            <v>1279</v>
          </cell>
          <cell r="AZ131">
            <v>54481</v>
          </cell>
          <cell r="BA131">
            <v>163181</v>
          </cell>
          <cell r="BB131">
            <v>217662</v>
          </cell>
          <cell r="BC131">
            <v>4.09</v>
          </cell>
          <cell r="BD131">
            <v>222827.29</v>
          </cell>
          <cell r="BE131">
            <v>668421.98</v>
          </cell>
          <cell r="BF131">
            <v>522.61</v>
          </cell>
          <cell r="BG131">
            <v>0</v>
          </cell>
          <cell r="BH131">
            <v>0</v>
          </cell>
          <cell r="BI131">
            <v>20</v>
          </cell>
          <cell r="BJ131">
            <v>0</v>
          </cell>
          <cell r="BK131">
            <v>0</v>
          </cell>
          <cell r="BL131">
            <v>0</v>
          </cell>
          <cell r="BM131">
            <v>1</v>
          </cell>
          <cell r="BN131">
            <v>0</v>
          </cell>
          <cell r="BO131">
            <v>1</v>
          </cell>
          <cell r="BP131" t="str">
            <v>Terri</v>
          </cell>
          <cell r="BQ131" t="str">
            <v>Hubner</v>
          </cell>
          <cell r="BR131" t="str">
            <v>712-527-4116</v>
          </cell>
          <cell r="BS131" t="str">
            <v>hubnert@glenwoodschools.org</v>
          </cell>
          <cell r="BT131" t="str">
            <v>Dave</v>
          </cell>
          <cell r="BU131" t="str">
            <v>Greenwood</v>
          </cell>
          <cell r="BV131" t="str">
            <v>712-527-0090</v>
          </cell>
          <cell r="BW131" t="str">
            <v>greenwoodda@glenwoodschools.org</v>
          </cell>
          <cell r="BX131" t="str">
            <v>Michael</v>
          </cell>
          <cell r="BY131" t="str">
            <v>Williams</v>
          </cell>
          <cell r="BZ131" t="str">
            <v>712-527-4116</v>
          </cell>
          <cell r="CA131" t="str">
            <v>williams@glenwoodschools.org</v>
          </cell>
          <cell r="CB131" t="str">
            <v>NULL</v>
          </cell>
          <cell r="CC131">
            <v>41885.574328703704</v>
          </cell>
          <cell r="CD131" t="str">
            <v>NULL</v>
          </cell>
          <cell r="CE131">
            <v>1</v>
          </cell>
          <cell r="CF131">
            <v>1</v>
          </cell>
          <cell r="CG131">
            <v>1</v>
          </cell>
          <cell r="CH131">
            <v>1236</v>
          </cell>
          <cell r="CI131" t="str">
            <v>2511</v>
          </cell>
          <cell r="CJ131" t="str">
            <v>0000</v>
          </cell>
          <cell r="CK131" t="str">
            <v>2014</v>
          </cell>
        </row>
        <row r="132">
          <cell r="A132">
            <v>2520</v>
          </cell>
          <cell r="B132" t="str">
            <v>2014</v>
          </cell>
          <cell r="C132">
            <v>28599.67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34607.19</v>
          </cell>
          <cell r="J132">
            <v>9706.52</v>
          </cell>
          <cell r="K132">
            <v>13900.1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12970.4</v>
          </cell>
          <cell r="Q132">
            <v>0</v>
          </cell>
          <cell r="R132">
            <v>99783.88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10995.6</v>
          </cell>
          <cell r="Z132">
            <v>781.76</v>
          </cell>
          <cell r="AA132">
            <v>0</v>
          </cell>
          <cell r="AB132">
            <v>3664.64</v>
          </cell>
          <cell r="AC132">
            <v>0</v>
          </cell>
          <cell r="AD132">
            <v>0</v>
          </cell>
          <cell r="AE132">
            <v>15442</v>
          </cell>
          <cell r="AF132">
            <v>84341.88</v>
          </cell>
          <cell r="AG132">
            <v>0.56000000000000005</v>
          </cell>
          <cell r="AH132">
            <v>25937</v>
          </cell>
          <cell r="AI132">
            <v>0</v>
          </cell>
          <cell r="AJ132">
            <v>0</v>
          </cell>
          <cell r="AK132">
            <v>0</v>
          </cell>
          <cell r="AL132">
            <v>412</v>
          </cell>
          <cell r="AM132">
            <v>0</v>
          </cell>
          <cell r="AN132">
            <v>26349</v>
          </cell>
          <cell r="AO132">
            <v>0</v>
          </cell>
          <cell r="AP132">
            <v>850</v>
          </cell>
          <cell r="AQ132">
            <v>1396</v>
          </cell>
          <cell r="AR132">
            <v>12502</v>
          </cell>
          <cell r="AS132">
            <v>6544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19635</v>
          </cell>
          <cell r="AY132">
            <v>119.7</v>
          </cell>
          <cell r="AZ132">
            <v>13352</v>
          </cell>
          <cell r="BA132">
            <v>26349</v>
          </cell>
          <cell r="BB132">
            <v>39701</v>
          </cell>
          <cell r="BC132">
            <v>2.12</v>
          </cell>
          <cell r="BD132">
            <v>28306.240000000002</v>
          </cell>
          <cell r="BE132">
            <v>56035.64</v>
          </cell>
          <cell r="BF132">
            <v>468.13</v>
          </cell>
          <cell r="BG132">
            <v>0</v>
          </cell>
          <cell r="BH132">
            <v>0</v>
          </cell>
          <cell r="BI132">
            <v>3</v>
          </cell>
          <cell r="BJ132">
            <v>0</v>
          </cell>
          <cell r="BK132">
            <v>1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 t="str">
            <v>Denise</v>
          </cell>
          <cell r="BQ132" t="str">
            <v>Best</v>
          </cell>
          <cell r="BR132" t="str">
            <v>712-569-3411</v>
          </cell>
          <cell r="BS132" t="str">
            <v>dbest@glidden-ralston.k12.ia.us</v>
          </cell>
          <cell r="BT132" t="str">
            <v>Thomas</v>
          </cell>
          <cell r="BU132" t="str">
            <v>Reiter</v>
          </cell>
          <cell r="BV132">
            <v>7127923885</v>
          </cell>
          <cell r="BW132" t="str">
            <v>treiter@carrolltigers.org</v>
          </cell>
          <cell r="BX132" t="str">
            <v>Jerry</v>
          </cell>
          <cell r="BY132" t="str">
            <v>Arkland</v>
          </cell>
          <cell r="BZ132" t="str">
            <v>712-792-8050</v>
          </cell>
          <cell r="CA132" t="str">
            <v>treiter@carrolltigers.org</v>
          </cell>
          <cell r="CB132" t="str">
            <v>NULL</v>
          </cell>
          <cell r="CC132">
            <v>41894.547766203701</v>
          </cell>
          <cell r="CD132" t="str">
            <v>NULL</v>
          </cell>
          <cell r="CE132">
            <v>1</v>
          </cell>
          <cell r="CF132">
            <v>1</v>
          </cell>
          <cell r="CG132">
            <v>1</v>
          </cell>
          <cell r="CH132">
            <v>1237</v>
          </cell>
          <cell r="CI132" t="str">
            <v>2520</v>
          </cell>
          <cell r="CJ132" t="str">
            <v>0000</v>
          </cell>
          <cell r="CK132" t="str">
            <v>2014</v>
          </cell>
        </row>
        <row r="133">
          <cell r="A133">
            <v>2556</v>
          </cell>
          <cell r="B133" t="str">
            <v>2014</v>
          </cell>
          <cell r="C133">
            <v>60947.28</v>
          </cell>
          <cell r="D133">
            <v>0</v>
          </cell>
          <cell r="E133">
            <v>58146.71</v>
          </cell>
          <cell r="F133">
            <v>0</v>
          </cell>
          <cell r="G133">
            <v>0</v>
          </cell>
          <cell r="H133">
            <v>0</v>
          </cell>
          <cell r="I133">
            <v>131578.79999999999</v>
          </cell>
          <cell r="J133">
            <v>22357.83</v>
          </cell>
          <cell r="K133">
            <v>12675.26</v>
          </cell>
          <cell r="L133">
            <v>18755.77</v>
          </cell>
          <cell r="M133">
            <v>0</v>
          </cell>
          <cell r="N133">
            <v>905</v>
          </cell>
          <cell r="O133">
            <v>500</v>
          </cell>
          <cell r="P133">
            <v>3581.79</v>
          </cell>
          <cell r="Q133">
            <v>0</v>
          </cell>
          <cell r="R133">
            <v>309448.44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7098.56</v>
          </cell>
          <cell r="Z133">
            <v>17087.84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24186.400000000001</v>
          </cell>
          <cell r="AF133">
            <v>285262.03999999998</v>
          </cell>
          <cell r="AG133">
            <v>0.56000000000000005</v>
          </cell>
          <cell r="AH133">
            <v>51148</v>
          </cell>
          <cell r="AI133">
            <v>0</v>
          </cell>
          <cell r="AJ133">
            <v>0</v>
          </cell>
          <cell r="AK133">
            <v>0</v>
          </cell>
          <cell r="AL133">
            <v>1069</v>
          </cell>
          <cell r="AM133">
            <v>1430</v>
          </cell>
          <cell r="AN133">
            <v>52217</v>
          </cell>
          <cell r="AO133">
            <v>1430</v>
          </cell>
          <cell r="AP133">
            <v>0</v>
          </cell>
          <cell r="AQ133">
            <v>30514</v>
          </cell>
          <cell r="AR133">
            <v>11730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12676</v>
          </cell>
          <cell r="AY133">
            <v>158</v>
          </cell>
          <cell r="AZ133">
            <v>11730</v>
          </cell>
          <cell r="BA133">
            <v>53647</v>
          </cell>
          <cell r="BB133">
            <v>65377</v>
          </cell>
          <cell r="BC133">
            <v>4.3600000000000003</v>
          </cell>
          <cell r="BD133">
            <v>51142.8</v>
          </cell>
          <cell r="BE133">
            <v>234119.24</v>
          </cell>
          <cell r="BF133">
            <v>1481.77</v>
          </cell>
          <cell r="BG133">
            <v>0</v>
          </cell>
          <cell r="BH133">
            <v>0</v>
          </cell>
          <cell r="BI133">
            <v>3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>Heidi</v>
          </cell>
          <cell r="BQ133" t="str">
            <v>Skattebo</v>
          </cell>
          <cell r="BR133" t="str">
            <v>712-859-3286</v>
          </cell>
          <cell r="BS133" t="str">
            <v>hskattebo@gt.ratitans.org</v>
          </cell>
          <cell r="BT133" t="str">
            <v>William</v>
          </cell>
          <cell r="BU133" t="str">
            <v>Girres</v>
          </cell>
          <cell r="BV133" t="str">
            <v>712-859-3286</v>
          </cell>
          <cell r="BW133" t="str">
            <v>bgirres@gt.ratitans.org</v>
          </cell>
          <cell r="BX133" t="str">
            <v>Brian</v>
          </cell>
          <cell r="BY133" t="str">
            <v>Handy</v>
          </cell>
          <cell r="BZ133" t="str">
            <v>712-859-3433</v>
          </cell>
          <cell r="CA133" t="str">
            <v>theshop@rvtc.net</v>
          </cell>
          <cell r="CB133" t="str">
            <v>NULL</v>
          </cell>
          <cell r="CC133">
            <v>41900.3825</v>
          </cell>
          <cell r="CD133" t="str">
            <v>NULL</v>
          </cell>
          <cell r="CE133">
            <v>1</v>
          </cell>
          <cell r="CF133">
            <v>1</v>
          </cell>
          <cell r="CG133">
            <v>1</v>
          </cell>
          <cell r="CH133">
            <v>1238</v>
          </cell>
          <cell r="CI133" t="str">
            <v>2556</v>
          </cell>
          <cell r="CJ133" t="str">
            <v>0000</v>
          </cell>
          <cell r="CK133" t="str">
            <v>2014</v>
          </cell>
        </row>
        <row r="134">
          <cell r="A134">
            <v>2673</v>
          </cell>
          <cell r="B134" t="str">
            <v>2014</v>
          </cell>
          <cell r="C134">
            <v>70956.25</v>
          </cell>
          <cell r="D134">
            <v>31360</v>
          </cell>
          <cell r="E134">
            <v>20107.14</v>
          </cell>
          <cell r="F134">
            <v>0</v>
          </cell>
          <cell r="G134">
            <v>0</v>
          </cell>
          <cell r="H134">
            <v>1560</v>
          </cell>
          <cell r="I134">
            <v>196431.17</v>
          </cell>
          <cell r="J134">
            <v>40200.910000000003</v>
          </cell>
          <cell r="K134">
            <v>44452.31</v>
          </cell>
          <cell r="L134">
            <v>23128.07</v>
          </cell>
          <cell r="M134">
            <v>16437</v>
          </cell>
          <cell r="N134">
            <v>1883</v>
          </cell>
          <cell r="O134">
            <v>2496.6</v>
          </cell>
          <cell r="P134">
            <v>23654.57</v>
          </cell>
          <cell r="Q134">
            <v>0</v>
          </cell>
          <cell r="R134">
            <v>472667.02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22091.439999999999</v>
          </cell>
          <cell r="AA134">
            <v>0</v>
          </cell>
          <cell r="AB134">
            <v>4739.28</v>
          </cell>
          <cell r="AC134">
            <v>0</v>
          </cell>
          <cell r="AD134">
            <v>0</v>
          </cell>
          <cell r="AE134">
            <v>26830.720000000001</v>
          </cell>
          <cell r="AF134">
            <v>445836.3</v>
          </cell>
          <cell r="AG134">
            <v>0.56000000000000005</v>
          </cell>
          <cell r="AH134">
            <v>113091</v>
          </cell>
          <cell r="AI134">
            <v>0</v>
          </cell>
          <cell r="AJ134">
            <v>0</v>
          </cell>
          <cell r="AK134">
            <v>0</v>
          </cell>
          <cell r="AL134">
            <v>675</v>
          </cell>
          <cell r="AM134">
            <v>0</v>
          </cell>
          <cell r="AN134">
            <v>113766</v>
          </cell>
          <cell r="AO134">
            <v>0</v>
          </cell>
          <cell r="AP134">
            <v>0</v>
          </cell>
          <cell r="AQ134">
            <v>39449</v>
          </cell>
          <cell r="AR134">
            <v>20918</v>
          </cell>
          <cell r="AS134">
            <v>8463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392.1</v>
          </cell>
          <cell r="AZ134">
            <v>20918</v>
          </cell>
          <cell r="BA134">
            <v>113766</v>
          </cell>
          <cell r="BB134">
            <v>134684</v>
          </cell>
          <cell r="BC134">
            <v>3.31</v>
          </cell>
          <cell r="BD134">
            <v>69238.58</v>
          </cell>
          <cell r="BE134">
            <v>376597.72</v>
          </cell>
          <cell r="BF134">
            <v>960.46</v>
          </cell>
          <cell r="BG134">
            <v>0</v>
          </cell>
          <cell r="BH134">
            <v>0</v>
          </cell>
          <cell r="BI134">
            <v>0</v>
          </cell>
          <cell r="BJ134">
            <v>1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1</v>
          </cell>
          <cell r="BP134" t="str">
            <v>Lisa</v>
          </cell>
          <cell r="BQ134" t="str">
            <v>Edwards</v>
          </cell>
          <cell r="BR134" t="str">
            <v>641-743-6127</v>
          </cell>
          <cell r="BS134" t="str">
            <v>ledwards@nodawayvalley.org</v>
          </cell>
          <cell r="BT134" t="str">
            <v>Jackie</v>
          </cell>
          <cell r="BU134" t="str">
            <v>Waltz</v>
          </cell>
          <cell r="BV134" t="str">
            <v>641-221-0420</v>
          </cell>
          <cell r="BW134" t="str">
            <v>jwaltz@nodawayvalley.org</v>
          </cell>
          <cell r="BX134" t="str">
            <v>Jackie</v>
          </cell>
          <cell r="BY134" t="str">
            <v>Waltz</v>
          </cell>
          <cell r="BZ134" t="str">
            <v>641-221-0420</v>
          </cell>
          <cell r="CA134" t="str">
            <v>jwaltz@nodawayvalley.org</v>
          </cell>
          <cell r="CB134" t="str">
            <v>NULL</v>
          </cell>
          <cell r="CC134">
            <v>41894.668969907405</v>
          </cell>
          <cell r="CD134" t="str">
            <v>NULL</v>
          </cell>
          <cell r="CE134">
            <v>1</v>
          </cell>
          <cell r="CF134">
            <v>1</v>
          </cell>
          <cell r="CG134">
            <v>1</v>
          </cell>
          <cell r="CH134">
            <v>1239</v>
          </cell>
          <cell r="CI134" t="str">
            <v>2673</v>
          </cell>
          <cell r="CJ134" t="str">
            <v>0000</v>
          </cell>
          <cell r="CK134" t="str">
            <v>2014</v>
          </cell>
        </row>
        <row r="135">
          <cell r="A135">
            <v>2682</v>
          </cell>
          <cell r="B135" t="str">
            <v>2014</v>
          </cell>
          <cell r="C135">
            <v>60117.53</v>
          </cell>
          <cell r="D135">
            <v>0</v>
          </cell>
          <cell r="E135">
            <v>46360.28</v>
          </cell>
          <cell r="F135">
            <v>0</v>
          </cell>
          <cell r="G135">
            <v>0</v>
          </cell>
          <cell r="H135">
            <v>0</v>
          </cell>
          <cell r="I135">
            <v>94300.09</v>
          </cell>
          <cell r="J135">
            <v>19641.91</v>
          </cell>
          <cell r="K135">
            <v>4438.42</v>
          </cell>
          <cell r="L135">
            <v>21597.200000000001</v>
          </cell>
          <cell r="M135">
            <v>11796</v>
          </cell>
          <cell r="N135">
            <v>505</v>
          </cell>
          <cell r="O135">
            <v>4358.38</v>
          </cell>
          <cell r="P135">
            <v>23645.17</v>
          </cell>
          <cell r="Q135">
            <v>0</v>
          </cell>
          <cell r="R135">
            <v>286759.98</v>
          </cell>
          <cell r="S135">
            <v>0</v>
          </cell>
          <cell r="T135">
            <v>297.92</v>
          </cell>
          <cell r="U135">
            <v>0</v>
          </cell>
          <cell r="V135">
            <v>0</v>
          </cell>
          <cell r="W135">
            <v>297.92</v>
          </cell>
          <cell r="X135">
            <v>5520.21</v>
          </cell>
          <cell r="Y135">
            <v>2808.4</v>
          </cell>
          <cell r="Z135">
            <v>5902.4</v>
          </cell>
          <cell r="AA135">
            <v>0</v>
          </cell>
          <cell r="AB135">
            <v>2363.1999999999998</v>
          </cell>
          <cell r="AC135">
            <v>0</v>
          </cell>
          <cell r="AD135">
            <v>0</v>
          </cell>
          <cell r="AE135">
            <v>16594.21</v>
          </cell>
          <cell r="AF135">
            <v>269867.84999999998</v>
          </cell>
          <cell r="AG135">
            <v>0.56000000000000005</v>
          </cell>
          <cell r="AH135">
            <v>49906</v>
          </cell>
          <cell r="AI135">
            <v>0</v>
          </cell>
          <cell r="AJ135">
            <v>0</v>
          </cell>
          <cell r="AK135">
            <v>0</v>
          </cell>
          <cell r="AL135">
            <v>10355</v>
          </cell>
          <cell r="AM135">
            <v>7301</v>
          </cell>
          <cell r="AN135">
            <v>60261</v>
          </cell>
          <cell r="AO135">
            <v>7301</v>
          </cell>
          <cell r="AP135">
            <v>0</v>
          </cell>
          <cell r="AQ135">
            <v>10540</v>
          </cell>
          <cell r="AR135">
            <v>23105</v>
          </cell>
          <cell r="AS135">
            <v>4220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5015</v>
          </cell>
          <cell r="AY135">
            <v>336</v>
          </cell>
          <cell r="AZ135">
            <v>23105</v>
          </cell>
          <cell r="BA135">
            <v>67562</v>
          </cell>
          <cell r="BB135">
            <v>90667</v>
          </cell>
          <cell r="BC135">
            <v>2.98</v>
          </cell>
          <cell r="BD135">
            <v>68852.899999999994</v>
          </cell>
          <cell r="BE135">
            <v>201014.95</v>
          </cell>
          <cell r="BF135">
            <v>598.26</v>
          </cell>
          <cell r="BG135">
            <v>0</v>
          </cell>
          <cell r="BH135">
            <v>0</v>
          </cell>
          <cell r="BI135">
            <v>8</v>
          </cell>
          <cell r="BJ135">
            <v>1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 t="str">
            <v>Ben</v>
          </cell>
          <cell r="BQ135" t="str">
            <v>Petty</v>
          </cell>
          <cell r="BR135" t="str">
            <v>641-499-2239</v>
          </cell>
          <cell r="BS135" t="str">
            <v>bpetty@bcluw.org</v>
          </cell>
          <cell r="BT135" t="str">
            <v>Curt</v>
          </cell>
          <cell r="BU135" t="str">
            <v>Bacon</v>
          </cell>
          <cell r="BV135" t="str">
            <v>641-481-5000</v>
          </cell>
          <cell r="BW135" t="str">
            <v>cbacon@garwin.k12.ia.us</v>
          </cell>
          <cell r="BX135" t="str">
            <v>Curt</v>
          </cell>
          <cell r="BY135" t="str">
            <v>Bacon</v>
          </cell>
          <cell r="BZ135" t="str">
            <v>641-481-5000</v>
          </cell>
          <cell r="CA135" t="str">
            <v>cbacon@garwin.k12.ia.us</v>
          </cell>
          <cell r="CB135" t="str">
            <v>NULL</v>
          </cell>
          <cell r="CC135">
            <v>41897.652511574073</v>
          </cell>
          <cell r="CD135" t="str">
            <v>NULL</v>
          </cell>
          <cell r="CE135">
            <v>1</v>
          </cell>
          <cell r="CF135">
            <v>1</v>
          </cell>
          <cell r="CG135">
            <v>1</v>
          </cell>
          <cell r="CH135">
            <v>1240</v>
          </cell>
          <cell r="CI135" t="str">
            <v>2682</v>
          </cell>
          <cell r="CJ135" t="str">
            <v>0000</v>
          </cell>
          <cell r="CK135" t="str">
            <v>2014</v>
          </cell>
        </row>
        <row r="136">
          <cell r="A136">
            <v>2709</v>
          </cell>
          <cell r="B136" t="str">
            <v>2014</v>
          </cell>
          <cell r="C136">
            <v>121250.44</v>
          </cell>
          <cell r="D136">
            <v>237.5</v>
          </cell>
          <cell r="E136">
            <v>93244.31</v>
          </cell>
          <cell r="F136">
            <v>0</v>
          </cell>
          <cell r="G136">
            <v>0</v>
          </cell>
          <cell r="H136">
            <v>0</v>
          </cell>
          <cell r="I136">
            <v>349927.11</v>
          </cell>
          <cell r="J136">
            <v>72572.399999999994</v>
          </cell>
          <cell r="K136">
            <v>28010.87</v>
          </cell>
          <cell r="L136">
            <v>5174.87</v>
          </cell>
          <cell r="M136">
            <v>22899</v>
          </cell>
          <cell r="N136">
            <v>1779.78</v>
          </cell>
          <cell r="O136">
            <v>0</v>
          </cell>
          <cell r="P136">
            <v>4976.92</v>
          </cell>
          <cell r="Q136">
            <v>0</v>
          </cell>
          <cell r="R136">
            <v>700073.2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7196</v>
          </cell>
          <cell r="Z136">
            <v>16807.84</v>
          </cell>
          <cell r="AA136">
            <v>0</v>
          </cell>
          <cell r="AB136">
            <v>9444.9599999999991</v>
          </cell>
          <cell r="AC136">
            <v>0</v>
          </cell>
          <cell r="AD136">
            <v>0</v>
          </cell>
          <cell r="AE136">
            <v>33448.800000000003</v>
          </cell>
          <cell r="AF136">
            <v>666624.4</v>
          </cell>
          <cell r="AG136">
            <v>0.56000000000000005</v>
          </cell>
          <cell r="AH136">
            <v>124606</v>
          </cell>
          <cell r="AI136">
            <v>0</v>
          </cell>
          <cell r="AJ136">
            <v>0</v>
          </cell>
          <cell r="AK136">
            <v>0</v>
          </cell>
          <cell r="AL136">
            <v>1659</v>
          </cell>
          <cell r="AM136">
            <v>2428</v>
          </cell>
          <cell r="AN136">
            <v>126265</v>
          </cell>
          <cell r="AO136">
            <v>2428</v>
          </cell>
          <cell r="AP136">
            <v>2265</v>
          </cell>
          <cell r="AQ136">
            <v>30014</v>
          </cell>
          <cell r="AR136">
            <v>40480</v>
          </cell>
          <cell r="AS136">
            <v>16866</v>
          </cell>
          <cell r="AT136">
            <v>4272</v>
          </cell>
          <cell r="AU136">
            <v>0</v>
          </cell>
          <cell r="AV136">
            <v>0</v>
          </cell>
          <cell r="AW136">
            <v>0</v>
          </cell>
          <cell r="AX136">
            <v>12850</v>
          </cell>
          <cell r="AY136">
            <v>843.9</v>
          </cell>
          <cell r="AZ136">
            <v>47017</v>
          </cell>
          <cell r="BA136">
            <v>128693</v>
          </cell>
          <cell r="BB136">
            <v>175710</v>
          </cell>
          <cell r="BC136">
            <v>3.79</v>
          </cell>
          <cell r="BD136">
            <v>178194.43</v>
          </cell>
          <cell r="BE136">
            <v>488429.97</v>
          </cell>
          <cell r="BF136">
            <v>578.78</v>
          </cell>
          <cell r="BG136">
            <v>0</v>
          </cell>
          <cell r="BH136">
            <v>0</v>
          </cell>
          <cell r="BI136">
            <v>15</v>
          </cell>
          <cell r="BJ136">
            <v>0</v>
          </cell>
          <cell r="BK136">
            <v>0</v>
          </cell>
          <cell r="BL136">
            <v>0</v>
          </cell>
          <cell r="BM136">
            <v>1</v>
          </cell>
          <cell r="BN136">
            <v>0</v>
          </cell>
          <cell r="BO136">
            <v>1</v>
          </cell>
          <cell r="BP136" t="str">
            <v>Bill</v>
          </cell>
          <cell r="BQ136" t="str">
            <v>Ahrens</v>
          </cell>
          <cell r="BR136" t="str">
            <v>641-236-2715</v>
          </cell>
          <cell r="BS136" t="str">
            <v>bill.ahrens@grinnell-k12.org</v>
          </cell>
          <cell r="BT136" t="str">
            <v>Bill</v>
          </cell>
          <cell r="BU136" t="str">
            <v>Ahrens</v>
          </cell>
          <cell r="BV136" t="str">
            <v>641-990-3660</v>
          </cell>
          <cell r="BW136" t="str">
            <v>bill.ahrens@grinnell-k12.org</v>
          </cell>
          <cell r="BX136" t="str">
            <v>Bill</v>
          </cell>
          <cell r="BY136" t="str">
            <v>Ahrens</v>
          </cell>
          <cell r="BZ136" t="str">
            <v>641-990-3360</v>
          </cell>
          <cell r="CA136" t="str">
            <v>bill.ahrens@grinnell-k12.org</v>
          </cell>
          <cell r="CB136" t="str">
            <v>NULL</v>
          </cell>
          <cell r="CC136">
            <v>41897.495011574072</v>
          </cell>
          <cell r="CD136" t="str">
            <v>NULL</v>
          </cell>
          <cell r="CE136">
            <v>1</v>
          </cell>
          <cell r="CF136">
            <v>1</v>
          </cell>
          <cell r="CG136">
            <v>1</v>
          </cell>
          <cell r="CH136">
            <v>1241</v>
          </cell>
          <cell r="CI136" t="str">
            <v>2709</v>
          </cell>
          <cell r="CJ136" t="str">
            <v>0000</v>
          </cell>
          <cell r="CK136" t="str">
            <v>2014</v>
          </cell>
        </row>
        <row r="137">
          <cell r="A137">
            <v>2718</v>
          </cell>
          <cell r="B137" t="str">
            <v>2014</v>
          </cell>
          <cell r="C137">
            <v>79582.240000000005</v>
          </cell>
          <cell r="D137">
            <v>5151</v>
          </cell>
          <cell r="E137">
            <v>76343.289999999994</v>
          </cell>
          <cell r="F137">
            <v>0</v>
          </cell>
          <cell r="G137">
            <v>0</v>
          </cell>
          <cell r="H137">
            <v>1500</v>
          </cell>
          <cell r="I137">
            <v>209030.59</v>
          </cell>
          <cell r="J137">
            <v>35144.69</v>
          </cell>
          <cell r="K137">
            <v>22064.2</v>
          </cell>
          <cell r="L137">
            <v>10800.32</v>
          </cell>
          <cell r="M137">
            <v>3486.48</v>
          </cell>
          <cell r="N137">
            <v>0</v>
          </cell>
          <cell r="O137">
            <v>1808.7</v>
          </cell>
          <cell r="P137">
            <v>15953.04</v>
          </cell>
          <cell r="Q137">
            <v>0</v>
          </cell>
          <cell r="R137">
            <v>460864.55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35595.279999999999</v>
          </cell>
          <cell r="Z137">
            <v>24871.84</v>
          </cell>
          <cell r="AA137">
            <v>0</v>
          </cell>
          <cell r="AB137">
            <v>2254</v>
          </cell>
          <cell r="AC137">
            <v>0</v>
          </cell>
          <cell r="AD137">
            <v>0</v>
          </cell>
          <cell r="AE137">
            <v>62721.120000000003</v>
          </cell>
          <cell r="AF137">
            <v>398143.43</v>
          </cell>
          <cell r="AG137">
            <v>0.56000000000000005</v>
          </cell>
          <cell r="AH137">
            <v>123354</v>
          </cell>
          <cell r="AI137">
            <v>0</v>
          </cell>
          <cell r="AJ137">
            <v>0</v>
          </cell>
          <cell r="AK137">
            <v>0</v>
          </cell>
          <cell r="AL137">
            <v>1865</v>
          </cell>
          <cell r="AM137">
            <v>1531</v>
          </cell>
          <cell r="AN137">
            <v>125219</v>
          </cell>
          <cell r="AO137">
            <v>1531</v>
          </cell>
          <cell r="AP137">
            <v>16376</v>
          </cell>
          <cell r="AQ137">
            <v>44414</v>
          </cell>
          <cell r="AR137">
            <v>13488</v>
          </cell>
          <cell r="AS137">
            <v>4025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63563</v>
          </cell>
          <cell r="AY137">
            <v>404.8</v>
          </cell>
          <cell r="AZ137">
            <v>29864</v>
          </cell>
          <cell r="BA137">
            <v>126750</v>
          </cell>
          <cell r="BB137">
            <v>156614</v>
          </cell>
          <cell r="BC137">
            <v>2.54</v>
          </cell>
          <cell r="BD137">
            <v>75854.559999999998</v>
          </cell>
          <cell r="BE137">
            <v>322288.87</v>
          </cell>
          <cell r="BF137">
            <v>796.17</v>
          </cell>
          <cell r="BG137">
            <v>0</v>
          </cell>
          <cell r="BH137">
            <v>0</v>
          </cell>
          <cell r="BI137">
            <v>16</v>
          </cell>
          <cell r="BJ137">
            <v>0</v>
          </cell>
          <cell r="BK137">
            <v>0</v>
          </cell>
          <cell r="BL137">
            <v>1</v>
          </cell>
          <cell r="BM137">
            <v>0</v>
          </cell>
          <cell r="BN137">
            <v>0</v>
          </cell>
          <cell r="BO137">
            <v>0</v>
          </cell>
          <cell r="BP137" t="str">
            <v>Mr. Dana</v>
          </cell>
          <cell r="BQ137" t="str">
            <v>Kunze</v>
          </cell>
          <cell r="BR137" t="str">
            <v>712-778-2152</v>
          </cell>
          <cell r="BS137" t="str">
            <v>dkunze@griswoldschools.org</v>
          </cell>
          <cell r="BT137" t="str">
            <v>Al</v>
          </cell>
          <cell r="BU137" t="str">
            <v>Hunter</v>
          </cell>
          <cell r="BV137" t="str">
            <v>712-778-2166</v>
          </cell>
          <cell r="BW137" t="str">
            <v>ahunter@griswoldschools.org</v>
          </cell>
          <cell r="BX137" t="str">
            <v>Al</v>
          </cell>
          <cell r="BY137" t="str">
            <v>Hunter</v>
          </cell>
          <cell r="BZ137" t="str">
            <v>712-778-2166</v>
          </cell>
          <cell r="CA137" t="str">
            <v>ahunter@griswoldschools.org</v>
          </cell>
          <cell r="CB137" t="str">
            <v>NULL</v>
          </cell>
          <cell r="CC137">
            <v>41870.542268518519</v>
          </cell>
          <cell r="CD137" t="str">
            <v>NULL</v>
          </cell>
          <cell r="CE137">
            <v>1</v>
          </cell>
          <cell r="CF137">
            <v>1</v>
          </cell>
          <cell r="CG137">
            <v>1</v>
          </cell>
          <cell r="CH137">
            <v>803</v>
          </cell>
          <cell r="CI137" t="str">
            <v>2718</v>
          </cell>
          <cell r="CJ137" t="str">
            <v>0000</v>
          </cell>
          <cell r="CK137" t="str">
            <v>2014</v>
          </cell>
        </row>
        <row r="138">
          <cell r="A138">
            <v>2727</v>
          </cell>
          <cell r="B138" t="str">
            <v>2014</v>
          </cell>
          <cell r="C138">
            <v>42913.89</v>
          </cell>
          <cell r="D138">
            <v>0</v>
          </cell>
          <cell r="E138">
            <v>21649.57</v>
          </cell>
          <cell r="F138">
            <v>202.4</v>
          </cell>
          <cell r="G138">
            <v>0</v>
          </cell>
          <cell r="H138">
            <v>0</v>
          </cell>
          <cell r="I138">
            <v>123011.72</v>
          </cell>
          <cell r="J138">
            <v>52057.48</v>
          </cell>
          <cell r="K138">
            <v>12031.6</v>
          </cell>
          <cell r="L138">
            <v>11731.72</v>
          </cell>
          <cell r="M138">
            <v>8526</v>
          </cell>
          <cell r="N138">
            <v>0</v>
          </cell>
          <cell r="O138">
            <v>1373.79</v>
          </cell>
          <cell r="P138">
            <v>9725.2199999999993</v>
          </cell>
          <cell r="Q138">
            <v>0</v>
          </cell>
          <cell r="R138">
            <v>283223.39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6567.68</v>
          </cell>
          <cell r="Z138">
            <v>13886.88</v>
          </cell>
          <cell r="AA138">
            <v>0</v>
          </cell>
          <cell r="AB138">
            <v>11418.96</v>
          </cell>
          <cell r="AC138">
            <v>3581.76</v>
          </cell>
          <cell r="AD138">
            <v>0</v>
          </cell>
          <cell r="AE138">
            <v>35455.279999999999</v>
          </cell>
          <cell r="AF138">
            <v>247768.11</v>
          </cell>
          <cell r="AG138">
            <v>0.56000000000000005</v>
          </cell>
          <cell r="AH138">
            <v>38001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38001</v>
          </cell>
          <cell r="AO138">
            <v>0</v>
          </cell>
          <cell r="AP138">
            <v>0</v>
          </cell>
          <cell r="AQ138">
            <v>24798</v>
          </cell>
          <cell r="AR138">
            <v>13144</v>
          </cell>
          <cell r="AS138">
            <v>20391</v>
          </cell>
          <cell r="AT138">
            <v>0</v>
          </cell>
          <cell r="AU138">
            <v>6396</v>
          </cell>
          <cell r="AV138">
            <v>0</v>
          </cell>
          <cell r="AW138">
            <v>0</v>
          </cell>
          <cell r="AX138">
            <v>11728</v>
          </cell>
          <cell r="AY138">
            <v>199</v>
          </cell>
          <cell r="AZ138">
            <v>13144</v>
          </cell>
          <cell r="BA138">
            <v>38001</v>
          </cell>
          <cell r="BB138">
            <v>51145</v>
          </cell>
          <cell r="BC138">
            <v>4.84</v>
          </cell>
          <cell r="BD138">
            <v>63616.959999999999</v>
          </cell>
          <cell r="BE138">
            <v>184151.15</v>
          </cell>
          <cell r="BF138">
            <v>925.38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1</v>
          </cell>
          <cell r="BM138">
            <v>0</v>
          </cell>
          <cell r="BN138">
            <v>0</v>
          </cell>
          <cell r="BO138">
            <v>0</v>
          </cell>
          <cell r="BP138" t="str">
            <v>Chad</v>
          </cell>
          <cell r="BQ138" t="str">
            <v>Wagner</v>
          </cell>
          <cell r="BR138">
            <v>3198255418</v>
          </cell>
          <cell r="BS138" t="str">
            <v>cwagner@spartanpride.net</v>
          </cell>
          <cell r="BT138" t="str">
            <v>Mark</v>
          </cell>
          <cell r="BU138" t="str">
            <v>Possehl</v>
          </cell>
          <cell r="BV138">
            <v>3198255460</v>
          </cell>
          <cell r="BW138" t="str">
            <v>mpossehl@spartanpride.net</v>
          </cell>
          <cell r="BX138" t="str">
            <v>Mark</v>
          </cell>
          <cell r="BY138" t="str">
            <v>Possehl</v>
          </cell>
          <cell r="BZ138">
            <v>3198255460</v>
          </cell>
          <cell r="CA138" t="str">
            <v>mpossehl@spartanpride.net</v>
          </cell>
          <cell r="CB138" t="str">
            <v>NULL</v>
          </cell>
          <cell r="CC138">
            <v>41964.618368055555</v>
          </cell>
          <cell r="CD138" t="str">
            <v>NULL</v>
          </cell>
          <cell r="CE138">
            <v>1</v>
          </cell>
          <cell r="CF138">
            <v>1</v>
          </cell>
          <cell r="CG138">
            <v>1</v>
          </cell>
          <cell r="CH138">
            <v>804</v>
          </cell>
          <cell r="CI138" t="str">
            <v>2727</v>
          </cell>
          <cell r="CJ138" t="str">
            <v>0000</v>
          </cell>
          <cell r="CK138" t="str">
            <v>2014</v>
          </cell>
        </row>
        <row r="139">
          <cell r="A139">
            <v>2754</v>
          </cell>
          <cell r="B139" t="str">
            <v>2014</v>
          </cell>
          <cell r="C139">
            <v>41327.14</v>
          </cell>
          <cell r="D139">
            <v>0</v>
          </cell>
          <cell r="E139">
            <v>33530.86</v>
          </cell>
          <cell r="F139">
            <v>0</v>
          </cell>
          <cell r="G139">
            <v>9930</v>
          </cell>
          <cell r="H139">
            <v>0</v>
          </cell>
          <cell r="I139">
            <v>81645.429999999993</v>
          </cell>
          <cell r="J139">
            <v>18455.23</v>
          </cell>
          <cell r="K139">
            <v>10605.96</v>
          </cell>
          <cell r="L139">
            <v>23129.87</v>
          </cell>
          <cell r="M139">
            <v>8655</v>
          </cell>
          <cell r="N139">
            <v>405</v>
          </cell>
          <cell r="O139">
            <v>0</v>
          </cell>
          <cell r="P139">
            <v>889.6</v>
          </cell>
          <cell r="Q139">
            <v>0</v>
          </cell>
          <cell r="R139">
            <v>228574.09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1080.49</v>
          </cell>
          <cell r="Y139">
            <v>7333.2</v>
          </cell>
          <cell r="Z139">
            <v>2617.44</v>
          </cell>
          <cell r="AA139">
            <v>0</v>
          </cell>
          <cell r="AB139">
            <v>8962.7999999999993</v>
          </cell>
          <cell r="AC139">
            <v>0</v>
          </cell>
          <cell r="AD139">
            <v>0</v>
          </cell>
          <cell r="AE139">
            <v>19993.93</v>
          </cell>
          <cell r="AF139">
            <v>208580.16</v>
          </cell>
          <cell r="AG139">
            <v>0.56000000000000005</v>
          </cell>
          <cell r="AH139">
            <v>65358</v>
          </cell>
          <cell r="AI139">
            <v>5065</v>
          </cell>
          <cell r="AJ139">
            <v>0</v>
          </cell>
          <cell r="AK139">
            <v>0</v>
          </cell>
          <cell r="AL139">
            <v>2386</v>
          </cell>
          <cell r="AM139">
            <v>0</v>
          </cell>
          <cell r="AN139">
            <v>67744</v>
          </cell>
          <cell r="AO139">
            <v>5065</v>
          </cell>
          <cell r="AP139">
            <v>0</v>
          </cell>
          <cell r="AQ139">
            <v>4674</v>
          </cell>
          <cell r="AR139">
            <v>12872</v>
          </cell>
          <cell r="AS139">
            <v>16005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13095</v>
          </cell>
          <cell r="AY139">
            <v>204.7</v>
          </cell>
          <cell r="AZ139">
            <v>12872</v>
          </cell>
          <cell r="BA139">
            <v>72809</v>
          </cell>
          <cell r="BB139">
            <v>85681</v>
          </cell>
          <cell r="BC139">
            <v>2.4300000000000002</v>
          </cell>
          <cell r="BD139">
            <v>31278.959999999999</v>
          </cell>
          <cell r="BE139">
            <v>177301.2</v>
          </cell>
          <cell r="BF139">
            <v>866.15</v>
          </cell>
          <cell r="BG139">
            <v>0</v>
          </cell>
          <cell r="BH139">
            <v>0</v>
          </cell>
          <cell r="BI139">
            <v>7</v>
          </cell>
          <cell r="BJ139">
            <v>0</v>
          </cell>
          <cell r="BK139">
            <v>0</v>
          </cell>
          <cell r="BL139">
            <v>1</v>
          </cell>
          <cell r="BM139">
            <v>0</v>
          </cell>
          <cell r="BN139">
            <v>0</v>
          </cell>
          <cell r="BO139">
            <v>1</v>
          </cell>
          <cell r="BP139" t="str">
            <v>Steve</v>
          </cell>
          <cell r="BQ139" t="str">
            <v>Smith</v>
          </cell>
          <cell r="BR139" t="str">
            <v>641-332-2972</v>
          </cell>
          <cell r="BS139" t="str">
            <v>ssmith@guthrie.k12.ia.us</v>
          </cell>
          <cell r="BT139" t="str">
            <v>N/A</v>
          </cell>
          <cell r="BU139" t="str">
            <v>N/A</v>
          </cell>
          <cell r="BV139" t="str">
            <v>N/A</v>
          </cell>
          <cell r="BW139" t="str">
            <v>N/A</v>
          </cell>
          <cell r="BX139" t="str">
            <v>N/A</v>
          </cell>
          <cell r="BY139" t="str">
            <v>N/A</v>
          </cell>
          <cell r="BZ139" t="str">
            <v>N/A</v>
          </cell>
          <cell r="CA139" t="str">
            <v>N/A</v>
          </cell>
          <cell r="CB139" t="str">
            <v>NULL</v>
          </cell>
          <cell r="CC139">
            <v>41891.47960648148</v>
          </cell>
          <cell r="CD139" t="str">
            <v>NULL</v>
          </cell>
          <cell r="CE139">
            <v>1</v>
          </cell>
          <cell r="CF139">
            <v>1</v>
          </cell>
          <cell r="CG139">
            <v>1</v>
          </cell>
          <cell r="CH139">
            <v>805</v>
          </cell>
          <cell r="CI139" t="str">
            <v>2754</v>
          </cell>
          <cell r="CJ139" t="str">
            <v>0000</v>
          </cell>
          <cell r="CK139" t="str">
            <v>2014</v>
          </cell>
        </row>
        <row r="140">
          <cell r="A140">
            <v>2763</v>
          </cell>
          <cell r="B140" t="str">
            <v>2014</v>
          </cell>
          <cell r="C140">
            <v>113606.9</v>
          </cell>
          <cell r="D140">
            <v>0</v>
          </cell>
          <cell r="E140">
            <v>7267.86</v>
          </cell>
          <cell r="F140">
            <v>1788</v>
          </cell>
          <cell r="G140">
            <v>0</v>
          </cell>
          <cell r="H140">
            <v>121872.61</v>
          </cell>
          <cell r="I140">
            <v>217819.36</v>
          </cell>
          <cell r="J140">
            <v>46982.27</v>
          </cell>
          <cell r="K140">
            <v>35120.480000000003</v>
          </cell>
          <cell r="L140">
            <v>7497.61</v>
          </cell>
          <cell r="M140">
            <v>10265</v>
          </cell>
          <cell r="N140">
            <v>7585.15</v>
          </cell>
          <cell r="O140">
            <v>0</v>
          </cell>
          <cell r="P140">
            <v>5186.8900000000003</v>
          </cell>
          <cell r="Q140">
            <v>0</v>
          </cell>
          <cell r="R140">
            <v>574992.13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6136.48</v>
          </cell>
          <cell r="Z140">
            <v>15070.72</v>
          </cell>
          <cell r="AA140">
            <v>0</v>
          </cell>
          <cell r="AB140">
            <v>10343.76</v>
          </cell>
          <cell r="AC140">
            <v>0</v>
          </cell>
          <cell r="AD140">
            <v>0</v>
          </cell>
          <cell r="AE140">
            <v>31550.959999999999</v>
          </cell>
          <cell r="AF140">
            <v>543441.17000000004</v>
          </cell>
          <cell r="AG140">
            <v>0.56000000000000005</v>
          </cell>
          <cell r="AH140">
            <v>150488</v>
          </cell>
          <cell r="AI140">
            <v>0</v>
          </cell>
          <cell r="AJ140">
            <v>0</v>
          </cell>
          <cell r="AK140">
            <v>0</v>
          </cell>
          <cell r="AL140">
            <v>850</v>
          </cell>
          <cell r="AM140">
            <v>125</v>
          </cell>
          <cell r="AN140">
            <v>151338</v>
          </cell>
          <cell r="AO140">
            <v>125</v>
          </cell>
          <cell r="AP140">
            <v>0</v>
          </cell>
          <cell r="AQ140">
            <v>26912</v>
          </cell>
          <cell r="AR140">
            <v>33913</v>
          </cell>
          <cell r="AS140">
            <v>18471</v>
          </cell>
          <cell r="AT140">
            <v>628</v>
          </cell>
          <cell r="AU140">
            <v>0</v>
          </cell>
          <cell r="AV140">
            <v>0</v>
          </cell>
          <cell r="AW140">
            <v>0</v>
          </cell>
          <cell r="AX140">
            <v>10958</v>
          </cell>
          <cell r="AY140">
            <v>369.3</v>
          </cell>
          <cell r="AZ140">
            <v>34541</v>
          </cell>
          <cell r="BA140">
            <v>151463</v>
          </cell>
          <cell r="BB140">
            <v>186004</v>
          </cell>
          <cell r="BC140">
            <v>2.92</v>
          </cell>
          <cell r="BD140">
            <v>100859.72</v>
          </cell>
          <cell r="BE140">
            <v>442581.45</v>
          </cell>
          <cell r="BF140">
            <v>1198.43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1</v>
          </cell>
          <cell r="BM140">
            <v>0</v>
          </cell>
          <cell r="BN140">
            <v>0</v>
          </cell>
          <cell r="BO140">
            <v>1</v>
          </cell>
          <cell r="BP140" t="str">
            <v>David</v>
          </cell>
          <cell r="BQ140" t="str">
            <v>Schlueter</v>
          </cell>
          <cell r="BR140" t="str">
            <v>563-252-2341 x301</v>
          </cell>
          <cell r="BS140" t="str">
            <v>dschlueter@claytonridge.k12.ia.us</v>
          </cell>
          <cell r="BT140" t="str">
            <v>Jim</v>
          </cell>
          <cell r="BU140" t="str">
            <v>Schlueter</v>
          </cell>
          <cell r="BV140" t="str">
            <v>563-252-1339</v>
          </cell>
          <cell r="BW140" t="str">
            <v>busbarn@alpinecom.net</v>
          </cell>
          <cell r="BX140" t="str">
            <v>Jim</v>
          </cell>
          <cell r="BY140" t="str">
            <v>Schlueter</v>
          </cell>
          <cell r="BZ140" t="str">
            <v>563-252-1339</v>
          </cell>
          <cell r="CA140" t="str">
            <v>busbarn@alpinecom.net</v>
          </cell>
          <cell r="CB140" t="str">
            <v>NULL</v>
          </cell>
          <cell r="CC140">
            <v>41897.374351851853</v>
          </cell>
          <cell r="CD140" t="str">
            <v>NULL</v>
          </cell>
          <cell r="CE140">
            <v>1</v>
          </cell>
          <cell r="CF140">
            <v>1</v>
          </cell>
          <cell r="CG140">
            <v>1</v>
          </cell>
          <cell r="CH140">
            <v>806</v>
          </cell>
          <cell r="CI140" t="str">
            <v>2763</v>
          </cell>
          <cell r="CJ140" t="str">
            <v>0000</v>
          </cell>
          <cell r="CK140" t="str">
            <v>2014</v>
          </cell>
        </row>
        <row r="141">
          <cell r="A141">
            <v>2766</v>
          </cell>
          <cell r="B141" t="str">
            <v>2014</v>
          </cell>
          <cell r="C141">
            <v>54635.77</v>
          </cell>
          <cell r="D141">
            <v>0</v>
          </cell>
          <cell r="E141">
            <v>20497.14</v>
          </cell>
          <cell r="F141">
            <v>0</v>
          </cell>
          <cell r="G141">
            <v>0</v>
          </cell>
          <cell r="H141">
            <v>0</v>
          </cell>
          <cell r="I141">
            <v>72744.88</v>
          </cell>
          <cell r="J141">
            <v>18923.21</v>
          </cell>
          <cell r="K141">
            <v>17596.28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39159.18</v>
          </cell>
          <cell r="Q141">
            <v>0</v>
          </cell>
          <cell r="R141">
            <v>223556.46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304.08</v>
          </cell>
          <cell r="Z141">
            <v>0</v>
          </cell>
          <cell r="AA141">
            <v>0</v>
          </cell>
          <cell r="AB141">
            <v>7347.2</v>
          </cell>
          <cell r="AC141">
            <v>0</v>
          </cell>
          <cell r="AD141">
            <v>0</v>
          </cell>
          <cell r="AE141">
            <v>7651.28</v>
          </cell>
          <cell r="AF141">
            <v>215905.18</v>
          </cell>
          <cell r="AG141">
            <v>0.56000000000000005</v>
          </cell>
          <cell r="AH141">
            <v>45278</v>
          </cell>
          <cell r="AI141">
            <v>12818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45278</v>
          </cell>
          <cell r="AO141">
            <v>12818</v>
          </cell>
          <cell r="AP141">
            <v>888</v>
          </cell>
          <cell r="AQ141">
            <v>0</v>
          </cell>
          <cell r="AR141">
            <v>12266</v>
          </cell>
          <cell r="AS141">
            <v>13120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543</v>
          </cell>
          <cell r="AY141">
            <v>209</v>
          </cell>
          <cell r="AZ141">
            <v>13154</v>
          </cell>
          <cell r="BA141">
            <v>58096</v>
          </cell>
          <cell r="BB141">
            <v>71250</v>
          </cell>
          <cell r="BC141">
            <v>3.03</v>
          </cell>
          <cell r="BD141">
            <v>39856.620000000003</v>
          </cell>
          <cell r="BE141">
            <v>176048.56</v>
          </cell>
          <cell r="BF141">
            <v>842.34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1</v>
          </cell>
          <cell r="BP141" t="str">
            <v>Lori</v>
          </cell>
          <cell r="BQ141" t="str">
            <v>McClenathan</v>
          </cell>
          <cell r="BR141" t="str">
            <v>319-647-2161</v>
          </cell>
          <cell r="BS141" t="str">
            <v>lmcclenathan@hlv.k12.ia.us</v>
          </cell>
          <cell r="BT141" t="str">
            <v>Jan</v>
          </cell>
          <cell r="BU141" t="str">
            <v>Kaplan</v>
          </cell>
          <cell r="BV141" t="str">
            <v>319-647-2161</v>
          </cell>
          <cell r="BW141" t="str">
            <v>jkaplan@hlv.k12.ia.us</v>
          </cell>
          <cell r="BX141" t="str">
            <v>Jan</v>
          </cell>
          <cell r="BY141" t="str">
            <v>Kaplan</v>
          </cell>
          <cell r="BZ141" t="str">
            <v>319-647-2161</v>
          </cell>
          <cell r="CA141" t="str">
            <v>jkaplan@hlv.k12.ia.us</v>
          </cell>
          <cell r="CB141" t="str">
            <v>NULL</v>
          </cell>
          <cell r="CC141">
            <v>41894.454884259256</v>
          </cell>
          <cell r="CD141" t="str">
            <v>NULL</v>
          </cell>
          <cell r="CE141">
            <v>1</v>
          </cell>
          <cell r="CF141">
            <v>1</v>
          </cell>
          <cell r="CG141">
            <v>1</v>
          </cell>
          <cell r="CH141">
            <v>807</v>
          </cell>
          <cell r="CI141" t="str">
            <v>2766</v>
          </cell>
          <cell r="CJ141" t="str">
            <v>0000</v>
          </cell>
          <cell r="CK141" t="str">
            <v>2014</v>
          </cell>
        </row>
        <row r="142">
          <cell r="A142">
            <v>2772</v>
          </cell>
          <cell r="B142" t="str">
            <v>2014</v>
          </cell>
          <cell r="C142">
            <v>32637.33</v>
          </cell>
          <cell r="D142">
            <v>0</v>
          </cell>
          <cell r="E142">
            <v>22077.72</v>
          </cell>
          <cell r="F142">
            <v>0</v>
          </cell>
          <cell r="G142">
            <v>0</v>
          </cell>
          <cell r="H142">
            <v>0</v>
          </cell>
          <cell r="I142">
            <v>111884.76</v>
          </cell>
          <cell r="J142">
            <v>18735.03</v>
          </cell>
          <cell r="K142">
            <v>2415.2199999999998</v>
          </cell>
          <cell r="L142">
            <v>20204.59</v>
          </cell>
          <cell r="M142">
            <v>0</v>
          </cell>
          <cell r="N142">
            <v>0</v>
          </cell>
          <cell r="O142">
            <v>630</v>
          </cell>
          <cell r="P142">
            <v>1222.54</v>
          </cell>
          <cell r="Q142">
            <v>0</v>
          </cell>
          <cell r="R142">
            <v>209807.19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2375.52</v>
          </cell>
          <cell r="Z142">
            <v>28033.040000000001</v>
          </cell>
          <cell r="AA142">
            <v>0</v>
          </cell>
          <cell r="AB142">
            <v>2520</v>
          </cell>
          <cell r="AC142">
            <v>0</v>
          </cell>
          <cell r="AD142">
            <v>0</v>
          </cell>
          <cell r="AE142">
            <v>32928.559999999998</v>
          </cell>
          <cell r="AF142">
            <v>176878.63</v>
          </cell>
          <cell r="AG142">
            <v>0.56000000000000005</v>
          </cell>
          <cell r="AH142">
            <v>20569</v>
          </cell>
          <cell r="AI142">
            <v>14347</v>
          </cell>
          <cell r="AJ142">
            <v>0</v>
          </cell>
          <cell r="AK142">
            <v>0</v>
          </cell>
          <cell r="AL142">
            <v>25</v>
          </cell>
          <cell r="AM142">
            <v>369</v>
          </cell>
          <cell r="AN142">
            <v>20594</v>
          </cell>
          <cell r="AO142">
            <v>14716</v>
          </cell>
          <cell r="AP142">
            <v>0</v>
          </cell>
          <cell r="AQ142">
            <v>50059</v>
          </cell>
          <cell r="AR142">
            <v>12690</v>
          </cell>
          <cell r="AS142">
            <v>4500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4242</v>
          </cell>
          <cell r="AY142">
            <v>166.5</v>
          </cell>
          <cell r="AZ142">
            <v>12690</v>
          </cell>
          <cell r="BA142">
            <v>35310</v>
          </cell>
          <cell r="BB142">
            <v>48000</v>
          </cell>
          <cell r="BC142">
            <v>3.68</v>
          </cell>
          <cell r="BD142">
            <v>46699.199999999997</v>
          </cell>
          <cell r="BE142">
            <v>130179.43</v>
          </cell>
          <cell r="BF142">
            <v>781.86</v>
          </cell>
          <cell r="BG142">
            <v>0</v>
          </cell>
          <cell r="BH142">
            <v>0</v>
          </cell>
          <cell r="BI142">
            <v>5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1</v>
          </cell>
          <cell r="BP142" t="str">
            <v>Brandi</v>
          </cell>
          <cell r="BQ142" t="str">
            <v>Oakes</v>
          </cell>
          <cell r="BR142">
            <v>7123822703</v>
          </cell>
          <cell r="BS142" t="str">
            <v>boakes@nishbd.org</v>
          </cell>
          <cell r="BT142" t="str">
            <v>Brandi</v>
          </cell>
          <cell r="BU142" t="str">
            <v>Oakes</v>
          </cell>
          <cell r="BV142">
            <v>7123822703</v>
          </cell>
          <cell r="BW142" t="str">
            <v>boakes@nishbd.org</v>
          </cell>
          <cell r="BX142" t="str">
            <v>Rick</v>
          </cell>
          <cell r="BY142" t="str">
            <v>Barton</v>
          </cell>
          <cell r="BZ142">
            <v>7123501403</v>
          </cell>
          <cell r="CA142" t="str">
            <v>rickrcbtruck@hotmail.com</v>
          </cell>
          <cell r="CB142" t="str">
            <v>NULL</v>
          </cell>
          <cell r="CC142">
            <v>41897.963425925926</v>
          </cell>
          <cell r="CD142" t="str">
            <v>NULL</v>
          </cell>
          <cell r="CE142">
            <v>1</v>
          </cell>
          <cell r="CF142">
            <v>1</v>
          </cell>
          <cell r="CG142">
            <v>1</v>
          </cell>
          <cell r="CH142">
            <v>808</v>
          </cell>
          <cell r="CI142" t="str">
            <v>2772</v>
          </cell>
          <cell r="CJ142" t="str">
            <v>0000</v>
          </cell>
          <cell r="CK142" t="str">
            <v>2014</v>
          </cell>
        </row>
        <row r="143">
          <cell r="A143">
            <v>2781</v>
          </cell>
          <cell r="B143" t="str">
            <v>2014</v>
          </cell>
          <cell r="C143">
            <v>70357.59</v>
          </cell>
          <cell r="D143">
            <v>0</v>
          </cell>
          <cell r="E143">
            <v>93349.58</v>
          </cell>
          <cell r="F143">
            <v>471.38</v>
          </cell>
          <cell r="G143">
            <v>0</v>
          </cell>
          <cell r="H143">
            <v>12000</v>
          </cell>
          <cell r="I143">
            <v>229525.38</v>
          </cell>
          <cell r="J143">
            <v>45322</v>
          </cell>
          <cell r="K143">
            <v>16830.259999999998</v>
          </cell>
          <cell r="L143">
            <v>8167.49</v>
          </cell>
          <cell r="M143">
            <v>15432</v>
          </cell>
          <cell r="N143">
            <v>1005</v>
          </cell>
          <cell r="O143">
            <v>0</v>
          </cell>
          <cell r="P143">
            <v>4487.78</v>
          </cell>
          <cell r="Q143">
            <v>0</v>
          </cell>
          <cell r="R143">
            <v>496948.46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17183.599999999999</v>
          </cell>
          <cell r="Z143">
            <v>8598.24</v>
          </cell>
          <cell r="AA143">
            <v>0</v>
          </cell>
          <cell r="AB143">
            <v>8821.1200000000008</v>
          </cell>
          <cell r="AC143">
            <v>500.64</v>
          </cell>
          <cell r="AD143">
            <v>0</v>
          </cell>
          <cell r="AE143">
            <v>35103.599999999999</v>
          </cell>
          <cell r="AF143">
            <v>461844.86</v>
          </cell>
          <cell r="AG143">
            <v>0.56000000000000005</v>
          </cell>
          <cell r="AH143">
            <v>74657</v>
          </cell>
          <cell r="AI143">
            <v>0</v>
          </cell>
          <cell r="AJ143">
            <v>0</v>
          </cell>
          <cell r="AK143">
            <v>0</v>
          </cell>
          <cell r="AL143">
            <v>1123</v>
          </cell>
          <cell r="AM143">
            <v>17273</v>
          </cell>
          <cell r="AN143">
            <v>75780</v>
          </cell>
          <cell r="AO143">
            <v>17273</v>
          </cell>
          <cell r="AP143">
            <v>14274</v>
          </cell>
          <cell r="AQ143">
            <v>15354</v>
          </cell>
          <cell r="AR143">
            <v>28814</v>
          </cell>
          <cell r="AS143">
            <v>15752</v>
          </cell>
          <cell r="AT143">
            <v>1012</v>
          </cell>
          <cell r="AU143">
            <v>894</v>
          </cell>
          <cell r="AV143">
            <v>0</v>
          </cell>
          <cell r="AW143">
            <v>0</v>
          </cell>
          <cell r="AX143">
            <v>30685</v>
          </cell>
          <cell r="AY143">
            <v>164.3</v>
          </cell>
          <cell r="AZ143">
            <v>44100</v>
          </cell>
          <cell r="BA143">
            <v>93053</v>
          </cell>
          <cell r="BB143">
            <v>137153</v>
          </cell>
          <cell r="BC143">
            <v>3.37</v>
          </cell>
          <cell r="BD143">
            <v>148617</v>
          </cell>
          <cell r="BE143">
            <v>313227.86</v>
          </cell>
          <cell r="BF143">
            <v>1906.44</v>
          </cell>
          <cell r="BG143">
            <v>0</v>
          </cell>
          <cell r="BH143">
            <v>0</v>
          </cell>
          <cell r="BI143">
            <v>12</v>
          </cell>
          <cell r="BJ143">
            <v>0</v>
          </cell>
          <cell r="BK143">
            <v>0</v>
          </cell>
          <cell r="BL143">
            <v>0</v>
          </cell>
          <cell r="BM143">
            <v>1</v>
          </cell>
          <cell r="BN143">
            <v>0</v>
          </cell>
          <cell r="BO143">
            <v>0</v>
          </cell>
          <cell r="BP143" t="str">
            <v>Lisa</v>
          </cell>
          <cell r="BQ143" t="str">
            <v>Lewis</v>
          </cell>
          <cell r="BR143" t="str">
            <v>641-456-4300</v>
          </cell>
          <cell r="BS143" t="str">
            <v>llewis@hdcsd.org</v>
          </cell>
          <cell r="BT143" t="str">
            <v>Wayne</v>
          </cell>
          <cell r="BU143" t="str">
            <v>Eckhoff</v>
          </cell>
          <cell r="BV143" t="str">
            <v>641-456-2319</v>
          </cell>
          <cell r="BW143" t="str">
            <v>weckhoff@hdcsd.rog</v>
          </cell>
          <cell r="BX143" t="str">
            <v>Wayne</v>
          </cell>
          <cell r="BY143" t="str">
            <v>Eckhoff</v>
          </cell>
          <cell r="BZ143" t="str">
            <v>641-456-2319</v>
          </cell>
          <cell r="CA143" t="str">
            <v>weckhoff@hdcsd.org</v>
          </cell>
          <cell r="CB143" t="str">
            <v>NULL</v>
          </cell>
          <cell r="CC143">
            <v>41894.387326388889</v>
          </cell>
          <cell r="CD143" t="str">
            <v>NULL</v>
          </cell>
          <cell r="CE143">
            <v>1</v>
          </cell>
          <cell r="CF143">
            <v>1</v>
          </cell>
          <cell r="CG143">
            <v>1</v>
          </cell>
          <cell r="CH143">
            <v>809</v>
          </cell>
          <cell r="CI143" t="str">
            <v>2781</v>
          </cell>
          <cell r="CJ143" t="str">
            <v>0000</v>
          </cell>
          <cell r="CK143" t="str">
            <v>2014</v>
          </cell>
        </row>
        <row r="144">
          <cell r="A144">
            <v>2826</v>
          </cell>
          <cell r="B144" t="str">
            <v>2014</v>
          </cell>
          <cell r="C144">
            <v>158446.46</v>
          </cell>
          <cell r="D144">
            <v>183.42</v>
          </cell>
          <cell r="E144">
            <v>68967.28</v>
          </cell>
          <cell r="F144">
            <v>153.6</v>
          </cell>
          <cell r="G144">
            <v>0</v>
          </cell>
          <cell r="H144">
            <v>0</v>
          </cell>
          <cell r="I144">
            <v>451757.2</v>
          </cell>
          <cell r="J144">
            <v>83235.7</v>
          </cell>
          <cell r="K144">
            <v>67176.33</v>
          </cell>
          <cell r="L144">
            <v>3315.83</v>
          </cell>
          <cell r="M144">
            <v>21027</v>
          </cell>
          <cell r="N144">
            <v>6752.61</v>
          </cell>
          <cell r="O144">
            <v>0</v>
          </cell>
          <cell r="P144">
            <v>3397.65</v>
          </cell>
          <cell r="Q144">
            <v>0</v>
          </cell>
          <cell r="R144">
            <v>864413.08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37517.760000000002</v>
          </cell>
          <cell r="AA144">
            <v>0</v>
          </cell>
          <cell r="AB144">
            <v>75158.720000000001</v>
          </cell>
          <cell r="AC144">
            <v>0</v>
          </cell>
          <cell r="AD144">
            <v>0</v>
          </cell>
          <cell r="AE144">
            <v>112676.48</v>
          </cell>
          <cell r="AF144">
            <v>751736.6</v>
          </cell>
          <cell r="AG144">
            <v>0.56000000000000005</v>
          </cell>
          <cell r="AH144">
            <v>155169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155169</v>
          </cell>
          <cell r="AO144">
            <v>0</v>
          </cell>
          <cell r="AP144">
            <v>6069</v>
          </cell>
          <cell r="AQ144">
            <v>66996</v>
          </cell>
          <cell r="AR144">
            <v>61135</v>
          </cell>
          <cell r="AS144">
            <v>134212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585.29999999999995</v>
          </cell>
          <cell r="AZ144">
            <v>67204</v>
          </cell>
          <cell r="BA144">
            <v>155169</v>
          </cell>
          <cell r="BB144">
            <v>222373</v>
          </cell>
          <cell r="BC144">
            <v>3.38</v>
          </cell>
          <cell r="BD144">
            <v>227149.52</v>
          </cell>
          <cell r="BE144">
            <v>524587.07999999996</v>
          </cell>
          <cell r="BF144">
            <v>896.27</v>
          </cell>
          <cell r="BG144">
            <v>0</v>
          </cell>
          <cell r="BH144">
            <v>0</v>
          </cell>
          <cell r="BI144">
            <v>11</v>
          </cell>
          <cell r="BJ144">
            <v>0</v>
          </cell>
          <cell r="BK144">
            <v>0</v>
          </cell>
          <cell r="BL144">
            <v>1</v>
          </cell>
          <cell r="BM144">
            <v>0</v>
          </cell>
          <cell r="BN144">
            <v>0</v>
          </cell>
          <cell r="BO144">
            <v>0</v>
          </cell>
          <cell r="BP144" t="str">
            <v>BRIAN</v>
          </cell>
          <cell r="BQ144" t="str">
            <v>GUBBELS</v>
          </cell>
          <cell r="BR144" t="str">
            <v>712-755-2152</v>
          </cell>
          <cell r="BS144" t="str">
            <v>BGUBBELS@HCSDCYCLONES.COM</v>
          </cell>
          <cell r="BT144" t="str">
            <v>MATT  </v>
          </cell>
          <cell r="BU144" t="str">
            <v>KOESTERS</v>
          </cell>
          <cell r="BV144" t="str">
            <v>712-755-5070</v>
          </cell>
          <cell r="BW144" t="str">
            <v>MKOESTERS@HCSDCYCLONES.COM</v>
          </cell>
          <cell r="BX144" t="str">
            <v>JARED</v>
          </cell>
          <cell r="BY144" t="str">
            <v>KLEIN</v>
          </cell>
          <cell r="BZ144" t="str">
            <v>712-755-5070</v>
          </cell>
          <cell r="CA144" t="str">
            <v>JKLEIN@HCSDCYCLONES.COM</v>
          </cell>
          <cell r="CB144" t="str">
            <v>NULL</v>
          </cell>
          <cell r="CC144">
            <v>41887.691689814812</v>
          </cell>
          <cell r="CD144" t="str">
            <v>NULL</v>
          </cell>
          <cell r="CE144">
            <v>1</v>
          </cell>
          <cell r="CF144">
            <v>1</v>
          </cell>
          <cell r="CG144">
            <v>1</v>
          </cell>
          <cell r="CH144">
            <v>810</v>
          </cell>
          <cell r="CI144" t="str">
            <v>2826</v>
          </cell>
          <cell r="CJ144" t="str">
            <v>0000</v>
          </cell>
          <cell r="CK144" t="str">
            <v>2014</v>
          </cell>
        </row>
        <row r="145">
          <cell r="A145">
            <v>2834</v>
          </cell>
          <cell r="B145" t="str">
            <v>2014</v>
          </cell>
          <cell r="C145">
            <v>57668.28</v>
          </cell>
          <cell r="D145">
            <v>0</v>
          </cell>
          <cell r="E145">
            <v>48241.13</v>
          </cell>
          <cell r="F145">
            <v>0</v>
          </cell>
          <cell r="G145">
            <v>0</v>
          </cell>
          <cell r="H145">
            <v>0</v>
          </cell>
          <cell r="I145">
            <v>137904.44</v>
          </cell>
          <cell r="J145">
            <v>30451.57</v>
          </cell>
          <cell r="K145">
            <v>21835.11</v>
          </cell>
          <cell r="L145">
            <v>0</v>
          </cell>
          <cell r="M145">
            <v>15358</v>
          </cell>
          <cell r="N145">
            <v>0</v>
          </cell>
          <cell r="O145">
            <v>0</v>
          </cell>
          <cell r="P145">
            <v>7454.16</v>
          </cell>
          <cell r="Q145">
            <v>0</v>
          </cell>
          <cell r="R145">
            <v>318912.69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26106.47</v>
          </cell>
          <cell r="Y145">
            <v>14104.16</v>
          </cell>
          <cell r="Z145">
            <v>18589.759999999998</v>
          </cell>
          <cell r="AA145">
            <v>0</v>
          </cell>
          <cell r="AB145">
            <v>13282.08</v>
          </cell>
          <cell r="AC145">
            <v>0</v>
          </cell>
          <cell r="AD145">
            <v>0</v>
          </cell>
          <cell r="AE145">
            <v>72082.47</v>
          </cell>
          <cell r="AF145">
            <v>246830.22</v>
          </cell>
          <cell r="AG145">
            <v>0.56000000000000005</v>
          </cell>
          <cell r="AH145">
            <v>139697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139697</v>
          </cell>
          <cell r="AO145">
            <v>0</v>
          </cell>
          <cell r="AP145">
            <v>0</v>
          </cell>
          <cell r="AQ145">
            <v>33196</v>
          </cell>
          <cell r="AR145">
            <v>6538</v>
          </cell>
          <cell r="AS145">
            <v>23718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25186</v>
          </cell>
          <cell r="AY145">
            <v>265.60000000000002</v>
          </cell>
          <cell r="AZ145">
            <v>6538</v>
          </cell>
          <cell r="BA145">
            <v>139697</v>
          </cell>
          <cell r="BB145">
            <v>146235</v>
          </cell>
          <cell r="BC145">
            <v>1.69</v>
          </cell>
          <cell r="BD145">
            <v>11049.22</v>
          </cell>
          <cell r="BE145">
            <v>235781</v>
          </cell>
          <cell r="BF145">
            <v>887.73</v>
          </cell>
          <cell r="BG145">
            <v>0</v>
          </cell>
          <cell r="BH145">
            <v>0</v>
          </cell>
          <cell r="BI145">
            <v>5</v>
          </cell>
          <cell r="BJ145">
            <v>0</v>
          </cell>
          <cell r="BK145">
            <v>0</v>
          </cell>
          <cell r="BL145">
            <v>1</v>
          </cell>
          <cell r="BM145">
            <v>0</v>
          </cell>
          <cell r="BN145">
            <v>0</v>
          </cell>
          <cell r="BO145">
            <v>0</v>
          </cell>
          <cell r="BP145" t="str">
            <v>Dennis</v>
          </cell>
          <cell r="BQ145" t="str">
            <v>Gourley</v>
          </cell>
          <cell r="BR145" t="str">
            <v>641-682-8591</v>
          </cell>
          <cell r="BS145" t="str">
            <v>dennis.gourley@gpaea.org</v>
          </cell>
          <cell r="BT145" t="str">
            <v>NEIL</v>
          </cell>
          <cell r="BU145" t="str">
            <v>PHILP</v>
          </cell>
          <cell r="BV145" t="str">
            <v>319-592-3192</v>
          </cell>
          <cell r="BW145" t="str">
            <v>neil.philp@harmonycsd.org</v>
          </cell>
          <cell r="BX145" t="str">
            <v>NEIL</v>
          </cell>
          <cell r="BY145" t="str">
            <v>PHILP</v>
          </cell>
          <cell r="BZ145" t="str">
            <v>319-592-3192</v>
          </cell>
          <cell r="CA145" t="str">
            <v>neil.philp@harmonycsd.org</v>
          </cell>
          <cell r="CB145" t="str">
            <v>NULL</v>
          </cell>
          <cell r="CC145">
            <v>41964.619699074072</v>
          </cell>
          <cell r="CD145" t="str">
            <v>NULL</v>
          </cell>
          <cell r="CE145">
            <v>1</v>
          </cell>
          <cell r="CF145">
            <v>1</v>
          </cell>
          <cell r="CG145">
            <v>1</v>
          </cell>
          <cell r="CH145">
            <v>811</v>
          </cell>
          <cell r="CI145" t="str">
            <v>2834</v>
          </cell>
          <cell r="CJ145" t="str">
            <v>0000</v>
          </cell>
          <cell r="CK145" t="str">
            <v>2014</v>
          </cell>
        </row>
        <row r="146">
          <cell r="A146">
            <v>2846</v>
          </cell>
          <cell r="B146" t="str">
            <v>2014</v>
          </cell>
          <cell r="C146">
            <v>47055.39</v>
          </cell>
          <cell r="D146">
            <v>0</v>
          </cell>
          <cell r="E146">
            <v>55615.29</v>
          </cell>
          <cell r="F146">
            <v>0</v>
          </cell>
          <cell r="G146">
            <v>0</v>
          </cell>
          <cell r="H146">
            <v>0</v>
          </cell>
          <cell r="I146">
            <v>57667.32</v>
          </cell>
          <cell r="J146">
            <v>12349.06</v>
          </cell>
          <cell r="K146">
            <v>6258.29</v>
          </cell>
          <cell r="L146">
            <v>2932.27</v>
          </cell>
          <cell r="M146">
            <v>10977</v>
          </cell>
          <cell r="N146">
            <v>755</v>
          </cell>
          <cell r="O146">
            <v>0</v>
          </cell>
          <cell r="P146">
            <v>2038.82</v>
          </cell>
          <cell r="Q146">
            <v>0</v>
          </cell>
          <cell r="R146">
            <v>195648.44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9242.24</v>
          </cell>
          <cell r="Z146">
            <v>7152.88</v>
          </cell>
          <cell r="AA146">
            <v>0</v>
          </cell>
          <cell r="AB146">
            <v>5496.4</v>
          </cell>
          <cell r="AC146">
            <v>3337.6</v>
          </cell>
          <cell r="AD146">
            <v>0</v>
          </cell>
          <cell r="AE146">
            <v>25229.119999999999</v>
          </cell>
          <cell r="AF146">
            <v>170419.32</v>
          </cell>
          <cell r="AG146">
            <v>0.56000000000000005</v>
          </cell>
          <cell r="AH146">
            <v>54824</v>
          </cell>
          <cell r="AI146">
            <v>0</v>
          </cell>
          <cell r="AJ146">
            <v>0</v>
          </cell>
          <cell r="AK146">
            <v>0</v>
          </cell>
          <cell r="AL146">
            <v>6439</v>
          </cell>
          <cell r="AM146">
            <v>0</v>
          </cell>
          <cell r="AN146">
            <v>61263</v>
          </cell>
          <cell r="AO146">
            <v>0</v>
          </cell>
          <cell r="AP146">
            <v>0</v>
          </cell>
          <cell r="AQ146">
            <v>12773</v>
          </cell>
          <cell r="AR146">
            <v>7560</v>
          </cell>
          <cell r="AS146">
            <v>9815</v>
          </cell>
          <cell r="AT146">
            <v>0</v>
          </cell>
          <cell r="AU146">
            <v>5960</v>
          </cell>
          <cell r="AV146">
            <v>0</v>
          </cell>
          <cell r="AW146">
            <v>0</v>
          </cell>
          <cell r="AX146">
            <v>16504</v>
          </cell>
          <cell r="AY146">
            <v>166.2</v>
          </cell>
          <cell r="AZ146">
            <v>7560</v>
          </cell>
          <cell r="BA146">
            <v>61263</v>
          </cell>
          <cell r="BB146">
            <v>68823</v>
          </cell>
          <cell r="BC146">
            <v>2.48</v>
          </cell>
          <cell r="BD146">
            <v>18748.8</v>
          </cell>
          <cell r="BE146">
            <v>151670.51999999999</v>
          </cell>
          <cell r="BF146">
            <v>912.58</v>
          </cell>
          <cell r="BG146">
            <v>0</v>
          </cell>
          <cell r="BH146">
            <v>0</v>
          </cell>
          <cell r="BI146">
            <v>5</v>
          </cell>
          <cell r="BJ146">
            <v>1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 t="str">
            <v>MINDY</v>
          </cell>
          <cell r="BQ146" t="str">
            <v>GUNDERSON</v>
          </cell>
          <cell r="BR146" t="str">
            <v>712-832-3809</v>
          </cell>
          <cell r="BS146" t="str">
            <v>mgunderson@harris-lp.k12.ia.us</v>
          </cell>
          <cell r="BT146" t="str">
            <v>STEVE</v>
          </cell>
          <cell r="BU146" t="str">
            <v>EGGERS</v>
          </cell>
          <cell r="BV146" t="str">
            <v>712-832-3809</v>
          </cell>
          <cell r="BW146" t="str">
            <v>mgunderson@harris-lp.k12.ia.us</v>
          </cell>
          <cell r="BX146" t="str">
            <v>STEVE</v>
          </cell>
          <cell r="BY146" t="str">
            <v>EGGERS</v>
          </cell>
          <cell r="BZ146" t="str">
            <v>712-832-3809</v>
          </cell>
          <cell r="CA146" t="str">
            <v>mgunderson@harris-lp.k12.ia.us</v>
          </cell>
          <cell r="CB146" t="str">
            <v>NULL</v>
          </cell>
          <cell r="CC146">
            <v>41886.562615740739</v>
          </cell>
          <cell r="CD146" t="str">
            <v>NULL</v>
          </cell>
          <cell r="CE146">
            <v>1</v>
          </cell>
          <cell r="CF146">
            <v>1</v>
          </cell>
          <cell r="CG146">
            <v>1</v>
          </cell>
          <cell r="CH146">
            <v>812</v>
          </cell>
          <cell r="CI146" t="str">
            <v>2846</v>
          </cell>
          <cell r="CJ146" t="str">
            <v>0000</v>
          </cell>
          <cell r="CK146" t="str">
            <v>2014</v>
          </cell>
        </row>
        <row r="147">
          <cell r="A147">
            <v>2862</v>
          </cell>
          <cell r="B147" t="str">
            <v>2014</v>
          </cell>
          <cell r="C147">
            <v>66062.210000000006</v>
          </cell>
          <cell r="D147">
            <v>0</v>
          </cell>
          <cell r="E147">
            <v>123011.16</v>
          </cell>
          <cell r="F147">
            <v>289.73</v>
          </cell>
          <cell r="G147">
            <v>0</v>
          </cell>
          <cell r="H147">
            <v>0</v>
          </cell>
          <cell r="I147">
            <v>111599.29</v>
          </cell>
          <cell r="J147">
            <v>19201.36</v>
          </cell>
          <cell r="K147">
            <v>10810.11</v>
          </cell>
          <cell r="L147">
            <v>40744.71</v>
          </cell>
          <cell r="M147">
            <v>15985</v>
          </cell>
          <cell r="N147">
            <v>855</v>
          </cell>
          <cell r="O147">
            <v>0</v>
          </cell>
          <cell r="P147">
            <v>7045.77</v>
          </cell>
          <cell r="Q147">
            <v>0</v>
          </cell>
          <cell r="R147">
            <v>395604.34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835.94</v>
          </cell>
          <cell r="Y147">
            <v>16595.04</v>
          </cell>
          <cell r="Z147">
            <v>8884.4</v>
          </cell>
          <cell r="AA147">
            <v>0</v>
          </cell>
          <cell r="AB147">
            <v>10882.48</v>
          </cell>
          <cell r="AC147">
            <v>0</v>
          </cell>
          <cell r="AD147">
            <v>0</v>
          </cell>
          <cell r="AE147">
            <v>37197.86</v>
          </cell>
          <cell r="AF147">
            <v>358406.48</v>
          </cell>
          <cell r="AG147">
            <v>0.56000000000000005</v>
          </cell>
          <cell r="AH147">
            <v>86648</v>
          </cell>
          <cell r="AI147">
            <v>0</v>
          </cell>
          <cell r="AJ147">
            <v>0</v>
          </cell>
          <cell r="AK147">
            <v>0</v>
          </cell>
          <cell r="AL147">
            <v>369</v>
          </cell>
          <cell r="AM147">
            <v>0</v>
          </cell>
          <cell r="AN147">
            <v>87017</v>
          </cell>
          <cell r="AO147">
            <v>0</v>
          </cell>
          <cell r="AP147">
            <v>0</v>
          </cell>
          <cell r="AQ147">
            <v>15865</v>
          </cell>
          <cell r="AR147">
            <v>18147</v>
          </cell>
          <cell r="AS147">
            <v>19433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29634</v>
          </cell>
          <cell r="AY147">
            <v>485.1</v>
          </cell>
          <cell r="AZ147">
            <v>18147</v>
          </cell>
          <cell r="BA147">
            <v>87017</v>
          </cell>
          <cell r="BB147">
            <v>105164</v>
          </cell>
          <cell r="BC147">
            <v>3.41</v>
          </cell>
          <cell r="BD147">
            <v>61881.27</v>
          </cell>
          <cell r="BE147">
            <v>296525.21000000002</v>
          </cell>
          <cell r="BF147">
            <v>611.27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0</v>
          </cell>
          <cell r="BL147">
            <v>1</v>
          </cell>
          <cell r="BM147">
            <v>0</v>
          </cell>
          <cell r="BN147">
            <v>0</v>
          </cell>
          <cell r="BO147">
            <v>0</v>
          </cell>
          <cell r="BP147" t="str">
            <v>Debra</v>
          </cell>
          <cell r="BQ147" t="str">
            <v>Bleeker</v>
          </cell>
          <cell r="BR147" t="str">
            <v>712-928-2020</v>
          </cell>
          <cell r="BS147" t="str">
            <v>dbleeker@hmshawks.org</v>
          </cell>
          <cell r="BT147" t="str">
            <v>Steve</v>
          </cell>
          <cell r="BU147" t="str">
            <v>Coulter</v>
          </cell>
          <cell r="BV147" t="str">
            <v>712-928-3406</v>
          </cell>
          <cell r="BW147" t="str">
            <v>scoulter@hmshawks.org</v>
          </cell>
          <cell r="BX147" t="str">
            <v>none</v>
          </cell>
          <cell r="BY147" t="str">
            <v>none</v>
          </cell>
          <cell r="BZ147" t="str">
            <v>none</v>
          </cell>
          <cell r="CA147" t="str">
            <v>none</v>
          </cell>
          <cell r="CB147" t="str">
            <v>NULL</v>
          </cell>
          <cell r="CC147">
            <v>41894.579768518517</v>
          </cell>
          <cell r="CD147" t="str">
            <v>NULL</v>
          </cell>
          <cell r="CE147">
            <v>1</v>
          </cell>
          <cell r="CF147">
            <v>1</v>
          </cell>
          <cell r="CG147">
            <v>1</v>
          </cell>
          <cell r="CH147">
            <v>813</v>
          </cell>
          <cell r="CI147" t="str">
            <v>2862</v>
          </cell>
          <cell r="CJ147" t="str">
            <v>0000</v>
          </cell>
          <cell r="CK147" t="str">
            <v>2014</v>
          </cell>
        </row>
        <row r="148">
          <cell r="A148">
            <v>2977</v>
          </cell>
          <cell r="B148" t="str">
            <v>2014</v>
          </cell>
          <cell r="C148">
            <v>65011.9</v>
          </cell>
          <cell r="D148">
            <v>112.2</v>
          </cell>
          <cell r="E148">
            <v>62730.57</v>
          </cell>
          <cell r="F148">
            <v>0</v>
          </cell>
          <cell r="G148">
            <v>0</v>
          </cell>
          <cell r="H148">
            <v>0</v>
          </cell>
          <cell r="I148">
            <v>179308.69</v>
          </cell>
          <cell r="J148">
            <v>60780.7</v>
          </cell>
          <cell r="K148">
            <v>20789.36</v>
          </cell>
          <cell r="L148">
            <v>25367.05</v>
          </cell>
          <cell r="M148">
            <v>13112</v>
          </cell>
          <cell r="N148">
            <v>655</v>
          </cell>
          <cell r="O148">
            <v>10286.5</v>
          </cell>
          <cell r="P148">
            <v>19495.060000000001</v>
          </cell>
          <cell r="Q148">
            <v>0</v>
          </cell>
          <cell r="R148">
            <v>457649.03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9590</v>
          </cell>
          <cell r="Z148">
            <v>13364.4</v>
          </cell>
          <cell r="AA148">
            <v>0</v>
          </cell>
          <cell r="AB148">
            <v>9063.0400000000009</v>
          </cell>
          <cell r="AC148">
            <v>0</v>
          </cell>
          <cell r="AD148">
            <v>0</v>
          </cell>
          <cell r="AE148">
            <v>32017.439999999999</v>
          </cell>
          <cell r="AF148">
            <v>425631.59</v>
          </cell>
          <cell r="AG148">
            <v>0.56000000000000005</v>
          </cell>
          <cell r="AH148">
            <v>91165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91165</v>
          </cell>
          <cell r="AO148">
            <v>0</v>
          </cell>
          <cell r="AP148">
            <v>0</v>
          </cell>
          <cell r="AQ148">
            <v>23865</v>
          </cell>
          <cell r="AR148">
            <v>20479</v>
          </cell>
          <cell r="AS148">
            <v>16184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17125</v>
          </cell>
          <cell r="AY148">
            <v>384</v>
          </cell>
          <cell r="AZ148">
            <v>20479</v>
          </cell>
          <cell r="BA148">
            <v>91165</v>
          </cell>
          <cell r="BB148">
            <v>111644</v>
          </cell>
          <cell r="BC148">
            <v>3.81</v>
          </cell>
          <cell r="BD148">
            <v>78024.990000000005</v>
          </cell>
          <cell r="BE148">
            <v>347606.6</v>
          </cell>
          <cell r="BF148">
            <v>905.23</v>
          </cell>
          <cell r="BG148">
            <v>0</v>
          </cell>
          <cell r="BH148">
            <v>0</v>
          </cell>
          <cell r="BI148">
            <v>10</v>
          </cell>
          <cell r="BJ148">
            <v>0</v>
          </cell>
          <cell r="BK148">
            <v>0</v>
          </cell>
          <cell r="BL148">
            <v>0</v>
          </cell>
          <cell r="BM148">
            <v>1</v>
          </cell>
          <cell r="BN148">
            <v>0</v>
          </cell>
          <cell r="BO148">
            <v>1</v>
          </cell>
          <cell r="BP148" t="str">
            <v>Sue</v>
          </cell>
          <cell r="BQ148" t="str">
            <v>Rich</v>
          </cell>
          <cell r="BR148" t="str">
            <v>319-648-3822</v>
          </cell>
          <cell r="BS148" t="str">
            <v>suerich@highland.k12.ia.us</v>
          </cell>
          <cell r="BT148" t="str">
            <v>Tony</v>
          </cell>
          <cell r="BU148" t="str">
            <v>Johnson</v>
          </cell>
          <cell r="BV148" t="str">
            <v>319-648-3822</v>
          </cell>
          <cell r="BW148" t="str">
            <v>tojohnson@highland.k12.ia.us</v>
          </cell>
          <cell r="BX148" t="str">
            <v>George</v>
          </cell>
          <cell r="BY148" t="str">
            <v>Schultz</v>
          </cell>
          <cell r="BZ148" t="str">
            <v>319-648-3822</v>
          </cell>
          <cell r="CA148" t="str">
            <v>gschultz@highland.k12.ia.us</v>
          </cell>
          <cell r="CB148" t="str">
            <v>NULL</v>
          </cell>
          <cell r="CC148">
            <v>41894.441979166666</v>
          </cell>
          <cell r="CD148" t="str">
            <v>NULL</v>
          </cell>
          <cell r="CE148">
            <v>1</v>
          </cell>
          <cell r="CF148">
            <v>1</v>
          </cell>
          <cell r="CG148">
            <v>1</v>
          </cell>
          <cell r="CH148">
            <v>814</v>
          </cell>
          <cell r="CI148" t="str">
            <v>2977</v>
          </cell>
          <cell r="CJ148" t="str">
            <v>0000</v>
          </cell>
          <cell r="CK148" t="str">
            <v>2014</v>
          </cell>
        </row>
        <row r="149">
          <cell r="A149">
            <v>2988</v>
          </cell>
          <cell r="B149" t="str">
            <v>2014</v>
          </cell>
          <cell r="C149">
            <v>65383.65</v>
          </cell>
          <cell r="D149">
            <v>3046.5</v>
          </cell>
          <cell r="E149">
            <v>40516.410000000003</v>
          </cell>
          <cell r="F149">
            <v>0</v>
          </cell>
          <cell r="G149">
            <v>0</v>
          </cell>
          <cell r="H149">
            <v>0</v>
          </cell>
          <cell r="I149">
            <v>194938.21</v>
          </cell>
          <cell r="J149">
            <v>34356.9</v>
          </cell>
          <cell r="K149">
            <v>14832.82</v>
          </cell>
          <cell r="L149">
            <v>50014.02</v>
          </cell>
          <cell r="M149">
            <v>0</v>
          </cell>
          <cell r="N149">
            <v>0</v>
          </cell>
          <cell r="O149">
            <v>11612.78</v>
          </cell>
          <cell r="P149">
            <v>2590</v>
          </cell>
          <cell r="Q149">
            <v>0</v>
          </cell>
          <cell r="R149">
            <v>417291.29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9014.32</v>
          </cell>
          <cell r="Z149">
            <v>19643.68</v>
          </cell>
          <cell r="AA149">
            <v>0</v>
          </cell>
          <cell r="AB149">
            <v>13612.48</v>
          </cell>
          <cell r="AC149">
            <v>1991.36</v>
          </cell>
          <cell r="AD149">
            <v>0</v>
          </cell>
          <cell r="AE149">
            <v>44261.84</v>
          </cell>
          <cell r="AF149">
            <v>373029.45</v>
          </cell>
          <cell r="AG149">
            <v>0.56000000000000005</v>
          </cell>
          <cell r="AH149">
            <v>68816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68816</v>
          </cell>
          <cell r="AO149">
            <v>0</v>
          </cell>
          <cell r="AP149">
            <v>0</v>
          </cell>
          <cell r="AQ149">
            <v>35078</v>
          </cell>
          <cell r="AR149">
            <v>14536</v>
          </cell>
          <cell r="AS149">
            <v>24308</v>
          </cell>
          <cell r="AT149">
            <v>0</v>
          </cell>
          <cell r="AU149">
            <v>3556</v>
          </cell>
          <cell r="AV149">
            <v>0</v>
          </cell>
          <cell r="AW149">
            <v>0</v>
          </cell>
          <cell r="AX149">
            <v>16097</v>
          </cell>
          <cell r="AY149">
            <v>453</v>
          </cell>
          <cell r="AZ149">
            <v>14536</v>
          </cell>
          <cell r="BA149">
            <v>68816</v>
          </cell>
          <cell r="BB149">
            <v>83352</v>
          </cell>
          <cell r="BC149">
            <v>4.4800000000000004</v>
          </cell>
          <cell r="BD149">
            <v>65121.279999999999</v>
          </cell>
          <cell r="BE149">
            <v>307908.17</v>
          </cell>
          <cell r="BF149">
            <v>679.71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1</v>
          </cell>
          <cell r="BN149">
            <v>0</v>
          </cell>
          <cell r="BO149">
            <v>1</v>
          </cell>
          <cell r="BP149" t="str">
            <v>Paula</v>
          </cell>
          <cell r="BQ149" t="str">
            <v>Schreck</v>
          </cell>
          <cell r="BR149" t="str">
            <v>712-947-4329</v>
          </cell>
          <cell r="BS149" t="str">
            <v>paula.schreck@hintonschool.com</v>
          </cell>
          <cell r="BT149" t="str">
            <v>Janet</v>
          </cell>
          <cell r="BU149" t="str">
            <v>Held</v>
          </cell>
          <cell r="BV149" t="str">
            <v>712-947-4428</v>
          </cell>
          <cell r="BW149" t="str">
            <v>janet.held@hintonschool.com</v>
          </cell>
          <cell r="BX149" t="str">
            <v>Scott</v>
          </cell>
          <cell r="BY149" t="str">
            <v>Tiesler</v>
          </cell>
          <cell r="BZ149" t="str">
            <v>712-947-4428</v>
          </cell>
          <cell r="CA149" t="str">
            <v>thransportation@hintonschool.com</v>
          </cell>
          <cell r="CB149" t="str">
            <v>NULL</v>
          </cell>
          <cell r="CC149">
            <v>41897.486608796295</v>
          </cell>
          <cell r="CD149" t="str">
            <v>NULL</v>
          </cell>
          <cell r="CE149">
            <v>1</v>
          </cell>
          <cell r="CF149">
            <v>1</v>
          </cell>
          <cell r="CG149">
            <v>1</v>
          </cell>
          <cell r="CH149">
            <v>815</v>
          </cell>
          <cell r="CI149" t="str">
            <v>2988</v>
          </cell>
          <cell r="CJ149" t="str">
            <v>0000</v>
          </cell>
          <cell r="CK149" t="str">
            <v>2014</v>
          </cell>
        </row>
        <row r="150">
          <cell r="A150">
            <v>3029</v>
          </cell>
          <cell r="B150" t="str">
            <v>2014</v>
          </cell>
          <cell r="C150">
            <v>182521.08</v>
          </cell>
          <cell r="D150">
            <v>12896.66</v>
          </cell>
          <cell r="E150">
            <v>110095.71</v>
          </cell>
          <cell r="F150">
            <v>0</v>
          </cell>
          <cell r="G150">
            <v>0</v>
          </cell>
          <cell r="H150">
            <v>0</v>
          </cell>
          <cell r="I150">
            <v>373821.93</v>
          </cell>
          <cell r="J150">
            <v>110273.09</v>
          </cell>
          <cell r="K150">
            <v>63956.88</v>
          </cell>
          <cell r="L150">
            <v>29810.38</v>
          </cell>
          <cell r="M150">
            <v>37456</v>
          </cell>
          <cell r="N150">
            <v>1875.65</v>
          </cell>
          <cell r="O150">
            <v>25666.400000000001</v>
          </cell>
          <cell r="P150">
            <v>31915.78</v>
          </cell>
          <cell r="Q150">
            <v>0</v>
          </cell>
          <cell r="R150">
            <v>980289.56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10305.68</v>
          </cell>
          <cell r="Z150">
            <v>15820.56</v>
          </cell>
          <cell r="AA150">
            <v>0</v>
          </cell>
          <cell r="AB150">
            <v>7658.56</v>
          </cell>
          <cell r="AC150">
            <v>0</v>
          </cell>
          <cell r="AD150">
            <v>0</v>
          </cell>
          <cell r="AE150">
            <v>33784.800000000003</v>
          </cell>
          <cell r="AF150">
            <v>946504.76</v>
          </cell>
          <cell r="AG150">
            <v>0.56000000000000005</v>
          </cell>
          <cell r="AH150">
            <v>219696</v>
          </cell>
          <cell r="AI150">
            <v>0</v>
          </cell>
          <cell r="AJ150">
            <v>0</v>
          </cell>
          <cell r="AK150">
            <v>0</v>
          </cell>
          <cell r="AL150">
            <v>4501</v>
          </cell>
          <cell r="AM150">
            <v>82492</v>
          </cell>
          <cell r="AN150">
            <v>224197</v>
          </cell>
          <cell r="AO150">
            <v>82492</v>
          </cell>
          <cell r="AP150">
            <v>24511</v>
          </cell>
          <cell r="AQ150">
            <v>28251</v>
          </cell>
          <cell r="AR150">
            <v>30260</v>
          </cell>
          <cell r="AS150">
            <v>13676</v>
          </cell>
          <cell r="AT150">
            <v>1553</v>
          </cell>
          <cell r="AU150">
            <v>0</v>
          </cell>
          <cell r="AV150">
            <v>0</v>
          </cell>
          <cell r="AW150">
            <v>0</v>
          </cell>
          <cell r="AX150">
            <v>18403</v>
          </cell>
          <cell r="AY150">
            <v>534.9</v>
          </cell>
          <cell r="AZ150">
            <v>56324</v>
          </cell>
          <cell r="BA150">
            <v>306689</v>
          </cell>
          <cell r="BB150">
            <v>363013</v>
          </cell>
          <cell r="BC150">
            <v>2.61</v>
          </cell>
          <cell r="BD150">
            <v>147005.64000000001</v>
          </cell>
          <cell r="BE150">
            <v>799499.12</v>
          </cell>
          <cell r="BF150">
            <v>1494.67</v>
          </cell>
          <cell r="BG150">
            <v>0</v>
          </cell>
          <cell r="BH150">
            <v>0</v>
          </cell>
          <cell r="BI150">
            <v>18</v>
          </cell>
          <cell r="BJ150">
            <v>0</v>
          </cell>
          <cell r="BK150">
            <v>0</v>
          </cell>
          <cell r="BL150">
            <v>0</v>
          </cell>
          <cell r="BM150">
            <v>1</v>
          </cell>
          <cell r="BN150">
            <v>0</v>
          </cell>
          <cell r="BO150">
            <v>0</v>
          </cell>
          <cell r="BP150" t="str">
            <v>Clint</v>
          </cell>
          <cell r="BQ150" t="str">
            <v>Farlinger</v>
          </cell>
          <cell r="BR150" t="str">
            <v>(563)547-2762</v>
          </cell>
          <cell r="BS150" t="str">
            <v>cfarlinger@howard-winn.k12.ia.us</v>
          </cell>
          <cell r="BT150" t="str">
            <v>Brian</v>
          </cell>
          <cell r="BU150" t="str">
            <v>Swestka</v>
          </cell>
          <cell r="BV150" t="str">
            <v>(563)547-2341  Cell Phone (507)951-9094</v>
          </cell>
          <cell r="BW150" t="str">
            <v>bswestka@howard-winn.k12.ia.us</v>
          </cell>
          <cell r="BX150" t="str">
            <v>Dale</v>
          </cell>
          <cell r="BY150" t="str">
            <v>Lickteig</v>
          </cell>
          <cell r="BZ150" t="str">
            <v>(563)547-2341</v>
          </cell>
          <cell r="CA150" t="str">
            <v>dlickteig@howard-winn.k12.ia.us</v>
          </cell>
          <cell r="CB150" t="str">
            <v>NULL</v>
          </cell>
          <cell r="CC150">
            <v>41893.443668981483</v>
          </cell>
          <cell r="CD150" t="str">
            <v>NULL</v>
          </cell>
          <cell r="CE150">
            <v>1</v>
          </cell>
          <cell r="CF150">
            <v>1</v>
          </cell>
          <cell r="CG150">
            <v>1</v>
          </cell>
          <cell r="CH150">
            <v>816</v>
          </cell>
          <cell r="CI150" t="str">
            <v>3029</v>
          </cell>
          <cell r="CJ150" t="str">
            <v>0000</v>
          </cell>
          <cell r="CK150" t="str">
            <v>2014</v>
          </cell>
        </row>
        <row r="151">
          <cell r="A151">
            <v>3033</v>
          </cell>
          <cell r="B151" t="str">
            <v>2014</v>
          </cell>
          <cell r="C151">
            <v>49663.37</v>
          </cell>
          <cell r="D151">
            <v>0</v>
          </cell>
          <cell r="E151">
            <v>37013.99</v>
          </cell>
          <cell r="F151">
            <v>0</v>
          </cell>
          <cell r="G151">
            <v>0</v>
          </cell>
          <cell r="H151">
            <v>0</v>
          </cell>
          <cell r="I151">
            <v>137041.66</v>
          </cell>
          <cell r="J151">
            <v>27152.02</v>
          </cell>
          <cell r="K151">
            <v>46089.27</v>
          </cell>
          <cell r="L151">
            <v>0</v>
          </cell>
          <cell r="M151">
            <v>7643</v>
          </cell>
          <cell r="N151">
            <v>2488.16</v>
          </cell>
          <cell r="O151">
            <v>0</v>
          </cell>
          <cell r="P151">
            <v>12603.21</v>
          </cell>
          <cell r="Q151">
            <v>0</v>
          </cell>
          <cell r="R151">
            <v>319694.68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9360.4</v>
          </cell>
          <cell r="Z151">
            <v>27926.080000000002</v>
          </cell>
          <cell r="AA151">
            <v>0</v>
          </cell>
          <cell r="AB151">
            <v>1870.4</v>
          </cell>
          <cell r="AC151">
            <v>0</v>
          </cell>
          <cell r="AD151">
            <v>0</v>
          </cell>
          <cell r="AE151">
            <v>39156.879999999997</v>
          </cell>
          <cell r="AF151">
            <v>280537.8</v>
          </cell>
          <cell r="AG151">
            <v>0.56000000000000005</v>
          </cell>
          <cell r="AH151">
            <v>64681</v>
          </cell>
          <cell r="AI151">
            <v>0</v>
          </cell>
          <cell r="AJ151">
            <v>0</v>
          </cell>
          <cell r="AK151">
            <v>0</v>
          </cell>
          <cell r="AL151">
            <v>795</v>
          </cell>
          <cell r="AM151">
            <v>0</v>
          </cell>
          <cell r="AN151">
            <v>65476</v>
          </cell>
          <cell r="AO151">
            <v>0</v>
          </cell>
          <cell r="AP151">
            <v>0</v>
          </cell>
          <cell r="AQ151">
            <v>49868</v>
          </cell>
          <cell r="AR151">
            <v>7619</v>
          </cell>
          <cell r="AS151">
            <v>3340</v>
          </cell>
          <cell r="AT151">
            <v>146</v>
          </cell>
          <cell r="AU151">
            <v>0</v>
          </cell>
          <cell r="AV151">
            <v>0</v>
          </cell>
          <cell r="AW151">
            <v>0</v>
          </cell>
          <cell r="AX151">
            <v>16715</v>
          </cell>
          <cell r="AY151">
            <v>205</v>
          </cell>
          <cell r="AZ151">
            <v>7765</v>
          </cell>
          <cell r="BA151">
            <v>65476</v>
          </cell>
          <cell r="BB151">
            <v>73241</v>
          </cell>
          <cell r="BC151">
            <v>3.83</v>
          </cell>
          <cell r="BD151">
            <v>29739.95</v>
          </cell>
          <cell r="BE151">
            <v>250797.85</v>
          </cell>
          <cell r="BF151">
            <v>1223.4000000000001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1</v>
          </cell>
          <cell r="BM151">
            <v>0</v>
          </cell>
          <cell r="BN151">
            <v>0</v>
          </cell>
          <cell r="BO151">
            <v>1</v>
          </cell>
          <cell r="BP151" t="str">
            <v>Deb</v>
          </cell>
          <cell r="BQ151" t="str">
            <v>England</v>
          </cell>
          <cell r="BR151" t="str">
            <v>641-864-2211</v>
          </cell>
          <cell r="BS151" t="str">
            <v>dengland@hub-rad.k12.ia.us</v>
          </cell>
          <cell r="BT151" t="str">
            <v>Kevin</v>
          </cell>
          <cell r="BU151" t="str">
            <v>Krukow</v>
          </cell>
          <cell r="BV151" t="str">
            <v>641-330-5599</v>
          </cell>
          <cell r="BW151" t="str">
            <v>kkrukow@hub-rad.k12.ia.us</v>
          </cell>
          <cell r="BX151" t="str">
            <v>Daryl</v>
          </cell>
          <cell r="BY151" t="str">
            <v>Gast</v>
          </cell>
          <cell r="BZ151" t="str">
            <v>641-750-0911</v>
          </cell>
          <cell r="CA151" t="str">
            <v>dgast@ddautosiowa.com</v>
          </cell>
          <cell r="CB151" t="str">
            <v>NULL</v>
          </cell>
          <cell r="CC151">
            <v>41896.707511574074</v>
          </cell>
          <cell r="CD151" t="str">
            <v>NULL</v>
          </cell>
          <cell r="CE151">
            <v>1</v>
          </cell>
          <cell r="CF151">
            <v>1</v>
          </cell>
          <cell r="CG151">
            <v>1</v>
          </cell>
          <cell r="CH151">
            <v>817</v>
          </cell>
          <cell r="CI151" t="str">
            <v>3033</v>
          </cell>
          <cell r="CJ151" t="str">
            <v>0000</v>
          </cell>
          <cell r="CK151" t="str">
            <v>2014</v>
          </cell>
        </row>
        <row r="152">
          <cell r="A152">
            <v>3042</v>
          </cell>
          <cell r="B152" t="str">
            <v>2014</v>
          </cell>
          <cell r="C152">
            <v>39861.79</v>
          </cell>
          <cell r="D152">
            <v>0</v>
          </cell>
          <cell r="E152">
            <v>35776.14</v>
          </cell>
          <cell r="F152">
            <v>0</v>
          </cell>
          <cell r="G152">
            <v>0</v>
          </cell>
          <cell r="H152">
            <v>0</v>
          </cell>
          <cell r="I152">
            <v>97554.6</v>
          </cell>
          <cell r="J152">
            <v>22504.77</v>
          </cell>
          <cell r="K152">
            <v>6848.22</v>
          </cell>
          <cell r="L152">
            <v>13750.88</v>
          </cell>
          <cell r="M152">
            <v>10148</v>
          </cell>
          <cell r="N152">
            <v>0</v>
          </cell>
          <cell r="O152">
            <v>13124</v>
          </cell>
          <cell r="P152">
            <v>8434.11</v>
          </cell>
          <cell r="Q152">
            <v>0</v>
          </cell>
          <cell r="R152">
            <v>248002.51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7037.52</v>
          </cell>
          <cell r="Z152">
            <v>8010.8</v>
          </cell>
          <cell r="AA152">
            <v>0</v>
          </cell>
          <cell r="AB152">
            <v>7846.72</v>
          </cell>
          <cell r="AC152">
            <v>0</v>
          </cell>
          <cell r="AD152">
            <v>0</v>
          </cell>
          <cell r="AE152">
            <v>22895.040000000001</v>
          </cell>
          <cell r="AF152">
            <v>225107.47</v>
          </cell>
          <cell r="AG152">
            <v>0.56000000000000005</v>
          </cell>
          <cell r="AH152">
            <v>34033</v>
          </cell>
          <cell r="AI152">
            <v>0</v>
          </cell>
          <cell r="AJ152">
            <v>0</v>
          </cell>
          <cell r="AK152">
            <v>0</v>
          </cell>
          <cell r="AL152">
            <v>180</v>
          </cell>
          <cell r="AM152">
            <v>0</v>
          </cell>
          <cell r="AN152">
            <v>34213</v>
          </cell>
          <cell r="AO152">
            <v>0</v>
          </cell>
          <cell r="AP152">
            <v>0</v>
          </cell>
          <cell r="AQ152">
            <v>14305</v>
          </cell>
          <cell r="AR152">
            <v>16871</v>
          </cell>
          <cell r="AS152">
            <v>14012</v>
          </cell>
          <cell r="AT152">
            <v>910</v>
          </cell>
          <cell r="AU152">
            <v>0</v>
          </cell>
          <cell r="AV152">
            <v>0</v>
          </cell>
          <cell r="AW152">
            <v>0</v>
          </cell>
          <cell r="AX152">
            <v>12567</v>
          </cell>
          <cell r="AY152">
            <v>296</v>
          </cell>
          <cell r="AZ152">
            <v>17781</v>
          </cell>
          <cell r="BA152">
            <v>34213</v>
          </cell>
          <cell r="BB152">
            <v>51994</v>
          </cell>
          <cell r="BC152">
            <v>4.33</v>
          </cell>
          <cell r="BD152">
            <v>76991.73</v>
          </cell>
          <cell r="BE152">
            <v>148115.74</v>
          </cell>
          <cell r="BF152">
            <v>500.39</v>
          </cell>
          <cell r="BG152">
            <v>0</v>
          </cell>
          <cell r="BH152">
            <v>0</v>
          </cell>
          <cell r="BI152">
            <v>1</v>
          </cell>
          <cell r="BJ152">
            <v>0</v>
          </cell>
          <cell r="BK152">
            <v>0</v>
          </cell>
          <cell r="BL152">
            <v>0</v>
          </cell>
          <cell r="BM152">
            <v>1</v>
          </cell>
          <cell r="BN152">
            <v>0</v>
          </cell>
          <cell r="BO152">
            <v>0</v>
          </cell>
          <cell r="BP152" t="str">
            <v>ANTHONY</v>
          </cell>
          <cell r="BQ152" t="str">
            <v>VOSS</v>
          </cell>
          <cell r="BR152" t="str">
            <v>319-988-3233</v>
          </cell>
          <cell r="BS152" t="str">
            <v>avoss@hudson.k12.ia.us</v>
          </cell>
          <cell r="BT152" t="str">
            <v>ANNE</v>
          </cell>
          <cell r="BU152" t="str">
            <v>MILLER</v>
          </cell>
          <cell r="BV152" t="str">
            <v>319-988-3233</v>
          </cell>
          <cell r="BW152" t="str">
            <v>amiller@hudson.k12.ia.us</v>
          </cell>
          <cell r="BX152" t="str">
            <v>NONE</v>
          </cell>
          <cell r="BY152" t="str">
            <v>NONE</v>
          </cell>
          <cell r="BZ152" t="str">
            <v>NONE</v>
          </cell>
          <cell r="CA152" t="str">
            <v>NONE</v>
          </cell>
          <cell r="CB152" t="str">
            <v>NULL</v>
          </cell>
          <cell r="CC152">
            <v>41894.450115740743</v>
          </cell>
          <cell r="CD152" t="str">
            <v>NULL</v>
          </cell>
          <cell r="CE152">
            <v>1</v>
          </cell>
          <cell r="CF152">
            <v>1</v>
          </cell>
          <cell r="CG152">
            <v>1</v>
          </cell>
          <cell r="CH152">
            <v>818</v>
          </cell>
          <cell r="CI152" t="str">
            <v>3042</v>
          </cell>
          <cell r="CJ152" t="str">
            <v>0000</v>
          </cell>
          <cell r="CK152" t="str">
            <v>2014</v>
          </cell>
        </row>
        <row r="153">
          <cell r="A153">
            <v>3060</v>
          </cell>
          <cell r="B153" t="str">
            <v>2014</v>
          </cell>
          <cell r="C153">
            <v>65966.69</v>
          </cell>
          <cell r="D153">
            <v>697.11</v>
          </cell>
          <cell r="E153">
            <v>46368.71</v>
          </cell>
          <cell r="F153">
            <v>0</v>
          </cell>
          <cell r="G153">
            <v>0</v>
          </cell>
          <cell r="H153">
            <v>0</v>
          </cell>
          <cell r="I153">
            <v>272606.49</v>
          </cell>
          <cell r="J153">
            <v>46527.21</v>
          </cell>
          <cell r="K153">
            <v>14259.4</v>
          </cell>
          <cell r="L153">
            <v>12286.62</v>
          </cell>
          <cell r="M153">
            <v>14221</v>
          </cell>
          <cell r="N153">
            <v>714</v>
          </cell>
          <cell r="O153">
            <v>1830.28</v>
          </cell>
          <cell r="P153">
            <v>14626.86</v>
          </cell>
          <cell r="Q153">
            <v>0</v>
          </cell>
          <cell r="R153">
            <v>490104.37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8415.1200000000008</v>
          </cell>
          <cell r="Z153">
            <v>16549.12</v>
          </cell>
          <cell r="AA153">
            <v>0</v>
          </cell>
          <cell r="AB153">
            <v>12978.56</v>
          </cell>
          <cell r="AC153">
            <v>2815.68</v>
          </cell>
          <cell r="AD153">
            <v>0</v>
          </cell>
          <cell r="AE153">
            <v>40758.480000000003</v>
          </cell>
          <cell r="AF153">
            <v>449345.89</v>
          </cell>
          <cell r="AG153">
            <v>0.56000000000000005</v>
          </cell>
          <cell r="AH153">
            <v>110154</v>
          </cell>
          <cell r="AI153">
            <v>55</v>
          </cell>
          <cell r="AJ153">
            <v>0</v>
          </cell>
          <cell r="AK153">
            <v>0</v>
          </cell>
          <cell r="AL153">
            <v>4294</v>
          </cell>
          <cell r="AM153">
            <v>3954</v>
          </cell>
          <cell r="AN153">
            <v>114448</v>
          </cell>
          <cell r="AO153">
            <v>4009</v>
          </cell>
          <cell r="AP153">
            <v>2556</v>
          </cell>
          <cell r="AQ153">
            <v>29552</v>
          </cell>
          <cell r="AR153">
            <v>28535</v>
          </cell>
          <cell r="AS153">
            <v>23176</v>
          </cell>
          <cell r="AT153">
            <v>20616</v>
          </cell>
          <cell r="AU153">
            <v>5028</v>
          </cell>
          <cell r="AV153">
            <v>0</v>
          </cell>
          <cell r="AW153">
            <v>0</v>
          </cell>
          <cell r="AX153">
            <v>15027</v>
          </cell>
          <cell r="AY153">
            <v>656.3</v>
          </cell>
          <cell r="AZ153">
            <v>51707</v>
          </cell>
          <cell r="BA153">
            <v>118457</v>
          </cell>
          <cell r="BB153">
            <v>170164</v>
          </cell>
          <cell r="BC153">
            <v>2.64</v>
          </cell>
          <cell r="BD153">
            <v>136506.48000000001</v>
          </cell>
          <cell r="BE153">
            <v>312839.40999999997</v>
          </cell>
          <cell r="BF153">
            <v>476.67</v>
          </cell>
          <cell r="BG153">
            <v>0</v>
          </cell>
          <cell r="BH153">
            <v>0</v>
          </cell>
          <cell r="BI153">
            <v>1</v>
          </cell>
          <cell r="BJ153">
            <v>0</v>
          </cell>
          <cell r="BK153">
            <v>0</v>
          </cell>
          <cell r="BL153">
            <v>0</v>
          </cell>
          <cell r="BM153">
            <v>1</v>
          </cell>
          <cell r="BN153">
            <v>0</v>
          </cell>
          <cell r="BO153">
            <v>1</v>
          </cell>
          <cell r="BP153" t="str">
            <v>Leo</v>
          </cell>
          <cell r="BQ153" t="str">
            <v>Reigelsberger</v>
          </cell>
          <cell r="BR153" t="str">
            <v>515 368 5396</v>
          </cell>
          <cell r="BS153" t="str">
            <v>leoreigelsberger@humboldt.k12.ia.us</v>
          </cell>
          <cell r="BT153" t="str">
            <v>Leo</v>
          </cell>
          <cell r="BU153" t="str">
            <v>Reigelsberger</v>
          </cell>
          <cell r="BV153" t="str">
            <v>515 368 5396</v>
          </cell>
          <cell r="BW153" t="str">
            <v>leoreigelsberger@humboldt.k12.ia.us</v>
          </cell>
          <cell r="BX153" t="str">
            <v>Leo</v>
          </cell>
          <cell r="BY153" t="str">
            <v>Reigelsberger</v>
          </cell>
          <cell r="BZ153" t="str">
            <v>515 368 5396</v>
          </cell>
          <cell r="CA153" t="str">
            <v>leoreigelsberger@humboldt.k12.ia.us</v>
          </cell>
          <cell r="CB153" t="str">
            <v>NULL</v>
          </cell>
          <cell r="CC153">
            <v>41885.448750000003</v>
          </cell>
          <cell r="CD153" t="str">
            <v>NULL</v>
          </cell>
          <cell r="CE153">
            <v>1</v>
          </cell>
          <cell r="CF153">
            <v>1</v>
          </cell>
          <cell r="CG153">
            <v>1</v>
          </cell>
          <cell r="CH153">
            <v>819</v>
          </cell>
          <cell r="CI153" t="str">
            <v>3060</v>
          </cell>
          <cell r="CJ153" t="str">
            <v>0000</v>
          </cell>
          <cell r="CK153" t="str">
            <v>2014</v>
          </cell>
        </row>
        <row r="154">
          <cell r="A154">
            <v>3105</v>
          </cell>
          <cell r="B154" t="str">
            <v>2014</v>
          </cell>
          <cell r="C154">
            <v>111562.49</v>
          </cell>
          <cell r="D154">
            <v>1955</v>
          </cell>
          <cell r="E154">
            <v>19082.29</v>
          </cell>
          <cell r="F154">
            <v>1369.54</v>
          </cell>
          <cell r="G154">
            <v>0</v>
          </cell>
          <cell r="H154">
            <v>1854</v>
          </cell>
          <cell r="I154">
            <v>262511.43</v>
          </cell>
          <cell r="J154">
            <v>53914.3</v>
          </cell>
          <cell r="K154">
            <v>30788.79</v>
          </cell>
          <cell r="L154">
            <v>34225.61</v>
          </cell>
          <cell r="M154">
            <v>21683</v>
          </cell>
          <cell r="N154">
            <v>32357.16</v>
          </cell>
          <cell r="O154">
            <v>4523.8999999999996</v>
          </cell>
          <cell r="P154">
            <v>12041.11</v>
          </cell>
          <cell r="Q154">
            <v>0</v>
          </cell>
          <cell r="R154">
            <v>587868.62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7968.8</v>
          </cell>
          <cell r="Z154">
            <v>24638.32</v>
          </cell>
          <cell r="AA154">
            <v>0</v>
          </cell>
          <cell r="AB154">
            <v>16796.080000000002</v>
          </cell>
          <cell r="AC154">
            <v>0</v>
          </cell>
          <cell r="AD154">
            <v>0</v>
          </cell>
          <cell r="AE154">
            <v>49403.199999999997</v>
          </cell>
          <cell r="AF154">
            <v>538465.42000000004</v>
          </cell>
          <cell r="AG154">
            <v>0.56000000000000005</v>
          </cell>
          <cell r="AH154">
            <v>121887</v>
          </cell>
          <cell r="AI154">
            <v>0</v>
          </cell>
          <cell r="AJ154">
            <v>0</v>
          </cell>
          <cell r="AK154">
            <v>0</v>
          </cell>
          <cell r="AL154">
            <v>768</v>
          </cell>
          <cell r="AM154">
            <v>0</v>
          </cell>
          <cell r="AN154">
            <v>122655</v>
          </cell>
          <cell r="AO154">
            <v>0</v>
          </cell>
          <cell r="AP154">
            <v>7320</v>
          </cell>
          <cell r="AQ154">
            <v>43997</v>
          </cell>
          <cell r="AR154">
            <v>37530</v>
          </cell>
          <cell r="AS154">
            <v>29993</v>
          </cell>
          <cell r="AT154">
            <v>280</v>
          </cell>
          <cell r="AU154">
            <v>0</v>
          </cell>
          <cell r="AV154">
            <v>0</v>
          </cell>
          <cell r="AW154">
            <v>0</v>
          </cell>
          <cell r="AX154">
            <v>14230</v>
          </cell>
          <cell r="AY154">
            <v>662</v>
          </cell>
          <cell r="AZ154">
            <v>45130</v>
          </cell>
          <cell r="BA154">
            <v>122655</v>
          </cell>
          <cell r="BB154">
            <v>167785</v>
          </cell>
          <cell r="BC154">
            <v>3.21</v>
          </cell>
          <cell r="BD154">
            <v>144867.29999999999</v>
          </cell>
          <cell r="BE154">
            <v>393598.12</v>
          </cell>
          <cell r="BF154">
            <v>594.55999999999995</v>
          </cell>
          <cell r="BG154">
            <v>0</v>
          </cell>
          <cell r="BH154">
            <v>0</v>
          </cell>
          <cell r="BI154">
            <v>3</v>
          </cell>
          <cell r="BJ154">
            <v>0</v>
          </cell>
          <cell r="BK154">
            <v>0</v>
          </cell>
          <cell r="BL154">
            <v>1</v>
          </cell>
          <cell r="BM154">
            <v>0</v>
          </cell>
          <cell r="BN154">
            <v>0</v>
          </cell>
          <cell r="BO154">
            <v>1</v>
          </cell>
          <cell r="BP154" t="str">
            <v>kim</v>
          </cell>
          <cell r="BQ154" t="str">
            <v>chesmore</v>
          </cell>
          <cell r="BR154" t="str">
            <v>319-334-7435</v>
          </cell>
          <cell r="BS154" t="str">
            <v>kchesmore@independence.k12.ia.us</v>
          </cell>
          <cell r="BT154" t="str">
            <v>Burt</v>
          </cell>
          <cell r="BU154" t="str">
            <v>VAn Horn</v>
          </cell>
          <cell r="BV154" t="str">
            <v>319-334-7435</v>
          </cell>
          <cell r="BW154" t="str">
            <v>busgarage@Indytel.com</v>
          </cell>
          <cell r="BX154" t="str">
            <v>Burt</v>
          </cell>
          <cell r="BY154" t="str">
            <v>Van Horn</v>
          </cell>
          <cell r="BZ154" t="str">
            <v>319-334-7435</v>
          </cell>
          <cell r="CA154" t="str">
            <v>busgarage@indytel.com</v>
          </cell>
          <cell r="CB154" t="str">
            <v>NULL</v>
          </cell>
          <cell r="CC154">
            <v>41894.52412037037</v>
          </cell>
          <cell r="CD154" t="str">
            <v>NULL</v>
          </cell>
          <cell r="CE154">
            <v>1</v>
          </cell>
          <cell r="CF154">
            <v>1</v>
          </cell>
          <cell r="CG154">
            <v>1</v>
          </cell>
          <cell r="CH154">
            <v>820</v>
          </cell>
          <cell r="CI154" t="str">
            <v>3105</v>
          </cell>
          <cell r="CJ154" t="str">
            <v>0000</v>
          </cell>
          <cell r="CK154" t="str">
            <v>2014</v>
          </cell>
        </row>
        <row r="155">
          <cell r="A155">
            <v>3114</v>
          </cell>
          <cell r="B155" t="str">
            <v>2014</v>
          </cell>
          <cell r="C155">
            <v>183716.17</v>
          </cell>
          <cell r="D155">
            <v>0</v>
          </cell>
          <cell r="E155">
            <v>183211.42</v>
          </cell>
          <cell r="F155">
            <v>424.5</v>
          </cell>
          <cell r="G155">
            <v>11342.78</v>
          </cell>
          <cell r="H155">
            <v>10142</v>
          </cell>
          <cell r="I155">
            <v>658567.69999999995</v>
          </cell>
          <cell r="J155">
            <v>131287.46</v>
          </cell>
          <cell r="K155">
            <v>76139.8</v>
          </cell>
          <cell r="L155">
            <v>15186.01</v>
          </cell>
          <cell r="M155">
            <v>36455</v>
          </cell>
          <cell r="N155">
            <v>12570.36</v>
          </cell>
          <cell r="O155">
            <v>1492.65</v>
          </cell>
          <cell r="P155">
            <v>3670.53</v>
          </cell>
          <cell r="Q155">
            <v>0</v>
          </cell>
          <cell r="R155">
            <v>1324206.3799999999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31.36</v>
          </cell>
          <cell r="AA155">
            <v>0</v>
          </cell>
          <cell r="AB155">
            <v>5008.08</v>
          </cell>
          <cell r="AC155">
            <v>582.4</v>
          </cell>
          <cell r="AD155">
            <v>0</v>
          </cell>
          <cell r="AE155">
            <v>5621.84</v>
          </cell>
          <cell r="AF155">
            <v>1318584.54</v>
          </cell>
          <cell r="AG155">
            <v>0.56000000000000005</v>
          </cell>
          <cell r="AH155">
            <v>209761</v>
          </cell>
          <cell r="AI155">
            <v>0</v>
          </cell>
          <cell r="AJ155">
            <v>0</v>
          </cell>
          <cell r="AK155">
            <v>0</v>
          </cell>
          <cell r="AL155">
            <v>1804</v>
          </cell>
          <cell r="AM155">
            <v>4620</v>
          </cell>
          <cell r="AN155">
            <v>211565</v>
          </cell>
          <cell r="AO155">
            <v>4620</v>
          </cell>
          <cell r="AP155">
            <v>57001</v>
          </cell>
          <cell r="AQ155">
            <v>56</v>
          </cell>
          <cell r="AR155">
            <v>51991</v>
          </cell>
          <cell r="AS155">
            <v>8943</v>
          </cell>
          <cell r="AT155">
            <v>2618</v>
          </cell>
          <cell r="AU155">
            <v>1040</v>
          </cell>
          <cell r="AV155">
            <v>0</v>
          </cell>
          <cell r="AW155">
            <v>0</v>
          </cell>
          <cell r="AX155">
            <v>0</v>
          </cell>
          <cell r="AY155">
            <v>1736.8</v>
          </cell>
          <cell r="AZ155">
            <v>111610</v>
          </cell>
          <cell r="BA155">
            <v>216185</v>
          </cell>
          <cell r="BB155">
            <v>327795</v>
          </cell>
          <cell r="BC155">
            <v>4.0199999999999996</v>
          </cell>
          <cell r="BD155">
            <v>448672.2</v>
          </cell>
          <cell r="BE155">
            <v>869912.34</v>
          </cell>
          <cell r="BF155">
            <v>500.87</v>
          </cell>
          <cell r="BG155">
            <v>0</v>
          </cell>
          <cell r="BH155">
            <v>0</v>
          </cell>
          <cell r="BI155">
            <v>104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1</v>
          </cell>
          <cell r="BO155">
            <v>0</v>
          </cell>
          <cell r="BP155" t="str">
            <v>Darcy</v>
          </cell>
          <cell r="BQ155" t="str">
            <v>Moeller</v>
          </cell>
          <cell r="BR155" t="str">
            <v>515-961-9500 ext 1503</v>
          </cell>
          <cell r="BS155" t="str">
            <v>moeller.darcy@indianola.k12.ia.us</v>
          </cell>
          <cell r="BT155" t="str">
            <v>Danny</v>
          </cell>
          <cell r="BU155" t="str">
            <v>Thede</v>
          </cell>
          <cell r="BV155" t="str">
            <v>515-971-5145</v>
          </cell>
          <cell r="BW155" t="str">
            <v>danny.thede@indianola.k12.ia.us</v>
          </cell>
          <cell r="BX155" t="str">
            <v>Jason</v>
          </cell>
          <cell r="BY155" t="str">
            <v>Logan</v>
          </cell>
          <cell r="BZ155" t="str">
            <v>515-979-1659</v>
          </cell>
          <cell r="CA155" t="str">
            <v>jason.logan@indianola.k12.ia.us</v>
          </cell>
          <cell r="CB155" t="str">
            <v>NULL</v>
          </cell>
          <cell r="CC155">
            <v>41897.517696759256</v>
          </cell>
          <cell r="CD155" t="str">
            <v>NULL</v>
          </cell>
          <cell r="CE155">
            <v>1</v>
          </cell>
          <cell r="CF155">
            <v>1</v>
          </cell>
          <cell r="CG155">
            <v>1</v>
          </cell>
          <cell r="CH155">
            <v>821</v>
          </cell>
          <cell r="CI155" t="str">
            <v>3114</v>
          </cell>
          <cell r="CJ155" t="str">
            <v>0000</v>
          </cell>
          <cell r="CK155" t="str">
            <v>2014</v>
          </cell>
        </row>
        <row r="156">
          <cell r="A156">
            <v>3119</v>
          </cell>
          <cell r="B156" t="str">
            <v>2014</v>
          </cell>
          <cell r="C156">
            <v>156710.96</v>
          </cell>
          <cell r="D156">
            <v>1499.98</v>
          </cell>
          <cell r="E156">
            <v>114991.86</v>
          </cell>
          <cell r="F156">
            <v>0</v>
          </cell>
          <cell r="G156">
            <v>0</v>
          </cell>
          <cell r="H156">
            <v>0</v>
          </cell>
          <cell r="I156">
            <v>226193.41</v>
          </cell>
          <cell r="J156">
            <v>126422.01</v>
          </cell>
          <cell r="K156">
            <v>0</v>
          </cell>
          <cell r="L156">
            <v>77157.679999999993</v>
          </cell>
          <cell r="M156">
            <v>0</v>
          </cell>
          <cell r="N156">
            <v>1210</v>
          </cell>
          <cell r="O156">
            <v>24.88</v>
          </cell>
          <cell r="P156">
            <v>11908.02</v>
          </cell>
          <cell r="Q156">
            <v>0</v>
          </cell>
          <cell r="R156">
            <v>716118.8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3924.48</v>
          </cell>
          <cell r="Z156">
            <v>25141.759999999998</v>
          </cell>
          <cell r="AA156">
            <v>0</v>
          </cell>
          <cell r="AB156">
            <v>3375.12</v>
          </cell>
          <cell r="AC156">
            <v>0</v>
          </cell>
          <cell r="AD156">
            <v>0</v>
          </cell>
          <cell r="AE156">
            <v>32441.360000000001</v>
          </cell>
          <cell r="AF156">
            <v>683677.44</v>
          </cell>
          <cell r="AG156">
            <v>0.56000000000000005</v>
          </cell>
          <cell r="AH156">
            <v>135289</v>
          </cell>
          <cell r="AI156">
            <v>0</v>
          </cell>
          <cell r="AJ156">
            <v>0</v>
          </cell>
          <cell r="AK156">
            <v>0</v>
          </cell>
          <cell r="AL156">
            <v>3211</v>
          </cell>
          <cell r="AM156">
            <v>7017</v>
          </cell>
          <cell r="AN156">
            <v>138500</v>
          </cell>
          <cell r="AO156">
            <v>7017</v>
          </cell>
          <cell r="AP156">
            <v>0</v>
          </cell>
          <cell r="AQ156">
            <v>44896</v>
          </cell>
          <cell r="AR156">
            <v>22966</v>
          </cell>
          <cell r="AS156">
            <v>6027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7008</v>
          </cell>
          <cell r="AY156">
            <v>729.6</v>
          </cell>
          <cell r="AZ156">
            <v>22966</v>
          </cell>
          <cell r="BA156">
            <v>145517</v>
          </cell>
          <cell r="BB156">
            <v>168483</v>
          </cell>
          <cell r="BC156">
            <v>4.0599999999999996</v>
          </cell>
          <cell r="BD156">
            <v>93241.96</v>
          </cell>
          <cell r="BE156">
            <v>590435.48</v>
          </cell>
          <cell r="BF156">
            <v>809.26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1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 t="str">
            <v>Bobbie</v>
          </cell>
          <cell r="BQ156" t="str">
            <v>Finley</v>
          </cell>
          <cell r="BR156" t="str">
            <v>641-765-4720</v>
          </cell>
          <cell r="BS156" t="str">
            <v>bfinley@i-35.k12.ia.us</v>
          </cell>
          <cell r="BT156" t="str">
            <v>Bobbie</v>
          </cell>
          <cell r="BU156" t="str">
            <v>Finley</v>
          </cell>
          <cell r="BV156" t="str">
            <v>641-765-4720</v>
          </cell>
          <cell r="BW156" t="str">
            <v>bfinley@i-35.k12.ia.us</v>
          </cell>
          <cell r="BX156" t="str">
            <v>none</v>
          </cell>
          <cell r="BY156" t="str">
            <v>none</v>
          </cell>
          <cell r="BZ156" t="str">
            <v>none</v>
          </cell>
          <cell r="CA156" t="str">
            <v>none</v>
          </cell>
          <cell r="CB156" t="str">
            <v>NULL</v>
          </cell>
          <cell r="CC156">
            <v>41897.642881944441</v>
          </cell>
          <cell r="CD156" t="str">
            <v>NULL</v>
          </cell>
          <cell r="CE156">
            <v>1</v>
          </cell>
          <cell r="CF156">
            <v>1</v>
          </cell>
          <cell r="CG156">
            <v>1</v>
          </cell>
          <cell r="CH156">
            <v>822</v>
          </cell>
          <cell r="CI156" t="str">
            <v>3119</v>
          </cell>
          <cell r="CJ156" t="str">
            <v>0000</v>
          </cell>
          <cell r="CK156" t="str">
            <v>2014</v>
          </cell>
        </row>
        <row r="157">
          <cell r="A157">
            <v>3141</v>
          </cell>
          <cell r="B157" t="str">
            <v>2014</v>
          </cell>
          <cell r="C157">
            <v>41548.300000000003</v>
          </cell>
          <cell r="D157">
            <v>0</v>
          </cell>
          <cell r="E157">
            <v>3448</v>
          </cell>
          <cell r="F157">
            <v>0</v>
          </cell>
          <cell r="G157">
            <v>0</v>
          </cell>
          <cell r="H157">
            <v>1073528.3999999999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4297256.84</v>
          </cell>
          <cell r="P157">
            <v>1248.7</v>
          </cell>
          <cell r="Q157">
            <v>0</v>
          </cell>
          <cell r="R157">
            <v>5417030.2400000002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1779.12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1779.12</v>
          </cell>
          <cell r="AF157">
            <v>5415251.1200000001</v>
          </cell>
          <cell r="AG157">
            <v>0.56000000000000005</v>
          </cell>
          <cell r="AH157">
            <v>624886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624886</v>
          </cell>
          <cell r="AO157">
            <v>0</v>
          </cell>
          <cell r="AP157">
            <v>428229</v>
          </cell>
          <cell r="AQ157">
            <v>3177</v>
          </cell>
          <cell r="AR157">
            <v>81067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5301.2</v>
          </cell>
          <cell r="AZ157">
            <v>509296</v>
          </cell>
          <cell r="BA157">
            <v>624886</v>
          </cell>
          <cell r="BB157">
            <v>1134182</v>
          </cell>
          <cell r="BC157">
            <v>4.7699999999999996</v>
          </cell>
          <cell r="BD157">
            <v>2429341.92</v>
          </cell>
          <cell r="BE157">
            <v>2985909.2</v>
          </cell>
          <cell r="BF157">
            <v>563.25</v>
          </cell>
          <cell r="BG157">
            <v>0</v>
          </cell>
          <cell r="BH157">
            <v>0</v>
          </cell>
          <cell r="BI157">
            <v>118</v>
          </cell>
          <cell r="BJ157">
            <v>0</v>
          </cell>
          <cell r="BK157">
            <v>0</v>
          </cell>
          <cell r="BL157">
            <v>0</v>
          </cell>
          <cell r="BM157">
            <v>1</v>
          </cell>
          <cell r="BN157">
            <v>0</v>
          </cell>
          <cell r="BO157">
            <v>1</v>
          </cell>
          <cell r="BP157" t="str">
            <v>Les</v>
          </cell>
          <cell r="BQ157" t="str">
            <v>Finger</v>
          </cell>
          <cell r="BR157" t="str">
            <v>319.688.1000</v>
          </cell>
          <cell r="BS157" t="str">
            <v>finger.les@iowacityschools.org</v>
          </cell>
          <cell r="BT157" t="str">
            <v>Esme</v>
          </cell>
          <cell r="BU157" t="str">
            <v>Davis</v>
          </cell>
          <cell r="BV157" t="str">
            <v>319.688.1187</v>
          </cell>
          <cell r="BW157" t="str">
            <v>davis.esme@iowacityschools.org</v>
          </cell>
          <cell r="BX157" t="str">
            <v>Joel</v>
          </cell>
          <cell r="BY157" t="str">
            <v>Randall</v>
          </cell>
          <cell r="BZ157" t="str">
            <v>319.688.1020</v>
          </cell>
          <cell r="CA157" t="str">
            <v>randall.joel@iowacityschools.org</v>
          </cell>
          <cell r="CB157" t="str">
            <v>NULL</v>
          </cell>
          <cell r="CC157">
            <v>41897.585358796299</v>
          </cell>
          <cell r="CD157" t="str">
            <v>NULL</v>
          </cell>
          <cell r="CE157">
            <v>1</v>
          </cell>
          <cell r="CF157">
            <v>1</v>
          </cell>
          <cell r="CG157">
            <v>1</v>
          </cell>
          <cell r="CH157">
            <v>823</v>
          </cell>
          <cell r="CI157" t="str">
            <v>3141</v>
          </cell>
          <cell r="CJ157" t="str">
            <v>0000</v>
          </cell>
          <cell r="CK157" t="str">
            <v>2014</v>
          </cell>
        </row>
        <row r="158">
          <cell r="A158">
            <v>3150</v>
          </cell>
          <cell r="B158" t="str">
            <v>2014</v>
          </cell>
          <cell r="C158">
            <v>76073.33</v>
          </cell>
          <cell r="D158">
            <v>0</v>
          </cell>
          <cell r="E158">
            <v>48632.5</v>
          </cell>
          <cell r="F158">
            <v>683.75</v>
          </cell>
          <cell r="G158">
            <v>29104</v>
          </cell>
          <cell r="H158">
            <v>0</v>
          </cell>
          <cell r="I158">
            <v>213685.83</v>
          </cell>
          <cell r="J158">
            <v>60563.86</v>
          </cell>
          <cell r="K158">
            <v>19315.009999999998</v>
          </cell>
          <cell r="L158">
            <v>33796.720000000001</v>
          </cell>
          <cell r="M158">
            <v>14456</v>
          </cell>
          <cell r="N158">
            <v>1258</v>
          </cell>
          <cell r="O158">
            <v>12255.24</v>
          </cell>
          <cell r="P158">
            <v>2846.02</v>
          </cell>
          <cell r="Q158">
            <v>0</v>
          </cell>
          <cell r="R158">
            <v>512670.26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283.19</v>
          </cell>
          <cell r="Y158">
            <v>15901.2</v>
          </cell>
          <cell r="Z158">
            <v>32972.239999999998</v>
          </cell>
          <cell r="AA158">
            <v>0</v>
          </cell>
          <cell r="AB158">
            <v>8073.52</v>
          </cell>
          <cell r="AC158">
            <v>0</v>
          </cell>
          <cell r="AD158">
            <v>0</v>
          </cell>
          <cell r="AE158">
            <v>57230.15</v>
          </cell>
          <cell r="AF158">
            <v>455440.11</v>
          </cell>
          <cell r="AG158">
            <v>0.56000000000000005</v>
          </cell>
          <cell r="AH158">
            <v>66831</v>
          </cell>
          <cell r="AI158">
            <v>0</v>
          </cell>
          <cell r="AJ158">
            <v>0</v>
          </cell>
          <cell r="AK158">
            <v>0</v>
          </cell>
          <cell r="AL158">
            <v>2416</v>
          </cell>
          <cell r="AM158">
            <v>693</v>
          </cell>
          <cell r="AN158">
            <v>69247</v>
          </cell>
          <cell r="AO158">
            <v>693</v>
          </cell>
          <cell r="AP158">
            <v>0</v>
          </cell>
          <cell r="AQ158">
            <v>58879</v>
          </cell>
          <cell r="AR158">
            <v>28482</v>
          </cell>
          <cell r="AS158">
            <v>14417</v>
          </cell>
          <cell r="AT158">
            <v>3204</v>
          </cell>
          <cell r="AU158">
            <v>0</v>
          </cell>
          <cell r="AV158">
            <v>0</v>
          </cell>
          <cell r="AW158">
            <v>0</v>
          </cell>
          <cell r="AX158">
            <v>28395</v>
          </cell>
          <cell r="AY158">
            <v>425</v>
          </cell>
          <cell r="AZ158">
            <v>31686</v>
          </cell>
          <cell r="BA158">
            <v>69940</v>
          </cell>
          <cell r="BB158">
            <v>101626</v>
          </cell>
          <cell r="BC158">
            <v>4.4800000000000004</v>
          </cell>
          <cell r="BD158">
            <v>141953.28</v>
          </cell>
          <cell r="BE158">
            <v>313486.83</v>
          </cell>
          <cell r="BF158">
            <v>737.62</v>
          </cell>
          <cell r="BG158">
            <v>0</v>
          </cell>
          <cell r="BH158">
            <v>0</v>
          </cell>
          <cell r="BI158">
            <v>11</v>
          </cell>
          <cell r="BJ158">
            <v>0</v>
          </cell>
          <cell r="BK158">
            <v>0</v>
          </cell>
          <cell r="BL158">
            <v>1</v>
          </cell>
          <cell r="BM158">
            <v>0</v>
          </cell>
          <cell r="BN158">
            <v>0</v>
          </cell>
          <cell r="BO158">
            <v>1</v>
          </cell>
          <cell r="BP158" t="str">
            <v>John</v>
          </cell>
          <cell r="BQ158" t="str">
            <v>Robbins</v>
          </cell>
          <cell r="BR158" t="str">
            <v>641-648-6400</v>
          </cell>
          <cell r="BS158" t="str">
            <v>jrobbins@ifacadets.net</v>
          </cell>
          <cell r="BT158" t="str">
            <v>Rob</v>
          </cell>
          <cell r="BU158" t="str">
            <v>Caruth</v>
          </cell>
          <cell r="BV158" t="str">
            <v>641-648-6405</v>
          </cell>
          <cell r="BW158" t="str">
            <v>rocaruth@ifacadets.net</v>
          </cell>
          <cell r="BX158" t="str">
            <v>Rob</v>
          </cell>
          <cell r="BY158" t="str">
            <v>Caruth</v>
          </cell>
          <cell r="BZ158" t="str">
            <v>641-648-6405</v>
          </cell>
          <cell r="CA158" t="str">
            <v>rocaruth@ifacadets.net</v>
          </cell>
          <cell r="CB158" t="str">
            <v>NULL</v>
          </cell>
          <cell r="CC158">
            <v>41894.62736111111</v>
          </cell>
          <cell r="CD158" t="str">
            <v>NULL</v>
          </cell>
          <cell r="CE158">
            <v>1</v>
          </cell>
          <cell r="CF158">
            <v>1</v>
          </cell>
          <cell r="CG158">
            <v>1</v>
          </cell>
          <cell r="CH158">
            <v>824</v>
          </cell>
          <cell r="CI158" t="str">
            <v>3150</v>
          </cell>
          <cell r="CJ158" t="str">
            <v>0000</v>
          </cell>
          <cell r="CK158" t="str">
            <v>2014</v>
          </cell>
        </row>
        <row r="159">
          <cell r="A159">
            <v>3154</v>
          </cell>
          <cell r="B159" t="str">
            <v>2014</v>
          </cell>
          <cell r="C159">
            <v>38630.480000000003</v>
          </cell>
          <cell r="D159">
            <v>0</v>
          </cell>
          <cell r="E159">
            <v>29691.27</v>
          </cell>
          <cell r="F159">
            <v>0</v>
          </cell>
          <cell r="G159">
            <v>0</v>
          </cell>
          <cell r="H159">
            <v>0</v>
          </cell>
          <cell r="I159">
            <v>77084.61</v>
          </cell>
          <cell r="J159">
            <v>17629.810000000001</v>
          </cell>
          <cell r="K159">
            <v>14685.51</v>
          </cell>
          <cell r="L159">
            <v>17981.12</v>
          </cell>
          <cell r="M159">
            <v>0</v>
          </cell>
          <cell r="N159">
            <v>805</v>
          </cell>
          <cell r="O159">
            <v>0</v>
          </cell>
          <cell r="P159">
            <v>467.8</v>
          </cell>
          <cell r="Q159">
            <v>0</v>
          </cell>
          <cell r="R159">
            <v>196975.6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3916.08</v>
          </cell>
          <cell r="Z159">
            <v>12022.08</v>
          </cell>
          <cell r="AA159">
            <v>0</v>
          </cell>
          <cell r="AB159">
            <v>14393.12</v>
          </cell>
          <cell r="AC159">
            <v>0</v>
          </cell>
          <cell r="AD159">
            <v>0</v>
          </cell>
          <cell r="AE159">
            <v>30331.279999999999</v>
          </cell>
          <cell r="AF159">
            <v>166644.32</v>
          </cell>
          <cell r="AG159">
            <v>0.56000000000000005</v>
          </cell>
          <cell r="AH159">
            <v>53496</v>
          </cell>
          <cell r="AI159">
            <v>0</v>
          </cell>
          <cell r="AJ159">
            <v>0</v>
          </cell>
          <cell r="AK159">
            <v>0</v>
          </cell>
          <cell r="AL159">
            <v>298</v>
          </cell>
          <cell r="AM159">
            <v>491</v>
          </cell>
          <cell r="AN159">
            <v>53794</v>
          </cell>
          <cell r="AO159">
            <v>491</v>
          </cell>
          <cell r="AP159">
            <v>6095</v>
          </cell>
          <cell r="AQ159">
            <v>21468</v>
          </cell>
          <cell r="AR159">
            <v>10689</v>
          </cell>
          <cell r="AS159">
            <v>25702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6993</v>
          </cell>
          <cell r="AY159">
            <v>148.5</v>
          </cell>
          <cell r="AZ159">
            <v>16784</v>
          </cell>
          <cell r="BA159">
            <v>54285</v>
          </cell>
          <cell r="BB159">
            <v>71069</v>
          </cell>
          <cell r="BC159">
            <v>2.34</v>
          </cell>
          <cell r="BD159">
            <v>39274.559999999998</v>
          </cell>
          <cell r="BE159">
            <v>127369.76</v>
          </cell>
          <cell r="BF159">
            <v>857.71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1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 t="str">
            <v>Krystal</v>
          </cell>
          <cell r="BQ159" t="str">
            <v>Schaier</v>
          </cell>
          <cell r="BR159" t="str">
            <v>319-642-7714</v>
          </cell>
          <cell r="BS159" t="str">
            <v>kschaier@iowa-valley.k12.ia.us</v>
          </cell>
          <cell r="BT159" t="str">
            <v>Rick</v>
          </cell>
          <cell r="BU159" t="str">
            <v>Frimml</v>
          </cell>
          <cell r="BV159" t="str">
            <v>319-642-5422</v>
          </cell>
          <cell r="BW159" t="str">
            <v>none</v>
          </cell>
          <cell r="BX159" t="str">
            <v>Charles Capper</v>
          </cell>
          <cell r="BY159" t="str">
            <v>Auto Center</v>
          </cell>
          <cell r="BZ159" t="str">
            <v>319-642-5525</v>
          </cell>
          <cell r="CA159" t="str">
            <v>none</v>
          </cell>
          <cell r="CB159" t="str">
            <v>NULL</v>
          </cell>
          <cell r="CC159">
            <v>41897.596851851849</v>
          </cell>
          <cell r="CD159" t="str">
            <v>NULL</v>
          </cell>
          <cell r="CE159">
            <v>1</v>
          </cell>
          <cell r="CF159">
            <v>1</v>
          </cell>
          <cell r="CG159">
            <v>1</v>
          </cell>
          <cell r="CH159">
            <v>825</v>
          </cell>
          <cell r="CI159" t="str">
            <v>3154</v>
          </cell>
          <cell r="CJ159" t="str">
            <v>0000</v>
          </cell>
          <cell r="CK159" t="str">
            <v>2014</v>
          </cell>
        </row>
        <row r="160">
          <cell r="A160">
            <v>3168</v>
          </cell>
          <cell r="B160" t="str">
            <v>2014</v>
          </cell>
          <cell r="C160">
            <v>92561.59</v>
          </cell>
          <cell r="D160">
            <v>0.1</v>
          </cell>
          <cell r="E160">
            <v>21206.29</v>
          </cell>
          <cell r="F160">
            <v>0</v>
          </cell>
          <cell r="G160">
            <v>0</v>
          </cell>
          <cell r="H160">
            <v>0</v>
          </cell>
          <cell r="I160">
            <v>224932.56</v>
          </cell>
          <cell r="J160">
            <v>43275.81</v>
          </cell>
          <cell r="K160">
            <v>51471.31</v>
          </cell>
          <cell r="L160">
            <v>3045.17</v>
          </cell>
          <cell r="M160">
            <v>16275</v>
          </cell>
          <cell r="N160">
            <v>2127.56</v>
          </cell>
          <cell r="O160">
            <v>3873.07</v>
          </cell>
          <cell r="P160">
            <v>1432.91</v>
          </cell>
          <cell r="Q160">
            <v>0</v>
          </cell>
          <cell r="R160">
            <v>460201.37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2810.74</v>
          </cell>
          <cell r="Y160">
            <v>30982.560000000001</v>
          </cell>
          <cell r="Z160">
            <v>2408</v>
          </cell>
          <cell r="AA160">
            <v>0</v>
          </cell>
          <cell r="AB160">
            <v>19296.48</v>
          </cell>
          <cell r="AC160">
            <v>0</v>
          </cell>
          <cell r="AD160">
            <v>0</v>
          </cell>
          <cell r="AE160">
            <v>55497.78</v>
          </cell>
          <cell r="AF160">
            <v>404703.59</v>
          </cell>
          <cell r="AG160">
            <v>0.56000000000000005</v>
          </cell>
          <cell r="AH160">
            <v>127080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4307</v>
          </cell>
          <cell r="AN160">
            <v>127080</v>
          </cell>
          <cell r="AO160">
            <v>4307</v>
          </cell>
          <cell r="AP160">
            <v>0</v>
          </cell>
          <cell r="AQ160">
            <v>4300</v>
          </cell>
          <cell r="AR160">
            <v>26792</v>
          </cell>
          <cell r="AS160">
            <v>34458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55326</v>
          </cell>
          <cell r="AY160">
            <v>631</v>
          </cell>
          <cell r="AZ160">
            <v>26792</v>
          </cell>
          <cell r="BA160">
            <v>131387</v>
          </cell>
          <cell r="BB160">
            <v>158179</v>
          </cell>
          <cell r="BC160">
            <v>2.56</v>
          </cell>
          <cell r="BD160">
            <v>68587.520000000004</v>
          </cell>
          <cell r="BE160">
            <v>336116.07</v>
          </cell>
          <cell r="BF160">
            <v>532.66999999999996</v>
          </cell>
          <cell r="BG160">
            <v>0</v>
          </cell>
          <cell r="BH160">
            <v>0</v>
          </cell>
          <cell r="BI160">
            <v>0</v>
          </cell>
          <cell r="BJ160">
            <v>1</v>
          </cell>
          <cell r="BK160">
            <v>0</v>
          </cell>
          <cell r="BL160">
            <v>1</v>
          </cell>
          <cell r="BM160">
            <v>0</v>
          </cell>
          <cell r="BN160">
            <v>0</v>
          </cell>
          <cell r="BO160">
            <v>1</v>
          </cell>
          <cell r="BP160" t="str">
            <v>Thomas</v>
          </cell>
          <cell r="BQ160" t="str">
            <v>Ward</v>
          </cell>
          <cell r="BR160">
            <v>7126542852</v>
          </cell>
          <cell r="BS160" t="str">
            <v>tward@ikm-manning.k12.ia.us</v>
          </cell>
          <cell r="BT160" t="str">
            <v>Dave</v>
          </cell>
          <cell r="BU160" t="str">
            <v>Rohe</v>
          </cell>
          <cell r="BV160">
            <v>7126542852</v>
          </cell>
          <cell r="BW160" t="str">
            <v>drohe@ikm-manning.k12.ia.us</v>
          </cell>
          <cell r="BX160" t="str">
            <v>Kevin</v>
          </cell>
          <cell r="BY160" t="str">
            <v>McConnell</v>
          </cell>
          <cell r="BZ160">
            <v>7126542852</v>
          </cell>
          <cell r="CA160" t="str">
            <v>kmcconnell@ikm-manning.k12.ia.us</v>
          </cell>
          <cell r="CB160" t="str">
            <v>NULL</v>
          </cell>
          <cell r="CC160">
            <v>41891.439895833333</v>
          </cell>
          <cell r="CD160" t="str">
            <v>NULL</v>
          </cell>
          <cell r="CE160">
            <v>1</v>
          </cell>
          <cell r="CF160">
            <v>1</v>
          </cell>
          <cell r="CG160">
            <v>1</v>
          </cell>
          <cell r="CH160">
            <v>826</v>
          </cell>
          <cell r="CI160" t="str">
            <v>3168</v>
          </cell>
          <cell r="CJ160" t="str">
            <v>0000</v>
          </cell>
          <cell r="CK160" t="str">
            <v>2014</v>
          </cell>
        </row>
        <row r="161">
          <cell r="A161">
            <v>3186</v>
          </cell>
          <cell r="B161" t="str">
            <v>2014</v>
          </cell>
          <cell r="C161">
            <v>36432.89</v>
          </cell>
          <cell r="D161">
            <v>0</v>
          </cell>
          <cell r="E161">
            <v>12044.57</v>
          </cell>
          <cell r="F161">
            <v>0</v>
          </cell>
          <cell r="G161">
            <v>0</v>
          </cell>
          <cell r="H161">
            <v>0</v>
          </cell>
          <cell r="I161">
            <v>79962.289999999994</v>
          </cell>
          <cell r="J161">
            <v>16723.509999999998</v>
          </cell>
          <cell r="K161">
            <v>1819</v>
          </cell>
          <cell r="L161">
            <v>24972.560000000001</v>
          </cell>
          <cell r="M161">
            <v>4470</v>
          </cell>
          <cell r="N161">
            <v>1082.27</v>
          </cell>
          <cell r="O161">
            <v>0</v>
          </cell>
          <cell r="P161">
            <v>1283</v>
          </cell>
          <cell r="Q161">
            <v>0</v>
          </cell>
          <cell r="R161">
            <v>178790.09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1888.32</v>
          </cell>
          <cell r="Z161">
            <v>6148.8</v>
          </cell>
          <cell r="AA161">
            <v>0</v>
          </cell>
          <cell r="AB161">
            <v>2610.7199999999998</v>
          </cell>
          <cell r="AC161">
            <v>0</v>
          </cell>
          <cell r="AD161">
            <v>0</v>
          </cell>
          <cell r="AE161">
            <v>10647.84</v>
          </cell>
          <cell r="AF161">
            <v>168142.25</v>
          </cell>
          <cell r="AG161">
            <v>0.56000000000000005</v>
          </cell>
          <cell r="AH161">
            <v>48060</v>
          </cell>
          <cell r="AI161">
            <v>0</v>
          </cell>
          <cell r="AJ161">
            <v>0</v>
          </cell>
          <cell r="AK161">
            <v>0</v>
          </cell>
          <cell r="AL161">
            <v>103</v>
          </cell>
          <cell r="AM161">
            <v>36</v>
          </cell>
          <cell r="AN161">
            <v>48163</v>
          </cell>
          <cell r="AO161">
            <v>36</v>
          </cell>
          <cell r="AP161">
            <v>0</v>
          </cell>
          <cell r="AQ161">
            <v>10980</v>
          </cell>
          <cell r="AR161">
            <v>13309</v>
          </cell>
          <cell r="AS161">
            <v>4662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3372</v>
          </cell>
          <cell r="AY161">
            <v>198</v>
          </cell>
          <cell r="AZ161">
            <v>13309</v>
          </cell>
          <cell r="BA161">
            <v>48199</v>
          </cell>
          <cell r="BB161">
            <v>61508</v>
          </cell>
          <cell r="BC161">
            <v>2.73</v>
          </cell>
          <cell r="BD161">
            <v>36333.57</v>
          </cell>
          <cell r="BE161">
            <v>131808.68</v>
          </cell>
          <cell r="BF161">
            <v>665.7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1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 t="str">
            <v>Bob</v>
          </cell>
          <cell r="BQ161" t="str">
            <v>Hanson</v>
          </cell>
          <cell r="BR161" t="str">
            <v>319-987-2581</v>
          </cell>
          <cell r="BS161" t="str">
            <v>bob.hanson@janesvilleschools.net</v>
          </cell>
          <cell r="BT161" t="str">
            <v>Same as above</v>
          </cell>
          <cell r="BU161" t="str">
            <v>Same as above</v>
          </cell>
          <cell r="BV161" t="str">
            <v>Same as above</v>
          </cell>
          <cell r="BW161" t="str">
            <v>Same as above</v>
          </cell>
          <cell r="BX161" t="str">
            <v>None</v>
          </cell>
          <cell r="BY161" t="str">
            <v>None</v>
          </cell>
          <cell r="BZ161" t="str">
            <v>None</v>
          </cell>
          <cell r="CA161" t="str">
            <v>None</v>
          </cell>
          <cell r="CB161" t="str">
            <v>NULL</v>
          </cell>
          <cell r="CC161">
            <v>41964.623611111114</v>
          </cell>
          <cell r="CD161" t="str">
            <v>NULL</v>
          </cell>
          <cell r="CE161">
            <v>1</v>
          </cell>
          <cell r="CF161">
            <v>1</v>
          </cell>
          <cell r="CG161">
            <v>1</v>
          </cell>
          <cell r="CH161">
            <v>827</v>
          </cell>
          <cell r="CI161" t="str">
            <v>3186</v>
          </cell>
          <cell r="CJ161" t="str">
            <v>0000</v>
          </cell>
          <cell r="CK161" t="str">
            <v>2014</v>
          </cell>
        </row>
        <row r="162">
          <cell r="A162">
            <v>3195</v>
          </cell>
          <cell r="B162" t="str">
            <v>2014</v>
          </cell>
          <cell r="C162">
            <v>102957.64</v>
          </cell>
          <cell r="D162">
            <v>2436.71</v>
          </cell>
          <cell r="E162">
            <v>60539.71</v>
          </cell>
          <cell r="F162">
            <v>3767.74</v>
          </cell>
          <cell r="G162">
            <v>0</v>
          </cell>
          <cell r="H162">
            <v>0</v>
          </cell>
          <cell r="I162">
            <v>376577.43</v>
          </cell>
          <cell r="J162">
            <v>71785.84</v>
          </cell>
          <cell r="K162">
            <v>64306.239999999998</v>
          </cell>
          <cell r="L162">
            <v>1622.28</v>
          </cell>
          <cell r="M162">
            <v>17633</v>
          </cell>
          <cell r="N162">
            <v>905</v>
          </cell>
          <cell r="O162">
            <v>17141.61</v>
          </cell>
          <cell r="P162">
            <v>9858.94</v>
          </cell>
          <cell r="Q162">
            <v>0</v>
          </cell>
          <cell r="R162">
            <v>729532.14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1246.75</v>
          </cell>
          <cell r="Y162">
            <v>6836.48</v>
          </cell>
          <cell r="Z162">
            <v>44013.2</v>
          </cell>
          <cell r="AA162">
            <v>0</v>
          </cell>
          <cell r="AB162">
            <v>2802.8</v>
          </cell>
          <cell r="AC162">
            <v>7261.52</v>
          </cell>
          <cell r="AD162">
            <v>0</v>
          </cell>
          <cell r="AE162">
            <v>62160.75</v>
          </cell>
          <cell r="AF162">
            <v>667371.39</v>
          </cell>
          <cell r="AG162">
            <v>0.56000000000000005</v>
          </cell>
          <cell r="AH162">
            <v>105860</v>
          </cell>
          <cell r="AI162">
            <v>0</v>
          </cell>
          <cell r="AJ162">
            <v>8120</v>
          </cell>
          <cell r="AK162">
            <v>6440</v>
          </cell>
          <cell r="AL162">
            <v>2755</v>
          </cell>
          <cell r="AM162">
            <v>22380</v>
          </cell>
          <cell r="AN162">
            <v>116735</v>
          </cell>
          <cell r="AO162">
            <v>28820</v>
          </cell>
          <cell r="AP162">
            <v>0</v>
          </cell>
          <cell r="AQ162">
            <v>78595</v>
          </cell>
          <cell r="AR162">
            <v>33995</v>
          </cell>
          <cell r="AS162">
            <v>5005</v>
          </cell>
          <cell r="AT162">
            <v>220</v>
          </cell>
          <cell r="AU162">
            <v>12967</v>
          </cell>
          <cell r="AV162">
            <v>0</v>
          </cell>
          <cell r="AW162">
            <v>0</v>
          </cell>
          <cell r="AX162">
            <v>12208</v>
          </cell>
          <cell r="AY162">
            <v>963</v>
          </cell>
          <cell r="AZ162">
            <v>34215</v>
          </cell>
          <cell r="BA162">
            <v>145555</v>
          </cell>
          <cell r="BB162">
            <v>179770</v>
          </cell>
          <cell r="BC162">
            <v>3.71</v>
          </cell>
          <cell r="BD162">
            <v>126937.65</v>
          </cell>
          <cell r="BE162">
            <v>540433.74</v>
          </cell>
          <cell r="BF162">
            <v>532.97</v>
          </cell>
          <cell r="BG162">
            <v>0</v>
          </cell>
          <cell r="BH162">
            <v>0</v>
          </cell>
          <cell r="BI162">
            <v>26</v>
          </cell>
          <cell r="BJ162">
            <v>0</v>
          </cell>
          <cell r="BK162">
            <v>0</v>
          </cell>
          <cell r="BL162">
            <v>1</v>
          </cell>
          <cell r="BM162">
            <v>0</v>
          </cell>
          <cell r="BN162">
            <v>0</v>
          </cell>
          <cell r="BO162">
            <v>0</v>
          </cell>
          <cell r="BP162" t="str">
            <v>Brenda</v>
          </cell>
          <cell r="BQ162" t="str">
            <v>Muir</v>
          </cell>
          <cell r="BR162" t="str">
            <v>515-386-4599</v>
          </cell>
          <cell r="BS162" t="str">
            <v>muirb@greenecountycsd.net</v>
          </cell>
          <cell r="BT162" t="str">
            <v>Robert</v>
          </cell>
          <cell r="BU162" t="str">
            <v>Stofer</v>
          </cell>
          <cell r="BV162" t="str">
            <v>515-386-4615</v>
          </cell>
          <cell r="BW162" t="str">
            <v>stoferr@greenecountycsd.net</v>
          </cell>
          <cell r="BX162" t="str">
            <v>Norman</v>
          </cell>
          <cell r="BY162" t="str">
            <v>Zollar</v>
          </cell>
          <cell r="BZ162" t="str">
            <v>515-386-4615</v>
          </cell>
          <cell r="CA162" t="str">
            <v>zollarn@greenecountycsd.net</v>
          </cell>
          <cell r="CB162" t="str">
            <v>NULL</v>
          </cell>
          <cell r="CC162">
            <v>42006.641250000001</v>
          </cell>
          <cell r="CD162" t="str">
            <v>NULL</v>
          </cell>
          <cell r="CE162">
            <v>1</v>
          </cell>
          <cell r="CF162">
            <v>1</v>
          </cell>
          <cell r="CG162">
            <v>1</v>
          </cell>
          <cell r="CH162">
            <v>828</v>
          </cell>
          <cell r="CI162" t="str">
            <v>3195</v>
          </cell>
          <cell r="CJ162" t="str">
            <v>0000</v>
          </cell>
          <cell r="CK162" t="str">
            <v>2014</v>
          </cell>
        </row>
        <row r="163">
          <cell r="A163">
            <v>3204</v>
          </cell>
          <cell r="B163" t="str">
            <v>2014</v>
          </cell>
          <cell r="C163">
            <v>61059.33</v>
          </cell>
          <cell r="D163">
            <v>948.69</v>
          </cell>
          <cell r="E163">
            <v>27011.14</v>
          </cell>
          <cell r="F163">
            <v>0</v>
          </cell>
          <cell r="G163">
            <v>0</v>
          </cell>
          <cell r="H163">
            <v>0</v>
          </cell>
          <cell r="I163">
            <v>191007.5</v>
          </cell>
          <cell r="J163">
            <v>33852.28</v>
          </cell>
          <cell r="K163">
            <v>22231.81</v>
          </cell>
          <cell r="L163">
            <v>9060.24</v>
          </cell>
          <cell r="M163">
            <v>5555</v>
          </cell>
          <cell r="N163">
            <v>1260</v>
          </cell>
          <cell r="O163">
            <v>0</v>
          </cell>
          <cell r="P163">
            <v>45415.73</v>
          </cell>
          <cell r="Q163">
            <v>0</v>
          </cell>
          <cell r="R163">
            <v>397401.72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6462.4</v>
          </cell>
          <cell r="Z163">
            <v>18835.04</v>
          </cell>
          <cell r="AA163">
            <v>0</v>
          </cell>
          <cell r="AB163">
            <v>7730.24</v>
          </cell>
          <cell r="AC163">
            <v>0</v>
          </cell>
          <cell r="AD163">
            <v>0</v>
          </cell>
          <cell r="AE163">
            <v>33027.68</v>
          </cell>
          <cell r="AF163">
            <v>364374.04</v>
          </cell>
          <cell r="AG163">
            <v>0.56000000000000005</v>
          </cell>
          <cell r="AH163">
            <v>71093</v>
          </cell>
          <cell r="AI163">
            <v>19</v>
          </cell>
          <cell r="AJ163">
            <v>0</v>
          </cell>
          <cell r="AK163">
            <v>0</v>
          </cell>
          <cell r="AL163">
            <v>990</v>
          </cell>
          <cell r="AM163">
            <v>0</v>
          </cell>
          <cell r="AN163">
            <v>72083</v>
          </cell>
          <cell r="AO163">
            <v>19</v>
          </cell>
          <cell r="AP163">
            <v>11754</v>
          </cell>
          <cell r="AQ163">
            <v>33634</v>
          </cell>
          <cell r="AR163">
            <v>18706</v>
          </cell>
          <cell r="AS163">
            <v>13804</v>
          </cell>
          <cell r="AT163">
            <v>553</v>
          </cell>
          <cell r="AU163">
            <v>0</v>
          </cell>
          <cell r="AV163">
            <v>0</v>
          </cell>
          <cell r="AW163">
            <v>0</v>
          </cell>
          <cell r="AX163">
            <v>11540</v>
          </cell>
          <cell r="AY163">
            <v>379</v>
          </cell>
          <cell r="AZ163">
            <v>31013</v>
          </cell>
          <cell r="BA163">
            <v>72102</v>
          </cell>
          <cell r="BB163">
            <v>103115</v>
          </cell>
          <cell r="BC163">
            <v>3.53</v>
          </cell>
          <cell r="BD163">
            <v>109475.89</v>
          </cell>
          <cell r="BE163">
            <v>254898.15</v>
          </cell>
          <cell r="BF163">
            <v>672.55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1</v>
          </cell>
          <cell r="BM163">
            <v>0</v>
          </cell>
          <cell r="BN163">
            <v>0</v>
          </cell>
          <cell r="BO163">
            <v>0</v>
          </cell>
          <cell r="BP163" t="str">
            <v>Lisa</v>
          </cell>
          <cell r="BQ163" t="str">
            <v>Youngblut</v>
          </cell>
          <cell r="BR163" t="str">
            <v>319.827.1700</v>
          </cell>
          <cell r="BS163" t="str">
            <v>lyoungblut@jesup.k12.ia.us</v>
          </cell>
          <cell r="BT163" t="str">
            <v>Burt</v>
          </cell>
          <cell r="BU163" t="str">
            <v>VanHorn</v>
          </cell>
          <cell r="BV163" t="str">
            <v>319.334.7435</v>
          </cell>
          <cell r="BW163" t="str">
            <v>transportation@jesup.k12.ia.us</v>
          </cell>
          <cell r="BX163" t="str">
            <v>Steve</v>
          </cell>
          <cell r="BY163" t="str">
            <v>Meyer</v>
          </cell>
          <cell r="BZ163" t="str">
            <v>319.827.1700</v>
          </cell>
          <cell r="CA163" t="str">
            <v>smeyer@jesup.k12.ia.us</v>
          </cell>
          <cell r="CB163" t="str">
            <v>NULL</v>
          </cell>
          <cell r="CC163">
            <v>41897.558310185188</v>
          </cell>
          <cell r="CD163" t="str">
            <v>NULL</v>
          </cell>
          <cell r="CE163">
            <v>1</v>
          </cell>
          <cell r="CF163">
            <v>1</v>
          </cell>
          <cell r="CG163">
            <v>1</v>
          </cell>
          <cell r="CH163">
            <v>829</v>
          </cell>
          <cell r="CI163" t="str">
            <v>3204</v>
          </cell>
          <cell r="CJ163" t="str">
            <v>0000</v>
          </cell>
          <cell r="CK163" t="str">
            <v>2014</v>
          </cell>
        </row>
        <row r="164">
          <cell r="A164">
            <v>3231</v>
          </cell>
          <cell r="B164" t="str">
            <v>2014</v>
          </cell>
          <cell r="C164">
            <v>363603.83</v>
          </cell>
          <cell r="D164">
            <v>0</v>
          </cell>
          <cell r="E164">
            <v>396712.32</v>
          </cell>
          <cell r="F164">
            <v>5709.86</v>
          </cell>
          <cell r="G164">
            <v>0</v>
          </cell>
          <cell r="H164">
            <v>25823.119999999999</v>
          </cell>
          <cell r="I164">
            <v>1666981.62</v>
          </cell>
          <cell r="J164">
            <v>447843.57</v>
          </cell>
          <cell r="K164">
            <v>171161.34</v>
          </cell>
          <cell r="L164">
            <v>76970.320000000007</v>
          </cell>
          <cell r="M164">
            <v>6806</v>
          </cell>
          <cell r="N164">
            <v>4128.75</v>
          </cell>
          <cell r="O164">
            <v>0</v>
          </cell>
          <cell r="P164">
            <v>5000.8900000000003</v>
          </cell>
          <cell r="Q164">
            <v>0</v>
          </cell>
          <cell r="R164">
            <v>3170741.62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3170741.62</v>
          </cell>
          <cell r="AG164">
            <v>0</v>
          </cell>
          <cell r="AH164">
            <v>373213</v>
          </cell>
          <cell r="AI164">
            <v>41675</v>
          </cell>
          <cell r="AJ164">
            <v>4360</v>
          </cell>
          <cell r="AK164">
            <v>0</v>
          </cell>
          <cell r="AL164">
            <v>0</v>
          </cell>
          <cell r="AM164">
            <v>0</v>
          </cell>
          <cell r="AN164">
            <v>377573</v>
          </cell>
          <cell r="AO164">
            <v>41675</v>
          </cell>
          <cell r="AP164">
            <v>152742</v>
          </cell>
          <cell r="AQ164">
            <v>0</v>
          </cell>
          <cell r="AR164">
            <v>48965</v>
          </cell>
          <cell r="AS164">
            <v>315</v>
          </cell>
          <cell r="AT164">
            <v>21992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4710.2</v>
          </cell>
          <cell r="AZ164">
            <v>223699</v>
          </cell>
          <cell r="BA164">
            <v>419248</v>
          </cell>
          <cell r="BB164">
            <v>642947</v>
          </cell>
          <cell r="BC164">
            <v>4.93</v>
          </cell>
          <cell r="BD164">
            <v>1102836.07</v>
          </cell>
          <cell r="BE164">
            <v>2067905.55</v>
          </cell>
          <cell r="BF164">
            <v>439.03</v>
          </cell>
          <cell r="BG164">
            <v>0</v>
          </cell>
          <cell r="BH164">
            <v>0</v>
          </cell>
          <cell r="BI164">
            <v>5</v>
          </cell>
          <cell r="BJ164">
            <v>0</v>
          </cell>
          <cell r="BK164">
            <v>1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 t="str">
            <v>Denise</v>
          </cell>
          <cell r="BQ164" t="str">
            <v>Johnson</v>
          </cell>
          <cell r="BR164" t="str">
            <v>515-278-8149</v>
          </cell>
          <cell r="BS164" t="str">
            <v>denise.johnson@johnston.k12.ia.us</v>
          </cell>
          <cell r="BT164" t="str">
            <v>Denise</v>
          </cell>
          <cell r="BU164" t="str">
            <v>Johnson</v>
          </cell>
          <cell r="BV164" t="str">
            <v>515-278-8149</v>
          </cell>
          <cell r="BW164" t="str">
            <v>denise.johnson@johnston.k12.ia.us</v>
          </cell>
          <cell r="BX164" t="str">
            <v>George</v>
          </cell>
          <cell r="BY164" t="str">
            <v>Rish</v>
          </cell>
          <cell r="BZ164" t="str">
            <v>515-402-9682</v>
          </cell>
          <cell r="CA164" t="str">
            <v>NA</v>
          </cell>
          <cell r="CB164" t="str">
            <v>NULL</v>
          </cell>
          <cell r="CC164">
            <v>41894.464606481481</v>
          </cell>
          <cell r="CD164" t="str">
            <v>NULL</v>
          </cell>
          <cell r="CE164">
            <v>1</v>
          </cell>
          <cell r="CF164">
            <v>1</v>
          </cell>
          <cell r="CG164">
            <v>1</v>
          </cell>
          <cell r="CH164">
            <v>830</v>
          </cell>
          <cell r="CI164" t="str">
            <v>3231</v>
          </cell>
          <cell r="CJ164" t="str">
            <v>0000</v>
          </cell>
          <cell r="CK164" t="str">
            <v>2014</v>
          </cell>
        </row>
        <row r="165">
          <cell r="A165">
            <v>3312</v>
          </cell>
          <cell r="B165" t="str">
            <v>2014</v>
          </cell>
          <cell r="C165">
            <v>96830.68</v>
          </cell>
          <cell r="D165">
            <v>0</v>
          </cell>
          <cell r="E165">
            <v>29028.16</v>
          </cell>
          <cell r="F165">
            <v>0</v>
          </cell>
          <cell r="G165">
            <v>0</v>
          </cell>
          <cell r="H165">
            <v>0</v>
          </cell>
          <cell r="I165">
            <v>259918.61</v>
          </cell>
          <cell r="J165">
            <v>97647.25</v>
          </cell>
          <cell r="K165">
            <v>57131.55</v>
          </cell>
          <cell r="L165">
            <v>1302.81</v>
          </cell>
          <cell r="M165">
            <v>16477</v>
          </cell>
          <cell r="N165">
            <v>0</v>
          </cell>
          <cell r="O165">
            <v>1978</v>
          </cell>
          <cell r="P165">
            <v>9462.4500000000007</v>
          </cell>
          <cell r="Q165">
            <v>0</v>
          </cell>
          <cell r="R165">
            <v>569776.51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12651.52</v>
          </cell>
          <cell r="Z165">
            <v>35503.440000000002</v>
          </cell>
          <cell r="AA165">
            <v>0</v>
          </cell>
          <cell r="AB165">
            <v>22934.240000000002</v>
          </cell>
          <cell r="AC165">
            <v>0</v>
          </cell>
          <cell r="AD165">
            <v>0</v>
          </cell>
          <cell r="AE165">
            <v>71089.2</v>
          </cell>
          <cell r="AF165">
            <v>498687.31</v>
          </cell>
          <cell r="AG165">
            <v>0.56000000000000005</v>
          </cell>
          <cell r="AH165">
            <v>45273</v>
          </cell>
          <cell r="AI165">
            <v>0</v>
          </cell>
          <cell r="AJ165">
            <v>4551</v>
          </cell>
          <cell r="AK165">
            <v>0</v>
          </cell>
          <cell r="AL165">
            <v>0</v>
          </cell>
          <cell r="AM165">
            <v>0</v>
          </cell>
          <cell r="AN165">
            <v>49824</v>
          </cell>
          <cell r="AO165">
            <v>0</v>
          </cell>
          <cell r="AP165">
            <v>25052</v>
          </cell>
          <cell r="AQ165">
            <v>63399</v>
          </cell>
          <cell r="AR165">
            <v>33876</v>
          </cell>
          <cell r="AS165">
            <v>40954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22592</v>
          </cell>
          <cell r="AY165">
            <v>703.9</v>
          </cell>
          <cell r="AZ165">
            <v>58928</v>
          </cell>
          <cell r="BA165">
            <v>49824</v>
          </cell>
          <cell r="BB165">
            <v>108752</v>
          </cell>
          <cell r="BC165">
            <v>4.59</v>
          </cell>
          <cell r="BD165">
            <v>270479.52</v>
          </cell>
          <cell r="BE165">
            <v>228207.79</v>
          </cell>
          <cell r="BF165">
            <v>324.2</v>
          </cell>
          <cell r="BG165">
            <v>0</v>
          </cell>
          <cell r="BH165">
            <v>0</v>
          </cell>
          <cell r="BI165">
            <v>15</v>
          </cell>
          <cell r="BJ165">
            <v>0</v>
          </cell>
          <cell r="BK165">
            <v>0</v>
          </cell>
          <cell r="BL165">
            <v>0</v>
          </cell>
          <cell r="BM165">
            <v>1</v>
          </cell>
          <cell r="BN165">
            <v>0</v>
          </cell>
          <cell r="BO165">
            <v>1</v>
          </cell>
          <cell r="BP165" t="str">
            <v>Greg</v>
          </cell>
          <cell r="BQ165" t="str">
            <v>Reynolds</v>
          </cell>
          <cell r="BR165" t="str">
            <v>319-524-1402</v>
          </cell>
          <cell r="BS165" t="str">
            <v>greg.reynolds@keokukschools.org</v>
          </cell>
          <cell r="BT165" t="str">
            <v>Allen</v>
          </cell>
          <cell r="BU165" t="str">
            <v>Caudill</v>
          </cell>
          <cell r="BV165" t="str">
            <v>319-524-3690</v>
          </cell>
          <cell r="BW165" t="str">
            <v>allen.caudill@keokukschools.org</v>
          </cell>
          <cell r="BX165" t="str">
            <v>Allen</v>
          </cell>
          <cell r="BY165" t="str">
            <v>Caudill</v>
          </cell>
          <cell r="BZ165" t="str">
            <v>319-524-3690</v>
          </cell>
          <cell r="CA165" t="str">
            <v>allen.cadill@keokukschools.org</v>
          </cell>
          <cell r="CB165" t="str">
            <v>NULL</v>
          </cell>
          <cell r="CC165">
            <v>41893.576967592591</v>
          </cell>
          <cell r="CD165" t="str">
            <v>NULL</v>
          </cell>
          <cell r="CE165">
            <v>1</v>
          </cell>
          <cell r="CF165">
            <v>1</v>
          </cell>
          <cell r="CG165">
            <v>1</v>
          </cell>
          <cell r="CH165">
            <v>1102</v>
          </cell>
          <cell r="CI165" t="str">
            <v>3312</v>
          </cell>
          <cell r="CJ165" t="str">
            <v>0000</v>
          </cell>
          <cell r="CK165" t="str">
            <v>2014</v>
          </cell>
        </row>
        <row r="166">
          <cell r="A166">
            <v>3330</v>
          </cell>
          <cell r="B166" t="str">
            <v>2014</v>
          </cell>
          <cell r="C166">
            <v>40288.44</v>
          </cell>
          <cell r="D166">
            <v>0</v>
          </cell>
          <cell r="E166">
            <v>61604.73</v>
          </cell>
          <cell r="F166">
            <v>1224.5</v>
          </cell>
          <cell r="G166">
            <v>0</v>
          </cell>
          <cell r="H166">
            <v>0</v>
          </cell>
          <cell r="I166">
            <v>65183.06</v>
          </cell>
          <cell r="J166">
            <v>10647.72</v>
          </cell>
          <cell r="K166">
            <v>3918.87</v>
          </cell>
          <cell r="L166">
            <v>7568.97</v>
          </cell>
          <cell r="M166">
            <v>7676</v>
          </cell>
          <cell r="N166">
            <v>977</v>
          </cell>
          <cell r="O166">
            <v>0</v>
          </cell>
          <cell r="P166">
            <v>580.9</v>
          </cell>
          <cell r="Q166">
            <v>0</v>
          </cell>
          <cell r="R166">
            <v>199670.19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2346.5700000000002</v>
          </cell>
          <cell r="Y166">
            <v>3181.36</v>
          </cell>
          <cell r="Z166">
            <v>5443.2</v>
          </cell>
          <cell r="AA166">
            <v>0</v>
          </cell>
          <cell r="AB166">
            <v>4865.84</v>
          </cell>
          <cell r="AC166">
            <v>0</v>
          </cell>
          <cell r="AD166">
            <v>0</v>
          </cell>
          <cell r="AE166">
            <v>15836.97</v>
          </cell>
          <cell r="AF166">
            <v>183833.22</v>
          </cell>
          <cell r="AG166">
            <v>0.56000000000000005</v>
          </cell>
          <cell r="AH166">
            <v>46800</v>
          </cell>
          <cell r="AI166">
            <v>0</v>
          </cell>
          <cell r="AJ166">
            <v>0</v>
          </cell>
          <cell r="AK166">
            <v>0</v>
          </cell>
          <cell r="AL166">
            <v>1600</v>
          </cell>
          <cell r="AM166">
            <v>1450</v>
          </cell>
          <cell r="AN166">
            <v>48400</v>
          </cell>
          <cell r="AO166">
            <v>1450</v>
          </cell>
          <cell r="AP166">
            <v>0</v>
          </cell>
          <cell r="AQ166">
            <v>9720</v>
          </cell>
          <cell r="AR166">
            <v>11372</v>
          </cell>
          <cell r="AS166">
            <v>8689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5681</v>
          </cell>
          <cell r="AY166">
            <v>177.4</v>
          </cell>
          <cell r="AZ166">
            <v>11372</v>
          </cell>
          <cell r="BA166">
            <v>49850</v>
          </cell>
          <cell r="BB166">
            <v>61222</v>
          </cell>
          <cell r="BC166">
            <v>3</v>
          </cell>
          <cell r="BD166">
            <v>34116</v>
          </cell>
          <cell r="BE166">
            <v>149717.22</v>
          </cell>
          <cell r="BF166">
            <v>843.95</v>
          </cell>
          <cell r="BG166">
            <v>0</v>
          </cell>
          <cell r="BH166">
            <v>0</v>
          </cell>
          <cell r="BI166">
            <v>0</v>
          </cell>
          <cell r="BJ166">
            <v>1</v>
          </cell>
          <cell r="BK166">
            <v>1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 t="str">
            <v>Cherie</v>
          </cell>
          <cell r="BQ166" t="str">
            <v>Westendorf</v>
          </cell>
          <cell r="BR166" t="str">
            <v>641-636-2189</v>
          </cell>
          <cell r="BS166" t="str">
            <v>cherie.westendorf@keota.k12.ia.us</v>
          </cell>
          <cell r="BT166" t="str">
            <v>Tom</v>
          </cell>
          <cell r="BU166" t="str">
            <v>Woltering</v>
          </cell>
          <cell r="BV166" t="str">
            <v>319-461-3717</v>
          </cell>
          <cell r="BW166" t="str">
            <v>t_woltering@yahoo.com</v>
          </cell>
          <cell r="BX166" t="str">
            <v>Tom</v>
          </cell>
          <cell r="BY166" t="str">
            <v>Woltering</v>
          </cell>
          <cell r="BZ166" t="str">
            <v>319-461-3717</v>
          </cell>
          <cell r="CA166" t="str">
            <v>t_woltering@yahoo.com</v>
          </cell>
          <cell r="CB166" t="str">
            <v>NULL</v>
          </cell>
          <cell r="CC166">
            <v>41894.606296296297</v>
          </cell>
          <cell r="CD166" t="str">
            <v>NULL</v>
          </cell>
          <cell r="CE166">
            <v>1</v>
          </cell>
          <cell r="CF166">
            <v>1</v>
          </cell>
          <cell r="CG166">
            <v>1</v>
          </cell>
          <cell r="CH166">
            <v>1103</v>
          </cell>
          <cell r="CI166" t="str">
            <v>3330</v>
          </cell>
          <cell r="CJ166" t="str">
            <v>0000</v>
          </cell>
          <cell r="CK166" t="str">
            <v>2014</v>
          </cell>
        </row>
        <row r="167">
          <cell r="A167">
            <v>3348</v>
          </cell>
          <cell r="B167" t="str">
            <v>2014</v>
          </cell>
          <cell r="C167">
            <v>58392.82</v>
          </cell>
          <cell r="D167">
            <v>0</v>
          </cell>
          <cell r="E167">
            <v>21527.14</v>
          </cell>
          <cell r="F167">
            <v>1390</v>
          </cell>
          <cell r="G167">
            <v>0</v>
          </cell>
          <cell r="H167">
            <v>1050</v>
          </cell>
          <cell r="I167">
            <v>112768.89</v>
          </cell>
          <cell r="J167">
            <v>19541.13</v>
          </cell>
          <cell r="K167">
            <v>8048.47</v>
          </cell>
          <cell r="L167">
            <v>28201.919999999998</v>
          </cell>
          <cell r="M167">
            <v>10919</v>
          </cell>
          <cell r="N167">
            <v>755</v>
          </cell>
          <cell r="O167">
            <v>0</v>
          </cell>
          <cell r="P167">
            <v>1198.8599999999999</v>
          </cell>
          <cell r="Q167">
            <v>0</v>
          </cell>
          <cell r="R167">
            <v>263793.23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6910.98</v>
          </cell>
          <cell r="Y167">
            <v>420</v>
          </cell>
          <cell r="Z167">
            <v>15422.4</v>
          </cell>
          <cell r="AA167">
            <v>0</v>
          </cell>
          <cell r="AB167">
            <v>6377.28</v>
          </cell>
          <cell r="AC167">
            <v>0</v>
          </cell>
          <cell r="AD167">
            <v>0</v>
          </cell>
          <cell r="AE167">
            <v>29130.66</v>
          </cell>
          <cell r="AF167">
            <v>234662.57</v>
          </cell>
          <cell r="AG167">
            <v>0.56000000000000005</v>
          </cell>
          <cell r="AH167">
            <v>58597</v>
          </cell>
          <cell r="AI167">
            <v>3100</v>
          </cell>
          <cell r="AJ167">
            <v>0</v>
          </cell>
          <cell r="AK167">
            <v>0</v>
          </cell>
          <cell r="AL167">
            <v>1091</v>
          </cell>
          <cell r="AM167">
            <v>338</v>
          </cell>
          <cell r="AN167">
            <v>59688</v>
          </cell>
          <cell r="AO167">
            <v>3438</v>
          </cell>
          <cell r="AP167">
            <v>19018</v>
          </cell>
          <cell r="AQ167">
            <v>27540</v>
          </cell>
          <cell r="AR167">
            <v>16978</v>
          </cell>
          <cell r="AS167">
            <v>11388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750</v>
          </cell>
          <cell r="AY167">
            <v>282</v>
          </cell>
          <cell r="AZ167">
            <v>35996</v>
          </cell>
          <cell r="BA167">
            <v>63126</v>
          </cell>
          <cell r="BB167">
            <v>99122</v>
          </cell>
          <cell r="BC167">
            <v>2.37</v>
          </cell>
          <cell r="BD167">
            <v>85310.52</v>
          </cell>
          <cell r="BE167">
            <v>149352.04999999999</v>
          </cell>
          <cell r="BF167">
            <v>529.62</v>
          </cell>
          <cell r="BG167">
            <v>0</v>
          </cell>
          <cell r="BH167">
            <v>0</v>
          </cell>
          <cell r="BI167">
            <v>8</v>
          </cell>
          <cell r="BJ167">
            <v>0</v>
          </cell>
          <cell r="BK167">
            <v>0</v>
          </cell>
          <cell r="BL167">
            <v>1</v>
          </cell>
          <cell r="BM167">
            <v>0</v>
          </cell>
          <cell r="BN167">
            <v>0</v>
          </cell>
          <cell r="BO167">
            <v>0</v>
          </cell>
          <cell r="BP167" t="str">
            <v>Scott</v>
          </cell>
          <cell r="BQ167" t="str">
            <v>Bailey</v>
          </cell>
          <cell r="BR167" t="str">
            <v>712-378-2861</v>
          </cell>
          <cell r="BS167" t="str">
            <v>sbailey@k-pcsd.org</v>
          </cell>
          <cell r="BT167" t="str">
            <v>Julie</v>
          </cell>
          <cell r="BU167" t="str">
            <v>Grabe</v>
          </cell>
          <cell r="BV167" t="str">
            <v>712-378-2861</v>
          </cell>
          <cell r="BW167" t="str">
            <v>jgrabe@k-pcsd.org</v>
          </cell>
          <cell r="BX167" t="str">
            <v>Julie</v>
          </cell>
          <cell r="BY167" t="str">
            <v>Grabe</v>
          </cell>
          <cell r="BZ167" t="str">
            <v>712-378-2861</v>
          </cell>
          <cell r="CA167" t="str">
            <v>jgrabe@k-pcsd.org</v>
          </cell>
          <cell r="CB167" t="str">
            <v>NULL</v>
          </cell>
          <cell r="CC167">
            <v>41897.41065972222</v>
          </cell>
          <cell r="CD167" t="str">
            <v>NULL</v>
          </cell>
          <cell r="CE167">
            <v>1</v>
          </cell>
          <cell r="CF167">
            <v>1</v>
          </cell>
          <cell r="CG167">
            <v>1</v>
          </cell>
          <cell r="CH167">
            <v>1104</v>
          </cell>
          <cell r="CI167" t="str">
            <v>3348</v>
          </cell>
          <cell r="CJ167" t="str">
            <v>0000</v>
          </cell>
          <cell r="CK167" t="str">
            <v>2014</v>
          </cell>
        </row>
        <row r="168">
          <cell r="A168">
            <v>3375</v>
          </cell>
          <cell r="B168" t="str">
            <v>2014</v>
          </cell>
          <cell r="C168">
            <v>105828.3</v>
          </cell>
          <cell r="D168">
            <v>0</v>
          </cell>
          <cell r="E168">
            <v>80471.41</v>
          </cell>
          <cell r="F168">
            <v>0</v>
          </cell>
          <cell r="G168">
            <v>0</v>
          </cell>
          <cell r="H168">
            <v>0</v>
          </cell>
          <cell r="I168">
            <v>331559.64</v>
          </cell>
          <cell r="J168">
            <v>82874.92</v>
          </cell>
          <cell r="K168">
            <v>43860.07</v>
          </cell>
          <cell r="L168">
            <v>20708.36</v>
          </cell>
          <cell r="M168">
            <v>14833</v>
          </cell>
          <cell r="N168">
            <v>0</v>
          </cell>
          <cell r="O168">
            <v>0</v>
          </cell>
          <cell r="P168">
            <v>2343.64</v>
          </cell>
          <cell r="Q168">
            <v>0</v>
          </cell>
          <cell r="R168">
            <v>682479.34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2793.84</v>
          </cell>
          <cell r="Z168">
            <v>6798.96</v>
          </cell>
          <cell r="AA168">
            <v>0</v>
          </cell>
          <cell r="AB168">
            <v>25144</v>
          </cell>
          <cell r="AC168">
            <v>0</v>
          </cell>
          <cell r="AD168">
            <v>0</v>
          </cell>
          <cell r="AE168">
            <v>34736.800000000003</v>
          </cell>
          <cell r="AF168">
            <v>647742.54</v>
          </cell>
          <cell r="AG168">
            <v>0.56000000000000005</v>
          </cell>
          <cell r="AH168">
            <v>112016</v>
          </cell>
          <cell r="AI168">
            <v>3795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112016</v>
          </cell>
          <cell r="AO168">
            <v>3795</v>
          </cell>
          <cell r="AP168">
            <v>7109</v>
          </cell>
          <cell r="AQ168">
            <v>12141</v>
          </cell>
          <cell r="AR168">
            <v>20346</v>
          </cell>
          <cell r="AS168">
            <v>44900</v>
          </cell>
          <cell r="AT168">
            <v>1071</v>
          </cell>
          <cell r="AU168">
            <v>0</v>
          </cell>
          <cell r="AV168">
            <v>0</v>
          </cell>
          <cell r="AW168">
            <v>0</v>
          </cell>
          <cell r="AX168">
            <v>4989</v>
          </cell>
          <cell r="AY168">
            <v>948.9</v>
          </cell>
          <cell r="AZ168">
            <v>28526</v>
          </cell>
          <cell r="BA168">
            <v>115811</v>
          </cell>
          <cell r="BB168">
            <v>144337</v>
          </cell>
          <cell r="BC168">
            <v>4.49</v>
          </cell>
          <cell r="BD168">
            <v>128081.74</v>
          </cell>
          <cell r="BE168">
            <v>519660.79999999999</v>
          </cell>
          <cell r="BF168">
            <v>547.65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1</v>
          </cell>
          <cell r="BM168">
            <v>0</v>
          </cell>
          <cell r="BN168">
            <v>0</v>
          </cell>
          <cell r="BO168">
            <v>1</v>
          </cell>
          <cell r="BP168" t="str">
            <v>Craig</v>
          </cell>
          <cell r="BQ168" t="str">
            <v>Mobley</v>
          </cell>
          <cell r="BR168" t="str">
            <v>641-842-6551</v>
          </cell>
          <cell r="BS168" t="str">
            <v>craig.mobley@kcsd.k12.ia.us</v>
          </cell>
          <cell r="BT168" t="str">
            <v>Joe</v>
          </cell>
          <cell r="BU168" t="str">
            <v>Klootwyk</v>
          </cell>
          <cell r="BV168" t="str">
            <v>641-842-3313</v>
          </cell>
          <cell r="BW168" t="str">
            <v>joe.klootwyk@kcsd.k12.ia.us</v>
          </cell>
          <cell r="BX168" t="str">
            <v>Ned</v>
          </cell>
          <cell r="BY168" t="str">
            <v>Fee</v>
          </cell>
          <cell r="BZ168" t="str">
            <v>641-842-6551</v>
          </cell>
          <cell r="CA168" t="str">
            <v>ned.fee@kcsd.k12.ia.us</v>
          </cell>
          <cell r="CB168" t="str">
            <v>NULL</v>
          </cell>
          <cell r="CC168">
            <v>41886.39025462963</v>
          </cell>
          <cell r="CD168" t="str">
            <v>NULL</v>
          </cell>
          <cell r="CE168">
            <v>1</v>
          </cell>
          <cell r="CF168">
            <v>1</v>
          </cell>
          <cell r="CG168">
            <v>1</v>
          </cell>
          <cell r="CH168">
            <v>1105</v>
          </cell>
          <cell r="CI168" t="str">
            <v>3375</v>
          </cell>
          <cell r="CJ168" t="str">
            <v>0000</v>
          </cell>
          <cell r="CK168" t="str">
            <v>2014</v>
          </cell>
        </row>
        <row r="169">
          <cell r="A169">
            <v>3420</v>
          </cell>
          <cell r="B169" t="str">
            <v>2014</v>
          </cell>
          <cell r="C169">
            <v>62318.52</v>
          </cell>
          <cell r="D169">
            <v>0</v>
          </cell>
          <cell r="E169">
            <v>79887.149999999994</v>
          </cell>
          <cell r="F169">
            <v>0</v>
          </cell>
          <cell r="G169">
            <v>0</v>
          </cell>
          <cell r="H169">
            <v>0</v>
          </cell>
          <cell r="I169">
            <v>153137.1</v>
          </cell>
          <cell r="J169">
            <v>79876.86</v>
          </cell>
          <cell r="K169">
            <v>19895.18</v>
          </cell>
          <cell r="L169">
            <v>0</v>
          </cell>
          <cell r="M169">
            <v>0</v>
          </cell>
          <cell r="N169">
            <v>2738</v>
          </cell>
          <cell r="O169">
            <v>0</v>
          </cell>
          <cell r="P169">
            <v>980.72</v>
          </cell>
          <cell r="Q169">
            <v>0</v>
          </cell>
          <cell r="R169">
            <v>398833.53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4392.2</v>
          </cell>
          <cell r="Y169">
            <v>8629.0400000000009</v>
          </cell>
          <cell r="Z169">
            <v>822.64</v>
          </cell>
          <cell r="AA169">
            <v>0</v>
          </cell>
          <cell r="AB169">
            <v>12093.2</v>
          </cell>
          <cell r="AC169">
            <v>0</v>
          </cell>
          <cell r="AD169">
            <v>0</v>
          </cell>
          <cell r="AE169">
            <v>25937.08</v>
          </cell>
          <cell r="AF169">
            <v>372896.45</v>
          </cell>
          <cell r="AG169">
            <v>0.56000000000000005</v>
          </cell>
          <cell r="AH169">
            <v>90744</v>
          </cell>
          <cell r="AI169">
            <v>0</v>
          </cell>
          <cell r="AJ169">
            <v>0</v>
          </cell>
          <cell r="AK169">
            <v>0</v>
          </cell>
          <cell r="AL169">
            <v>500</v>
          </cell>
          <cell r="AM169">
            <v>500</v>
          </cell>
          <cell r="AN169">
            <v>91244</v>
          </cell>
          <cell r="AO169">
            <v>500</v>
          </cell>
          <cell r="AP169">
            <v>153</v>
          </cell>
          <cell r="AQ169">
            <v>1469</v>
          </cell>
          <cell r="AR169">
            <v>13321</v>
          </cell>
          <cell r="AS169">
            <v>21595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15409</v>
          </cell>
          <cell r="AY169">
            <v>351.1</v>
          </cell>
          <cell r="AZ169">
            <v>13474</v>
          </cell>
          <cell r="BA169">
            <v>91744</v>
          </cell>
          <cell r="BB169">
            <v>105218</v>
          </cell>
          <cell r="BC169">
            <v>3.54</v>
          </cell>
          <cell r="BD169">
            <v>47697.96</v>
          </cell>
          <cell r="BE169">
            <v>325198.49</v>
          </cell>
          <cell r="BF169">
            <v>926.23</v>
          </cell>
          <cell r="BG169">
            <v>0</v>
          </cell>
          <cell r="BH169">
            <v>0</v>
          </cell>
          <cell r="BI169">
            <v>13</v>
          </cell>
          <cell r="BJ169">
            <v>0</v>
          </cell>
          <cell r="BK169">
            <v>0</v>
          </cell>
          <cell r="BL169">
            <v>0</v>
          </cell>
          <cell r="BM169">
            <v>1</v>
          </cell>
          <cell r="BN169">
            <v>0</v>
          </cell>
          <cell r="BO169">
            <v>1</v>
          </cell>
          <cell r="BP169" t="str">
            <v>Brad</v>
          </cell>
          <cell r="BQ169" t="str">
            <v>Evenson</v>
          </cell>
          <cell r="BR169" t="str">
            <v>641-592-0881</v>
          </cell>
          <cell r="BS169" t="str">
            <v>bevenson@lake-mills.k12.ia.us</v>
          </cell>
          <cell r="BT169" t="str">
            <v>Brad</v>
          </cell>
          <cell r="BU169" t="str">
            <v>Evenson</v>
          </cell>
          <cell r="BV169" t="str">
            <v>641-592-0881</v>
          </cell>
          <cell r="BW169" t="str">
            <v>bevenson@lake-mills.k12.ia.us</v>
          </cell>
          <cell r="BX169" t="str">
            <v>Brad</v>
          </cell>
          <cell r="BY169" t="str">
            <v>Evenson</v>
          </cell>
          <cell r="BZ169" t="str">
            <v>641-592-0881</v>
          </cell>
          <cell r="CA169" t="str">
            <v>bevenson@lake-mills.k12.ia.us</v>
          </cell>
          <cell r="CB169" t="str">
            <v>NULL</v>
          </cell>
          <cell r="CC169">
            <v>41894.5391087963</v>
          </cell>
          <cell r="CD169" t="str">
            <v>NULL</v>
          </cell>
          <cell r="CE169">
            <v>1</v>
          </cell>
          <cell r="CF169">
            <v>1</v>
          </cell>
          <cell r="CG169">
            <v>1</v>
          </cell>
          <cell r="CH169">
            <v>1106</v>
          </cell>
          <cell r="CI169" t="str">
            <v>3420</v>
          </cell>
          <cell r="CJ169" t="str">
            <v>0000</v>
          </cell>
          <cell r="CK169" t="str">
            <v>2014</v>
          </cell>
        </row>
        <row r="170">
          <cell r="A170">
            <v>3465</v>
          </cell>
          <cell r="B170" t="str">
            <v>2014</v>
          </cell>
          <cell r="C170">
            <v>35249.67</v>
          </cell>
          <cell r="D170">
            <v>0</v>
          </cell>
          <cell r="E170">
            <v>2854.71</v>
          </cell>
          <cell r="F170">
            <v>0</v>
          </cell>
          <cell r="G170">
            <v>0</v>
          </cell>
          <cell r="H170">
            <v>65084.74</v>
          </cell>
          <cell r="I170">
            <v>46332.88</v>
          </cell>
          <cell r="J170">
            <v>21249.9</v>
          </cell>
          <cell r="K170">
            <v>2283.08</v>
          </cell>
          <cell r="L170">
            <v>1357.75</v>
          </cell>
          <cell r="M170">
            <v>0</v>
          </cell>
          <cell r="N170">
            <v>0</v>
          </cell>
          <cell r="O170">
            <v>37190.019999999997</v>
          </cell>
          <cell r="P170">
            <v>1577.06</v>
          </cell>
          <cell r="Q170">
            <v>0</v>
          </cell>
          <cell r="R170">
            <v>213179.81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9784.32</v>
          </cell>
          <cell r="Z170">
            <v>14491.68</v>
          </cell>
          <cell r="AA170">
            <v>0</v>
          </cell>
          <cell r="AB170">
            <v>10914.4</v>
          </cell>
          <cell r="AC170">
            <v>0</v>
          </cell>
          <cell r="AD170">
            <v>0</v>
          </cell>
          <cell r="AE170">
            <v>35190.400000000001</v>
          </cell>
          <cell r="AF170">
            <v>177989.41</v>
          </cell>
          <cell r="AG170">
            <v>0.56000000000000005</v>
          </cell>
          <cell r="AH170">
            <v>29824</v>
          </cell>
          <cell r="AI170">
            <v>189</v>
          </cell>
          <cell r="AJ170">
            <v>0</v>
          </cell>
          <cell r="AK170">
            <v>0</v>
          </cell>
          <cell r="AL170">
            <v>989</v>
          </cell>
          <cell r="AM170">
            <v>335</v>
          </cell>
          <cell r="AN170">
            <v>30813</v>
          </cell>
          <cell r="AO170">
            <v>524</v>
          </cell>
          <cell r="AP170">
            <v>6591</v>
          </cell>
          <cell r="AQ170">
            <v>25878</v>
          </cell>
          <cell r="AR170">
            <v>14679</v>
          </cell>
          <cell r="AS170">
            <v>19490</v>
          </cell>
          <cell r="AT170">
            <v>1199</v>
          </cell>
          <cell r="AU170">
            <v>0</v>
          </cell>
          <cell r="AV170">
            <v>0</v>
          </cell>
          <cell r="AW170">
            <v>0</v>
          </cell>
          <cell r="AX170">
            <v>17472</v>
          </cell>
          <cell r="AY170">
            <v>96</v>
          </cell>
          <cell r="AZ170">
            <v>22469</v>
          </cell>
          <cell r="BA170">
            <v>31337</v>
          </cell>
          <cell r="BB170">
            <v>53806</v>
          </cell>
          <cell r="BC170">
            <v>3.31</v>
          </cell>
          <cell r="BD170">
            <v>74372.39</v>
          </cell>
          <cell r="BE170">
            <v>103617.02</v>
          </cell>
          <cell r="BF170">
            <v>1079.3399999999999</v>
          </cell>
          <cell r="BG170">
            <v>0</v>
          </cell>
          <cell r="BH170">
            <v>0</v>
          </cell>
          <cell r="BI170">
            <v>5</v>
          </cell>
          <cell r="BJ170">
            <v>0</v>
          </cell>
          <cell r="BK170">
            <v>0</v>
          </cell>
          <cell r="BL170">
            <v>0</v>
          </cell>
          <cell r="BM170">
            <v>1</v>
          </cell>
          <cell r="BN170">
            <v>0</v>
          </cell>
          <cell r="BO170">
            <v>1</v>
          </cell>
          <cell r="BP170" t="str">
            <v>Chris</v>
          </cell>
          <cell r="BQ170" t="str">
            <v>Coffelt</v>
          </cell>
          <cell r="BR170" t="str">
            <v>641-784-3351</v>
          </cell>
          <cell r="BS170" t="str">
            <v>ccoffelt@lamoni.k12.ia.us</v>
          </cell>
          <cell r="BT170" t="str">
            <v>Stacy</v>
          </cell>
          <cell r="BU170" t="str">
            <v>Jones</v>
          </cell>
          <cell r="BV170" t="str">
            <v>641-784-3351</v>
          </cell>
          <cell r="BW170" t="str">
            <v>sjones@lamoni.k12.ia.us</v>
          </cell>
          <cell r="BX170" t="str">
            <v>Brenda</v>
          </cell>
          <cell r="BY170" t="str">
            <v>Phelps</v>
          </cell>
          <cell r="BZ170" t="str">
            <v>641-784-3610</v>
          </cell>
          <cell r="CA170" t="str">
            <v>bphelps@lamoni.k12.ia.us</v>
          </cell>
          <cell r="CB170" t="str">
            <v>NULL</v>
          </cell>
          <cell r="CC170">
            <v>41897.690763888888</v>
          </cell>
          <cell r="CD170" t="str">
            <v>NULL</v>
          </cell>
          <cell r="CE170">
            <v>1</v>
          </cell>
          <cell r="CF170">
            <v>1</v>
          </cell>
          <cell r="CG170">
            <v>1</v>
          </cell>
          <cell r="CH170">
            <v>1107</v>
          </cell>
          <cell r="CI170" t="str">
            <v>3465</v>
          </cell>
          <cell r="CJ170" t="str">
            <v>0000</v>
          </cell>
          <cell r="CK170" t="str">
            <v>2014</v>
          </cell>
        </row>
        <row r="171">
          <cell r="A171">
            <v>3537</v>
          </cell>
          <cell r="B171" t="str">
            <v>2014</v>
          </cell>
          <cell r="C171">
            <v>26511.8</v>
          </cell>
          <cell r="D171">
            <v>0</v>
          </cell>
          <cell r="E171">
            <v>35071.57</v>
          </cell>
          <cell r="F171">
            <v>0</v>
          </cell>
          <cell r="G171">
            <v>0</v>
          </cell>
          <cell r="H171">
            <v>0</v>
          </cell>
          <cell r="I171">
            <v>46711.49</v>
          </cell>
          <cell r="J171">
            <v>15517.75</v>
          </cell>
          <cell r="K171">
            <v>6370.46</v>
          </cell>
          <cell r="L171">
            <v>1923.55</v>
          </cell>
          <cell r="M171">
            <v>0</v>
          </cell>
          <cell r="N171">
            <v>1963</v>
          </cell>
          <cell r="O171">
            <v>8600</v>
          </cell>
          <cell r="P171">
            <v>7074.24</v>
          </cell>
          <cell r="Q171">
            <v>0</v>
          </cell>
          <cell r="R171">
            <v>149743.85999999999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4950.3999999999996</v>
          </cell>
          <cell r="Z171">
            <v>0</v>
          </cell>
          <cell r="AA171">
            <v>0</v>
          </cell>
          <cell r="AB171">
            <v>8490.7199999999993</v>
          </cell>
          <cell r="AC171">
            <v>0</v>
          </cell>
          <cell r="AD171">
            <v>0</v>
          </cell>
          <cell r="AE171">
            <v>13441.12</v>
          </cell>
          <cell r="AF171">
            <v>136302.74</v>
          </cell>
          <cell r="AG171">
            <v>0.56000000000000005</v>
          </cell>
          <cell r="AH171">
            <v>33120</v>
          </cell>
          <cell r="AI171">
            <v>0</v>
          </cell>
          <cell r="AJ171">
            <v>0</v>
          </cell>
          <cell r="AK171">
            <v>0</v>
          </cell>
          <cell r="AL171">
            <v>4073</v>
          </cell>
          <cell r="AM171">
            <v>5681</v>
          </cell>
          <cell r="AN171">
            <v>37193</v>
          </cell>
          <cell r="AO171">
            <v>5681</v>
          </cell>
          <cell r="AP171">
            <v>0</v>
          </cell>
          <cell r="AQ171">
            <v>0</v>
          </cell>
          <cell r="AR171">
            <v>7800</v>
          </cell>
          <cell r="AS171">
            <v>15162</v>
          </cell>
          <cell r="AT171">
            <v>381</v>
          </cell>
          <cell r="AU171">
            <v>0</v>
          </cell>
          <cell r="AV171">
            <v>0</v>
          </cell>
          <cell r="AW171">
            <v>0</v>
          </cell>
          <cell r="AX171">
            <v>8840</v>
          </cell>
          <cell r="AY171">
            <v>171</v>
          </cell>
          <cell r="AZ171">
            <v>8181</v>
          </cell>
          <cell r="BA171">
            <v>42874</v>
          </cell>
          <cell r="BB171">
            <v>51055</v>
          </cell>
          <cell r="BC171">
            <v>2.67</v>
          </cell>
          <cell r="BD171">
            <v>21843.27</v>
          </cell>
          <cell r="BE171">
            <v>114459.47</v>
          </cell>
          <cell r="BF171">
            <v>669.35</v>
          </cell>
          <cell r="BG171">
            <v>0</v>
          </cell>
          <cell r="BH171">
            <v>0</v>
          </cell>
          <cell r="BI171">
            <v>10</v>
          </cell>
          <cell r="BJ171">
            <v>0</v>
          </cell>
          <cell r="BK171">
            <v>0</v>
          </cell>
          <cell r="BL171">
            <v>1</v>
          </cell>
          <cell r="BM171">
            <v>1</v>
          </cell>
          <cell r="BN171">
            <v>0</v>
          </cell>
          <cell r="BO171">
            <v>1</v>
          </cell>
          <cell r="BP171" t="str">
            <v>Hilary</v>
          </cell>
          <cell r="BQ171" t="str">
            <v>Reed</v>
          </cell>
          <cell r="BR171" t="str">
            <v>712-841-5000</v>
          </cell>
          <cell r="BS171" t="str">
            <v>hilaryreed@lm.k12.ia.us</v>
          </cell>
          <cell r="BT171" t="str">
            <v>Jim</v>
          </cell>
          <cell r="BU171" t="str">
            <v>Hodgell</v>
          </cell>
          <cell r="BV171" t="str">
            <v>712-841-5000</v>
          </cell>
          <cell r="BW171" t="str">
            <v>jimhodgell@lm.k12.ia.us</v>
          </cell>
          <cell r="BX171" t="str">
            <v>Out sourced</v>
          </cell>
          <cell r="BY171" t="str">
            <v>Out sourced</v>
          </cell>
          <cell r="BZ171" t="str">
            <v>Out sourced</v>
          </cell>
          <cell r="CA171" t="str">
            <v>Out sourced</v>
          </cell>
          <cell r="CB171" t="str">
            <v>NULL</v>
          </cell>
          <cell r="CC171">
            <v>41894.634189814817</v>
          </cell>
          <cell r="CD171" t="str">
            <v>NULL</v>
          </cell>
          <cell r="CE171">
            <v>1</v>
          </cell>
          <cell r="CF171">
            <v>1</v>
          </cell>
          <cell r="CG171">
            <v>1</v>
          </cell>
          <cell r="CH171">
            <v>1108</v>
          </cell>
          <cell r="CI171" t="str">
            <v>3537</v>
          </cell>
          <cell r="CJ171" t="str">
            <v>0000</v>
          </cell>
          <cell r="CK171" t="str">
            <v>2014</v>
          </cell>
        </row>
        <row r="172">
          <cell r="A172">
            <v>3555</v>
          </cell>
          <cell r="B172" t="str">
            <v>2014</v>
          </cell>
          <cell r="C172">
            <v>71142.7</v>
          </cell>
          <cell r="D172">
            <v>491.09</v>
          </cell>
          <cell r="E172">
            <v>41108</v>
          </cell>
          <cell r="F172">
            <v>129.97999999999999</v>
          </cell>
          <cell r="G172">
            <v>0</v>
          </cell>
          <cell r="H172">
            <v>1800</v>
          </cell>
          <cell r="I172">
            <v>187427.63</v>
          </cell>
          <cell r="J172">
            <v>42561.440000000002</v>
          </cell>
          <cell r="K172">
            <v>32533.75</v>
          </cell>
          <cell r="L172">
            <v>57117.53</v>
          </cell>
          <cell r="M172">
            <v>10032</v>
          </cell>
          <cell r="N172">
            <v>0</v>
          </cell>
          <cell r="O172">
            <v>942</v>
          </cell>
          <cell r="P172">
            <v>4132.72</v>
          </cell>
          <cell r="Q172">
            <v>0</v>
          </cell>
          <cell r="R172">
            <v>449418.84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16094.61</v>
          </cell>
          <cell r="Y172">
            <v>12200.72</v>
          </cell>
          <cell r="Z172">
            <v>10285.52</v>
          </cell>
          <cell r="AA172">
            <v>0</v>
          </cell>
          <cell r="AB172">
            <v>11395.44</v>
          </cell>
          <cell r="AC172">
            <v>0</v>
          </cell>
          <cell r="AD172">
            <v>0</v>
          </cell>
          <cell r="AE172">
            <v>49976.29</v>
          </cell>
          <cell r="AF172">
            <v>399442.55</v>
          </cell>
          <cell r="AG172">
            <v>0.56000000000000005</v>
          </cell>
          <cell r="AH172">
            <v>75801</v>
          </cell>
          <cell r="AI172">
            <v>84</v>
          </cell>
          <cell r="AJ172">
            <v>0</v>
          </cell>
          <cell r="AK172">
            <v>0</v>
          </cell>
          <cell r="AL172">
            <v>1771</v>
          </cell>
          <cell r="AM172">
            <v>20562</v>
          </cell>
          <cell r="AN172">
            <v>77572</v>
          </cell>
          <cell r="AO172">
            <v>20646</v>
          </cell>
          <cell r="AP172">
            <v>0</v>
          </cell>
          <cell r="AQ172">
            <v>18367</v>
          </cell>
          <cell r="AR172">
            <v>15441</v>
          </cell>
          <cell r="AS172">
            <v>20349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21787</v>
          </cell>
          <cell r="AY172">
            <v>334.3</v>
          </cell>
          <cell r="AZ172">
            <v>15441</v>
          </cell>
          <cell r="BA172">
            <v>98218</v>
          </cell>
          <cell r="BB172">
            <v>113659</v>
          </cell>
          <cell r="BC172">
            <v>3.51</v>
          </cell>
          <cell r="BD172">
            <v>54197.91</v>
          </cell>
          <cell r="BE172">
            <v>345244.64</v>
          </cell>
          <cell r="BF172">
            <v>1032.74</v>
          </cell>
          <cell r="BG172">
            <v>0</v>
          </cell>
          <cell r="BH172">
            <v>0</v>
          </cell>
          <cell r="BI172">
            <v>3</v>
          </cell>
          <cell r="BJ172">
            <v>0</v>
          </cell>
          <cell r="BK172">
            <v>0</v>
          </cell>
          <cell r="BL172">
            <v>0</v>
          </cell>
          <cell r="BM172">
            <v>1</v>
          </cell>
          <cell r="BN172">
            <v>0</v>
          </cell>
          <cell r="BO172">
            <v>0</v>
          </cell>
          <cell r="BP172" t="str">
            <v>Kimberly</v>
          </cell>
          <cell r="BQ172" t="str">
            <v>Brouwer</v>
          </cell>
          <cell r="BR172">
            <v>7129483361</v>
          </cell>
          <cell r="BS172" t="str">
            <v>brouwerk@lb-eagles.org</v>
          </cell>
          <cell r="BT172" t="str">
            <v>Dale</v>
          </cell>
          <cell r="BU172" t="str">
            <v>Erickson</v>
          </cell>
          <cell r="BV172">
            <v>7124544994</v>
          </cell>
          <cell r="BW172" t="str">
            <v>ericksond@lb-eagels.org</v>
          </cell>
          <cell r="BX172" t="str">
            <v>Dave</v>
          </cell>
          <cell r="BY172" t="str">
            <v>Mrla</v>
          </cell>
          <cell r="BZ172">
            <v>7129445818</v>
          </cell>
          <cell r="CA172" t="str">
            <v>mrlad@lb-eagles.org</v>
          </cell>
          <cell r="CB172" t="str">
            <v>NULL</v>
          </cell>
          <cell r="CC172">
            <v>41897.659016203703</v>
          </cell>
          <cell r="CD172" t="str">
            <v>NULL</v>
          </cell>
          <cell r="CE172">
            <v>1</v>
          </cell>
          <cell r="CF172">
            <v>1</v>
          </cell>
          <cell r="CG172">
            <v>1</v>
          </cell>
          <cell r="CH172">
            <v>1109</v>
          </cell>
          <cell r="CI172" t="str">
            <v>3555</v>
          </cell>
          <cell r="CJ172" t="str">
            <v>0000</v>
          </cell>
          <cell r="CK172" t="str">
            <v>2014</v>
          </cell>
        </row>
        <row r="173">
          <cell r="A173">
            <v>3600</v>
          </cell>
          <cell r="B173" t="str">
            <v>2014</v>
          </cell>
          <cell r="C173">
            <v>133127.07</v>
          </cell>
          <cell r="D173">
            <v>324.18</v>
          </cell>
          <cell r="E173">
            <v>86589.57</v>
          </cell>
          <cell r="F173">
            <v>0</v>
          </cell>
          <cell r="G173">
            <v>0</v>
          </cell>
          <cell r="H173">
            <v>0</v>
          </cell>
          <cell r="I173">
            <v>428432.24</v>
          </cell>
          <cell r="J173">
            <v>95008.73</v>
          </cell>
          <cell r="K173">
            <v>32660.74</v>
          </cell>
          <cell r="L173">
            <v>15611.13</v>
          </cell>
          <cell r="M173">
            <v>17799</v>
          </cell>
          <cell r="N173">
            <v>1980</v>
          </cell>
          <cell r="O173">
            <v>5416.14</v>
          </cell>
          <cell r="P173">
            <v>553.79999999999995</v>
          </cell>
          <cell r="Q173">
            <v>0</v>
          </cell>
          <cell r="R173">
            <v>817502.6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4831.67</v>
          </cell>
          <cell r="Y173">
            <v>3869.04</v>
          </cell>
          <cell r="Z173">
            <v>15813.28</v>
          </cell>
          <cell r="AA173">
            <v>0</v>
          </cell>
          <cell r="AB173">
            <v>31533.040000000001</v>
          </cell>
          <cell r="AC173">
            <v>0</v>
          </cell>
          <cell r="AD173">
            <v>0</v>
          </cell>
          <cell r="AE173">
            <v>56047.03</v>
          </cell>
          <cell r="AF173">
            <v>761455.57</v>
          </cell>
          <cell r="AG173">
            <v>0.56000000000000005</v>
          </cell>
          <cell r="AH173">
            <v>165192</v>
          </cell>
          <cell r="AI173">
            <v>0</v>
          </cell>
          <cell r="AJ173">
            <v>0</v>
          </cell>
          <cell r="AK173">
            <v>0</v>
          </cell>
          <cell r="AL173">
            <v>146</v>
          </cell>
          <cell r="AM173">
            <v>0</v>
          </cell>
          <cell r="AN173">
            <v>165338</v>
          </cell>
          <cell r="AO173">
            <v>0</v>
          </cell>
          <cell r="AP173">
            <v>16082</v>
          </cell>
          <cell r="AQ173">
            <v>28238</v>
          </cell>
          <cell r="AR173">
            <v>38367</v>
          </cell>
          <cell r="AS173">
            <v>56309</v>
          </cell>
          <cell r="AT173">
            <v>2267</v>
          </cell>
          <cell r="AU173">
            <v>0</v>
          </cell>
          <cell r="AV173">
            <v>0</v>
          </cell>
          <cell r="AW173">
            <v>0</v>
          </cell>
          <cell r="AX173">
            <v>6909</v>
          </cell>
          <cell r="AY173">
            <v>1046</v>
          </cell>
          <cell r="AZ173">
            <v>56716</v>
          </cell>
          <cell r="BA173">
            <v>165338</v>
          </cell>
          <cell r="BB173">
            <v>222054</v>
          </cell>
          <cell r="BC173">
            <v>3.43</v>
          </cell>
          <cell r="BD173">
            <v>194535.88</v>
          </cell>
          <cell r="BE173">
            <v>566919.68999999994</v>
          </cell>
          <cell r="BF173">
            <v>541.99</v>
          </cell>
          <cell r="BG173">
            <v>0</v>
          </cell>
          <cell r="BH173">
            <v>0</v>
          </cell>
          <cell r="BI173">
            <v>5</v>
          </cell>
          <cell r="BJ173">
            <v>0</v>
          </cell>
          <cell r="BK173">
            <v>1</v>
          </cell>
          <cell r="BL173">
            <v>0</v>
          </cell>
          <cell r="BM173">
            <v>1</v>
          </cell>
          <cell r="BN173">
            <v>0</v>
          </cell>
          <cell r="BO173">
            <v>1</v>
          </cell>
          <cell r="BP173" t="str">
            <v>Sandra</v>
          </cell>
          <cell r="BQ173" t="str">
            <v>Downing</v>
          </cell>
          <cell r="BR173" t="str">
            <v>712-546-4155</v>
          </cell>
          <cell r="BS173" t="str">
            <v>Sandy.downing@lemarscsd.org</v>
          </cell>
          <cell r="BT173" t="str">
            <v>Gary</v>
          </cell>
          <cell r="BU173" t="str">
            <v>Herman</v>
          </cell>
          <cell r="BV173" t="str">
            <v>712-546-6801</v>
          </cell>
          <cell r="BW173" t="str">
            <v>Gary.herman@lemarscsd.org</v>
          </cell>
          <cell r="BX173" t="str">
            <v>Codie</v>
          </cell>
          <cell r="BY173" t="str">
            <v>Kellen</v>
          </cell>
          <cell r="BZ173" t="str">
            <v>712-546-6801</v>
          </cell>
          <cell r="CA173" t="str">
            <v>Codie.kellen@lemarscsd.org</v>
          </cell>
          <cell r="CB173" t="str">
            <v>NULL</v>
          </cell>
          <cell r="CC173">
            <v>41893.440196759257</v>
          </cell>
          <cell r="CD173" t="str">
            <v>NULL</v>
          </cell>
          <cell r="CE173">
            <v>1</v>
          </cell>
          <cell r="CF173">
            <v>1</v>
          </cell>
          <cell r="CG173">
            <v>1</v>
          </cell>
          <cell r="CH173">
            <v>1110</v>
          </cell>
          <cell r="CI173" t="str">
            <v>3600</v>
          </cell>
          <cell r="CJ173" t="str">
            <v>0000</v>
          </cell>
          <cell r="CK173" t="str">
            <v>2014</v>
          </cell>
        </row>
        <row r="174">
          <cell r="A174">
            <v>3609</v>
          </cell>
          <cell r="B174" t="str">
            <v>2014</v>
          </cell>
          <cell r="C174">
            <v>30735.25</v>
          </cell>
          <cell r="D174">
            <v>0</v>
          </cell>
          <cell r="E174">
            <v>25738.29</v>
          </cell>
          <cell r="F174">
            <v>0</v>
          </cell>
          <cell r="G174">
            <v>0</v>
          </cell>
          <cell r="H174">
            <v>0</v>
          </cell>
          <cell r="I174">
            <v>54240.61</v>
          </cell>
          <cell r="J174">
            <v>8770.57</v>
          </cell>
          <cell r="K174">
            <v>7421.84</v>
          </cell>
          <cell r="L174">
            <v>25342.92</v>
          </cell>
          <cell r="M174">
            <v>14865</v>
          </cell>
          <cell r="N174">
            <v>0</v>
          </cell>
          <cell r="O174">
            <v>0</v>
          </cell>
          <cell r="P174">
            <v>4203.3100000000004</v>
          </cell>
          <cell r="Q174">
            <v>0</v>
          </cell>
          <cell r="R174">
            <v>171317.79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5388.88</v>
          </cell>
          <cell r="Z174">
            <v>2144.8000000000002</v>
          </cell>
          <cell r="AA174">
            <v>0</v>
          </cell>
          <cell r="AB174">
            <v>11869.2</v>
          </cell>
          <cell r="AC174">
            <v>0</v>
          </cell>
          <cell r="AD174">
            <v>0</v>
          </cell>
          <cell r="AE174">
            <v>19402.88</v>
          </cell>
          <cell r="AF174">
            <v>151914.91</v>
          </cell>
          <cell r="AG174">
            <v>0.56000000000000005</v>
          </cell>
          <cell r="AH174">
            <v>43277</v>
          </cell>
          <cell r="AI174">
            <v>0</v>
          </cell>
          <cell r="AJ174">
            <v>0</v>
          </cell>
          <cell r="AK174">
            <v>0</v>
          </cell>
          <cell r="AL174">
            <v>2456</v>
          </cell>
          <cell r="AM174">
            <v>1432</v>
          </cell>
          <cell r="AN174">
            <v>45733</v>
          </cell>
          <cell r="AO174">
            <v>1432</v>
          </cell>
          <cell r="AP174">
            <v>0</v>
          </cell>
          <cell r="AQ174">
            <v>3830</v>
          </cell>
          <cell r="AR174">
            <v>13275</v>
          </cell>
          <cell r="AS174">
            <v>21195</v>
          </cell>
          <cell r="AT174">
            <v>266</v>
          </cell>
          <cell r="AU174">
            <v>0</v>
          </cell>
          <cell r="AV174">
            <v>0</v>
          </cell>
          <cell r="AW174">
            <v>0</v>
          </cell>
          <cell r="AX174">
            <v>9623</v>
          </cell>
          <cell r="AY174">
            <v>265</v>
          </cell>
          <cell r="AZ174">
            <v>13541</v>
          </cell>
          <cell r="BA174">
            <v>47165</v>
          </cell>
          <cell r="BB174">
            <v>60706</v>
          </cell>
          <cell r="BC174">
            <v>2.5</v>
          </cell>
          <cell r="BD174">
            <v>33852.5</v>
          </cell>
          <cell r="BE174">
            <v>118062.41</v>
          </cell>
          <cell r="BF174">
            <v>445.52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</v>
          </cell>
          <cell r="BM174">
            <v>0</v>
          </cell>
          <cell r="BN174">
            <v>0</v>
          </cell>
          <cell r="BO174">
            <v>1</v>
          </cell>
          <cell r="BP174" t="str">
            <v>Bonnie</v>
          </cell>
          <cell r="BQ174" t="str">
            <v>Halligan</v>
          </cell>
          <cell r="BR174" t="str">
            <v>641-333-2244</v>
          </cell>
          <cell r="BS174" t="str">
            <v>bhalligan@lenoxschools.org</v>
          </cell>
          <cell r="BT174" t="str">
            <v>David</v>
          </cell>
          <cell r="BU174" t="str">
            <v>Henrichs</v>
          </cell>
          <cell r="BV174" t="str">
            <v>641-333-2244</v>
          </cell>
          <cell r="BW174" t="str">
            <v>dhenrichs@lenoxschools.org</v>
          </cell>
          <cell r="BX174" t="str">
            <v>Darrell</v>
          </cell>
          <cell r="BY174" t="str">
            <v>Brown</v>
          </cell>
          <cell r="BZ174" t="str">
            <v>641-344-8387</v>
          </cell>
          <cell r="CA174" t="str">
            <v>darrell.countyline@gmail.com</v>
          </cell>
          <cell r="CB174" t="str">
            <v>NULL</v>
          </cell>
          <cell r="CC174">
            <v>41899.43409722222</v>
          </cell>
          <cell r="CD174" t="str">
            <v>NULL</v>
          </cell>
          <cell r="CE174">
            <v>1</v>
          </cell>
          <cell r="CF174">
            <v>1</v>
          </cell>
          <cell r="CG174">
            <v>1</v>
          </cell>
          <cell r="CH174">
            <v>1111</v>
          </cell>
          <cell r="CI174" t="str">
            <v>3609</v>
          </cell>
          <cell r="CJ174" t="str">
            <v>0000</v>
          </cell>
          <cell r="CK174" t="str">
            <v>2014</v>
          </cell>
        </row>
        <row r="175">
          <cell r="A175">
            <v>3645</v>
          </cell>
          <cell r="B175" t="str">
            <v>2014</v>
          </cell>
          <cell r="C175">
            <v>125783.78</v>
          </cell>
          <cell r="D175">
            <v>0</v>
          </cell>
          <cell r="E175">
            <v>142531.88</v>
          </cell>
          <cell r="F175">
            <v>0</v>
          </cell>
          <cell r="G175">
            <v>0</v>
          </cell>
          <cell r="H175">
            <v>450</v>
          </cell>
          <cell r="I175">
            <v>614096.24</v>
          </cell>
          <cell r="J175">
            <v>174770.83</v>
          </cell>
          <cell r="K175">
            <v>87041.33</v>
          </cell>
          <cell r="L175">
            <v>31321.54</v>
          </cell>
          <cell r="M175">
            <v>47549</v>
          </cell>
          <cell r="N175">
            <v>0</v>
          </cell>
          <cell r="O175">
            <v>0</v>
          </cell>
          <cell r="P175">
            <v>24902.98</v>
          </cell>
          <cell r="Q175">
            <v>0</v>
          </cell>
          <cell r="R175">
            <v>1248447.58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12030.77</v>
          </cell>
          <cell r="Y175">
            <v>12311.6</v>
          </cell>
          <cell r="Z175">
            <v>41548.639999999999</v>
          </cell>
          <cell r="AA175">
            <v>0</v>
          </cell>
          <cell r="AB175">
            <v>2607.36</v>
          </cell>
          <cell r="AC175">
            <v>0</v>
          </cell>
          <cell r="AD175">
            <v>0</v>
          </cell>
          <cell r="AE175">
            <v>68498.37</v>
          </cell>
          <cell r="AF175">
            <v>1179949.21</v>
          </cell>
          <cell r="AG175">
            <v>0.56000000000000005</v>
          </cell>
          <cell r="AH175">
            <v>237497</v>
          </cell>
          <cell r="AI175">
            <v>0</v>
          </cell>
          <cell r="AJ175">
            <v>0</v>
          </cell>
          <cell r="AK175">
            <v>0</v>
          </cell>
          <cell r="AL175">
            <v>182</v>
          </cell>
          <cell r="AM175">
            <v>210</v>
          </cell>
          <cell r="AN175">
            <v>237679</v>
          </cell>
          <cell r="AO175">
            <v>210</v>
          </cell>
          <cell r="AP175">
            <v>21850</v>
          </cell>
          <cell r="AQ175">
            <v>74194</v>
          </cell>
          <cell r="AR175">
            <v>71930</v>
          </cell>
          <cell r="AS175">
            <v>4656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21985</v>
          </cell>
          <cell r="AY175">
            <v>2234</v>
          </cell>
          <cell r="AZ175">
            <v>93780</v>
          </cell>
          <cell r="BA175">
            <v>237889</v>
          </cell>
          <cell r="BB175">
            <v>331669</v>
          </cell>
          <cell r="BC175">
            <v>3.56</v>
          </cell>
          <cell r="BD175">
            <v>333856.8</v>
          </cell>
          <cell r="BE175">
            <v>846092.41</v>
          </cell>
          <cell r="BF175">
            <v>378.73</v>
          </cell>
          <cell r="BG175">
            <v>0</v>
          </cell>
          <cell r="BH175">
            <v>0</v>
          </cell>
          <cell r="BI175">
            <v>5</v>
          </cell>
          <cell r="BJ175">
            <v>1</v>
          </cell>
          <cell r="BK175">
            <v>1</v>
          </cell>
          <cell r="BL175">
            <v>0</v>
          </cell>
          <cell r="BM175">
            <v>1</v>
          </cell>
          <cell r="BN175">
            <v>0</v>
          </cell>
          <cell r="BO175">
            <v>1</v>
          </cell>
          <cell r="BP175" t="str">
            <v>Jeff</v>
          </cell>
          <cell r="BQ175" t="str">
            <v>Carper</v>
          </cell>
          <cell r="BR175" t="str">
            <v>712-366-8243</v>
          </cell>
          <cell r="BS175" t="str">
            <v>jcarper@lewiscentral.org</v>
          </cell>
          <cell r="BT175" t="str">
            <v>Cindy</v>
          </cell>
          <cell r="BU175" t="str">
            <v>Richter</v>
          </cell>
          <cell r="BV175" t="str">
            <v>712-366-8207</v>
          </cell>
          <cell r="BW175" t="str">
            <v>crichter@lewiscentral.org</v>
          </cell>
          <cell r="BX175" t="str">
            <v>Mike</v>
          </cell>
          <cell r="BY175" t="str">
            <v>Hartenhoff</v>
          </cell>
          <cell r="BZ175">
            <v>7123668208</v>
          </cell>
          <cell r="CA175" t="str">
            <v>mhartenhoff@lewiscentral.org</v>
          </cell>
          <cell r="CB175" t="str">
            <v>NULL</v>
          </cell>
          <cell r="CC175">
            <v>41897.814155092594</v>
          </cell>
          <cell r="CD175" t="str">
            <v>NULL</v>
          </cell>
          <cell r="CE175">
            <v>1</v>
          </cell>
          <cell r="CF175">
            <v>1</v>
          </cell>
          <cell r="CG175">
            <v>1</v>
          </cell>
          <cell r="CH175">
            <v>1112</v>
          </cell>
          <cell r="CI175" t="str">
            <v>3645</v>
          </cell>
          <cell r="CJ175" t="str">
            <v>0000</v>
          </cell>
          <cell r="CK175" t="str">
            <v>2014</v>
          </cell>
        </row>
        <row r="176">
          <cell r="A176">
            <v>3691</v>
          </cell>
          <cell r="B176" t="str">
            <v>2014</v>
          </cell>
          <cell r="C176">
            <v>92276.6</v>
          </cell>
          <cell r="D176">
            <v>0</v>
          </cell>
          <cell r="E176">
            <v>63556</v>
          </cell>
          <cell r="F176">
            <v>77.7</v>
          </cell>
          <cell r="G176">
            <v>0</v>
          </cell>
          <cell r="H176">
            <v>0</v>
          </cell>
          <cell r="I176">
            <v>226916.43</v>
          </cell>
          <cell r="J176">
            <v>43114.96</v>
          </cell>
          <cell r="K176">
            <v>9481.16</v>
          </cell>
          <cell r="L176">
            <v>77690.19</v>
          </cell>
          <cell r="M176">
            <v>0</v>
          </cell>
          <cell r="N176">
            <v>0</v>
          </cell>
          <cell r="O176">
            <v>6895.65</v>
          </cell>
          <cell r="P176">
            <v>42778.8</v>
          </cell>
          <cell r="Q176">
            <v>0</v>
          </cell>
          <cell r="R176">
            <v>562787.49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24345.439999999999</v>
          </cell>
          <cell r="AA176">
            <v>0</v>
          </cell>
          <cell r="AB176">
            <v>11043.2</v>
          </cell>
          <cell r="AC176">
            <v>0</v>
          </cell>
          <cell r="AD176">
            <v>0</v>
          </cell>
          <cell r="AE176">
            <v>35388.639999999999</v>
          </cell>
          <cell r="AF176">
            <v>527398.85</v>
          </cell>
          <cell r="AG176">
            <v>0.56000000000000005</v>
          </cell>
          <cell r="AH176">
            <v>163933</v>
          </cell>
          <cell r="AI176">
            <v>0</v>
          </cell>
          <cell r="AJ176">
            <v>0</v>
          </cell>
          <cell r="AK176">
            <v>0</v>
          </cell>
          <cell r="AL176">
            <v>13219</v>
          </cell>
          <cell r="AM176">
            <v>0</v>
          </cell>
          <cell r="AN176">
            <v>177152</v>
          </cell>
          <cell r="AO176">
            <v>0</v>
          </cell>
          <cell r="AP176">
            <v>33651</v>
          </cell>
          <cell r="AQ176">
            <v>43474</v>
          </cell>
          <cell r="AR176">
            <v>61734</v>
          </cell>
          <cell r="AS176">
            <v>19720</v>
          </cell>
          <cell r="AT176">
            <v>2649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629</v>
          </cell>
          <cell r="AZ176">
            <v>98034</v>
          </cell>
          <cell r="BA176">
            <v>177152</v>
          </cell>
          <cell r="BB176">
            <v>275186</v>
          </cell>
          <cell r="BC176">
            <v>1.92</v>
          </cell>
          <cell r="BD176">
            <v>188225.28</v>
          </cell>
          <cell r="BE176">
            <v>339173.57</v>
          </cell>
          <cell r="BF176">
            <v>539.23</v>
          </cell>
          <cell r="BG176">
            <v>0</v>
          </cell>
          <cell r="BH176">
            <v>0</v>
          </cell>
          <cell r="BI176">
            <v>7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1</v>
          </cell>
          <cell r="BP176" t="str">
            <v>Jean</v>
          </cell>
          <cell r="BQ176" t="str">
            <v>Esbaum</v>
          </cell>
          <cell r="BR176" t="str">
            <v>563-452-3511</v>
          </cell>
          <cell r="BS176" t="str">
            <v>jesbaum@north-cedarstu.org</v>
          </cell>
          <cell r="BT176" t="str">
            <v>Dave</v>
          </cell>
          <cell r="BU176" t="str">
            <v>Himes</v>
          </cell>
          <cell r="BV176" t="str">
            <v>563-452-3179</v>
          </cell>
          <cell r="BW176" t="str">
            <v>dhimes@north-cedarstu.org</v>
          </cell>
          <cell r="BX176" t="str">
            <v>Dave</v>
          </cell>
          <cell r="BY176" t="str">
            <v>Himes</v>
          </cell>
          <cell r="BZ176" t="str">
            <v>563-452-3179</v>
          </cell>
          <cell r="CA176" t="str">
            <v>dhimes@north-cedarstu.org</v>
          </cell>
          <cell r="CB176" t="str">
            <v>NULL</v>
          </cell>
          <cell r="CC176">
            <v>41885.468472222223</v>
          </cell>
          <cell r="CD176" t="str">
            <v>NULL</v>
          </cell>
          <cell r="CE176">
            <v>1</v>
          </cell>
          <cell r="CF176">
            <v>1</v>
          </cell>
          <cell r="CG176">
            <v>1</v>
          </cell>
          <cell r="CH176">
            <v>1113</v>
          </cell>
          <cell r="CI176" t="str">
            <v>3691</v>
          </cell>
          <cell r="CJ176" t="str">
            <v>0000</v>
          </cell>
          <cell r="CK176" t="str">
            <v>2014</v>
          </cell>
        </row>
        <row r="177">
          <cell r="A177">
            <v>3715</v>
          </cell>
          <cell r="B177" t="str">
            <v>2014</v>
          </cell>
          <cell r="C177">
            <v>250378.91</v>
          </cell>
          <cell r="D177">
            <v>7979.95</v>
          </cell>
          <cell r="E177">
            <v>324546.99</v>
          </cell>
          <cell r="F177">
            <v>0</v>
          </cell>
          <cell r="G177">
            <v>0</v>
          </cell>
          <cell r="H177">
            <v>15490.68</v>
          </cell>
          <cell r="I177">
            <v>1314276.51</v>
          </cell>
          <cell r="J177">
            <v>302811.27</v>
          </cell>
          <cell r="K177">
            <v>152219.9</v>
          </cell>
          <cell r="L177">
            <v>61210.720000000001</v>
          </cell>
          <cell r="M177">
            <v>43652</v>
          </cell>
          <cell r="N177">
            <v>4025</v>
          </cell>
          <cell r="O177">
            <v>479</v>
          </cell>
          <cell r="P177">
            <v>40869.300000000003</v>
          </cell>
          <cell r="Q177">
            <v>0</v>
          </cell>
          <cell r="R177">
            <v>2517940.23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2477.44</v>
          </cell>
          <cell r="Z177">
            <v>34347.040000000001</v>
          </cell>
          <cell r="AA177">
            <v>0</v>
          </cell>
          <cell r="AB177">
            <v>34609.120000000003</v>
          </cell>
          <cell r="AC177">
            <v>862.4</v>
          </cell>
          <cell r="AD177">
            <v>0</v>
          </cell>
          <cell r="AE177">
            <v>72296</v>
          </cell>
          <cell r="AF177">
            <v>2445644.23</v>
          </cell>
          <cell r="AG177">
            <v>0.56000000000000005</v>
          </cell>
          <cell r="AH177">
            <v>314208</v>
          </cell>
          <cell r="AI177">
            <v>0</v>
          </cell>
          <cell r="AJ177">
            <v>11165</v>
          </cell>
          <cell r="AK177">
            <v>0</v>
          </cell>
          <cell r="AL177">
            <v>2458</v>
          </cell>
          <cell r="AM177">
            <v>9204</v>
          </cell>
          <cell r="AN177">
            <v>327831</v>
          </cell>
          <cell r="AO177">
            <v>9204</v>
          </cell>
          <cell r="AP177">
            <v>51563</v>
          </cell>
          <cell r="AQ177">
            <v>61334</v>
          </cell>
          <cell r="AR177">
            <v>60225</v>
          </cell>
          <cell r="AS177">
            <v>61802</v>
          </cell>
          <cell r="AT177">
            <v>1958</v>
          </cell>
          <cell r="AU177">
            <v>1540</v>
          </cell>
          <cell r="AV177">
            <v>0</v>
          </cell>
          <cell r="AW177">
            <v>0</v>
          </cell>
          <cell r="AX177">
            <v>4424</v>
          </cell>
          <cell r="AY177">
            <v>3537.7</v>
          </cell>
          <cell r="AZ177">
            <v>113746</v>
          </cell>
          <cell r="BA177">
            <v>337035</v>
          </cell>
          <cell r="BB177">
            <v>450781</v>
          </cell>
          <cell r="BC177">
            <v>5.43</v>
          </cell>
          <cell r="BD177">
            <v>617640.78</v>
          </cell>
          <cell r="BE177">
            <v>1828003.45</v>
          </cell>
          <cell r="BF177">
            <v>516.72</v>
          </cell>
          <cell r="BG177">
            <v>0</v>
          </cell>
          <cell r="BH177">
            <v>0</v>
          </cell>
          <cell r="BI177">
            <v>41</v>
          </cell>
          <cell r="BJ177">
            <v>0</v>
          </cell>
          <cell r="BK177">
            <v>0</v>
          </cell>
          <cell r="BL177">
            <v>0</v>
          </cell>
          <cell r="BM177">
            <v>1</v>
          </cell>
          <cell r="BN177">
            <v>0</v>
          </cell>
          <cell r="BO177">
            <v>0</v>
          </cell>
          <cell r="BP177" t="str">
            <v>J.T.</v>
          </cell>
          <cell r="BQ177" t="str">
            <v>Anderson</v>
          </cell>
          <cell r="BR177" t="str">
            <v>319-447-3008</v>
          </cell>
          <cell r="BS177" t="str">
            <v>JTAnderson@linnmar.k12.ia.us</v>
          </cell>
          <cell r="BT177" t="str">
            <v>Brian</v>
          </cell>
          <cell r="BU177" t="str">
            <v>Cruise</v>
          </cell>
          <cell r="BV177" t="str">
            <v>319-447-3031</v>
          </cell>
          <cell r="BW177" t="str">
            <v>Bcruise@linnmar.k12.ia.us</v>
          </cell>
          <cell r="BX177" t="str">
            <v>Bob</v>
          </cell>
          <cell r="BY177" t="str">
            <v>Stephens</v>
          </cell>
          <cell r="BZ177" t="str">
            <v>319-447-3032</v>
          </cell>
          <cell r="CA177" t="str">
            <v>Bstephens@linnmar.k12.ia.us</v>
          </cell>
          <cell r="CB177" t="str">
            <v>NULL</v>
          </cell>
          <cell r="CC177">
            <v>41893.33017361111</v>
          </cell>
          <cell r="CD177" t="str">
            <v>NULL</v>
          </cell>
          <cell r="CE177">
            <v>1</v>
          </cell>
          <cell r="CF177">
            <v>1</v>
          </cell>
          <cell r="CG177">
            <v>1</v>
          </cell>
          <cell r="CH177">
            <v>1114</v>
          </cell>
          <cell r="CI177" t="str">
            <v>3715</v>
          </cell>
          <cell r="CJ177" t="str">
            <v>0000</v>
          </cell>
          <cell r="CK177" t="str">
            <v>2014</v>
          </cell>
        </row>
        <row r="178">
          <cell r="A178">
            <v>3744</v>
          </cell>
          <cell r="B178" t="str">
            <v>2014</v>
          </cell>
          <cell r="C178">
            <v>38591.07</v>
          </cell>
          <cell r="D178">
            <v>0</v>
          </cell>
          <cell r="E178">
            <v>20949.990000000002</v>
          </cell>
          <cell r="F178">
            <v>0</v>
          </cell>
          <cell r="G178">
            <v>0</v>
          </cell>
          <cell r="H178">
            <v>0</v>
          </cell>
          <cell r="I178">
            <v>106641.46</v>
          </cell>
          <cell r="J178">
            <v>24248.53</v>
          </cell>
          <cell r="K178">
            <v>16173.5</v>
          </cell>
          <cell r="L178">
            <v>16872.650000000001</v>
          </cell>
          <cell r="M178">
            <v>8296</v>
          </cell>
          <cell r="N178">
            <v>0</v>
          </cell>
          <cell r="O178">
            <v>0</v>
          </cell>
          <cell r="P178">
            <v>14538.33</v>
          </cell>
          <cell r="Q178">
            <v>0</v>
          </cell>
          <cell r="R178">
            <v>246311.53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10518.48</v>
          </cell>
          <cell r="Z178">
            <v>5960.64</v>
          </cell>
          <cell r="AA178">
            <v>0</v>
          </cell>
          <cell r="AB178">
            <v>46.48</v>
          </cell>
          <cell r="AC178">
            <v>19233.759999999998</v>
          </cell>
          <cell r="AD178">
            <v>0</v>
          </cell>
          <cell r="AE178">
            <v>35759.360000000001</v>
          </cell>
          <cell r="AF178">
            <v>210552.17</v>
          </cell>
          <cell r="AG178">
            <v>0.56000000000000005</v>
          </cell>
          <cell r="AH178">
            <v>25266</v>
          </cell>
          <cell r="AI178">
            <v>2172</v>
          </cell>
          <cell r="AJ178">
            <v>0</v>
          </cell>
          <cell r="AK178">
            <v>0</v>
          </cell>
          <cell r="AL178">
            <v>3971</v>
          </cell>
          <cell r="AM178">
            <v>2312</v>
          </cell>
          <cell r="AN178">
            <v>29237</v>
          </cell>
          <cell r="AO178">
            <v>4484</v>
          </cell>
          <cell r="AP178">
            <v>316</v>
          </cell>
          <cell r="AQ178">
            <v>10644</v>
          </cell>
          <cell r="AR178">
            <v>14976</v>
          </cell>
          <cell r="AS178">
            <v>83</v>
          </cell>
          <cell r="AT178">
            <v>3971</v>
          </cell>
          <cell r="AU178">
            <v>34346</v>
          </cell>
          <cell r="AV178">
            <v>0</v>
          </cell>
          <cell r="AW178">
            <v>0</v>
          </cell>
          <cell r="AX178">
            <v>18783</v>
          </cell>
          <cell r="AY178">
            <v>223</v>
          </cell>
          <cell r="AZ178">
            <v>19263</v>
          </cell>
          <cell r="BA178">
            <v>33721</v>
          </cell>
          <cell r="BB178">
            <v>52984</v>
          </cell>
          <cell r="BC178">
            <v>3.97</v>
          </cell>
          <cell r="BD178">
            <v>76474.11</v>
          </cell>
          <cell r="BE178">
            <v>134078.06</v>
          </cell>
          <cell r="BF178">
            <v>601.25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1</v>
          </cell>
          <cell r="BN178">
            <v>0</v>
          </cell>
          <cell r="BO178">
            <v>0</v>
          </cell>
          <cell r="BP178" t="str">
            <v>Pat</v>
          </cell>
          <cell r="BQ178" t="str">
            <v>Hocking</v>
          </cell>
          <cell r="BR178">
            <v>3194552075</v>
          </cell>
          <cell r="BS178" t="str">
            <v>phocking@lisbon.k12.ia.us</v>
          </cell>
          <cell r="BT178" t="str">
            <v>Sam</v>
          </cell>
          <cell r="BU178" t="str">
            <v>Capron</v>
          </cell>
          <cell r="BV178" t="str">
            <v>319-455-2075</v>
          </cell>
          <cell r="BW178" t="str">
            <v>scapron@lisbon.k12.ia.us</v>
          </cell>
          <cell r="BX178" t="str">
            <v>N/A</v>
          </cell>
          <cell r="BY178" t="str">
            <v>N/A</v>
          </cell>
          <cell r="BZ178" t="str">
            <v>N/A</v>
          </cell>
          <cell r="CA178" t="str">
            <v>N/A</v>
          </cell>
          <cell r="CB178" t="str">
            <v>NULL</v>
          </cell>
          <cell r="CC178">
            <v>41964.627222222225</v>
          </cell>
          <cell r="CD178" t="str">
            <v>NULL</v>
          </cell>
          <cell r="CE178">
            <v>1</v>
          </cell>
          <cell r="CF178">
            <v>1</v>
          </cell>
          <cell r="CG178">
            <v>1</v>
          </cell>
          <cell r="CH178">
            <v>1115</v>
          </cell>
          <cell r="CI178" t="str">
            <v>3744</v>
          </cell>
          <cell r="CJ178" t="str">
            <v>0000</v>
          </cell>
          <cell r="CK178" t="str">
            <v>2014</v>
          </cell>
        </row>
        <row r="179">
          <cell r="A179">
            <v>3798</v>
          </cell>
          <cell r="B179" t="str">
            <v>2014</v>
          </cell>
          <cell r="C179">
            <v>64790.31</v>
          </cell>
          <cell r="D179">
            <v>11155.28</v>
          </cell>
          <cell r="E179">
            <v>64863.56</v>
          </cell>
          <cell r="F179">
            <v>0</v>
          </cell>
          <cell r="G179">
            <v>0</v>
          </cell>
          <cell r="H179">
            <v>47500</v>
          </cell>
          <cell r="I179">
            <v>139318.53</v>
          </cell>
          <cell r="J179">
            <v>41068.300000000003</v>
          </cell>
          <cell r="K179">
            <v>10016.040000000001</v>
          </cell>
          <cell r="L179">
            <v>7259.19</v>
          </cell>
          <cell r="M179">
            <v>11743</v>
          </cell>
          <cell r="N179">
            <v>44</v>
          </cell>
          <cell r="O179">
            <v>0</v>
          </cell>
          <cell r="P179">
            <v>16493.64</v>
          </cell>
          <cell r="Q179">
            <v>0</v>
          </cell>
          <cell r="R179">
            <v>414251.85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9310.56</v>
          </cell>
          <cell r="Z179">
            <v>6684.16</v>
          </cell>
          <cell r="AA179">
            <v>0</v>
          </cell>
          <cell r="AB179">
            <v>4182.08</v>
          </cell>
          <cell r="AC179">
            <v>0</v>
          </cell>
          <cell r="AD179">
            <v>0</v>
          </cell>
          <cell r="AE179">
            <v>20176.8</v>
          </cell>
          <cell r="AF179">
            <v>394075.05</v>
          </cell>
          <cell r="AG179">
            <v>0.56000000000000005</v>
          </cell>
          <cell r="AH179">
            <v>57314</v>
          </cell>
          <cell r="AI179">
            <v>1444</v>
          </cell>
          <cell r="AJ179">
            <v>0</v>
          </cell>
          <cell r="AK179">
            <v>0</v>
          </cell>
          <cell r="AL179">
            <v>2550</v>
          </cell>
          <cell r="AM179">
            <v>5675</v>
          </cell>
          <cell r="AN179">
            <v>59864</v>
          </cell>
          <cell r="AO179">
            <v>7119</v>
          </cell>
          <cell r="AP179">
            <v>2332</v>
          </cell>
          <cell r="AQ179">
            <v>11936</v>
          </cell>
          <cell r="AR179">
            <v>17388</v>
          </cell>
          <cell r="AS179">
            <v>7468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16626</v>
          </cell>
          <cell r="AY179">
            <v>554</v>
          </cell>
          <cell r="AZ179">
            <v>19720</v>
          </cell>
          <cell r="BA179">
            <v>66983</v>
          </cell>
          <cell r="BB179">
            <v>86703</v>
          </cell>
          <cell r="BC179">
            <v>4.55</v>
          </cell>
          <cell r="BD179">
            <v>89726</v>
          </cell>
          <cell r="BE179">
            <v>304349.05</v>
          </cell>
          <cell r="BF179">
            <v>549.37</v>
          </cell>
          <cell r="BG179">
            <v>0</v>
          </cell>
          <cell r="BH179">
            <v>0</v>
          </cell>
          <cell r="BI179">
            <v>5</v>
          </cell>
          <cell r="BJ179">
            <v>0</v>
          </cell>
          <cell r="BK179">
            <v>0</v>
          </cell>
          <cell r="BL179">
            <v>1</v>
          </cell>
          <cell r="BM179">
            <v>0</v>
          </cell>
          <cell r="BN179">
            <v>0</v>
          </cell>
          <cell r="BO179">
            <v>0</v>
          </cell>
          <cell r="BP179" t="str">
            <v>LAUREN</v>
          </cell>
          <cell r="BQ179" t="str">
            <v>RODEN</v>
          </cell>
          <cell r="BR179" t="str">
            <v>712-644-2250</v>
          </cell>
          <cell r="BS179" t="str">
            <v>lroden@lomaschools.org</v>
          </cell>
          <cell r="BT179" t="str">
            <v>TRENT</v>
          </cell>
          <cell r="BU179" t="str">
            <v>KUHL</v>
          </cell>
          <cell r="BV179" t="str">
            <v>712-644-2250</v>
          </cell>
          <cell r="BW179" t="str">
            <v>tkuhl@@lomaschools.org</v>
          </cell>
          <cell r="BX179" t="str">
            <v>TRENT</v>
          </cell>
          <cell r="BY179" t="str">
            <v>KUHL</v>
          </cell>
          <cell r="BZ179" t="str">
            <v>712-644-22550</v>
          </cell>
          <cell r="CA179" t="str">
            <v>tkuhl@lomaschools.org</v>
          </cell>
          <cell r="CB179" t="str">
            <v>NULL</v>
          </cell>
          <cell r="CC179">
            <v>41887.623159722221</v>
          </cell>
          <cell r="CD179" t="str">
            <v>NULL</v>
          </cell>
          <cell r="CE179">
            <v>1</v>
          </cell>
          <cell r="CF179">
            <v>1</v>
          </cell>
          <cell r="CG179">
            <v>1</v>
          </cell>
          <cell r="CH179">
            <v>1242</v>
          </cell>
          <cell r="CI179" t="str">
            <v>3798</v>
          </cell>
          <cell r="CJ179" t="str">
            <v>0000</v>
          </cell>
          <cell r="CK179" t="str">
            <v>2014</v>
          </cell>
        </row>
        <row r="180">
          <cell r="A180">
            <v>3816</v>
          </cell>
          <cell r="B180" t="str">
            <v>2014</v>
          </cell>
          <cell r="C180">
            <v>31176.93</v>
          </cell>
          <cell r="D180">
            <v>0</v>
          </cell>
          <cell r="E180">
            <v>21028.57</v>
          </cell>
          <cell r="F180">
            <v>0</v>
          </cell>
          <cell r="G180">
            <v>0</v>
          </cell>
          <cell r="H180">
            <v>0</v>
          </cell>
          <cell r="I180">
            <v>50222.66</v>
          </cell>
          <cell r="J180">
            <v>9321.0400000000009</v>
          </cell>
          <cell r="K180">
            <v>20731.12</v>
          </cell>
          <cell r="L180">
            <v>12385.28</v>
          </cell>
          <cell r="M180">
            <v>7910</v>
          </cell>
          <cell r="N180">
            <v>0</v>
          </cell>
          <cell r="O180">
            <v>0</v>
          </cell>
          <cell r="P180">
            <v>1655</v>
          </cell>
          <cell r="Q180">
            <v>0</v>
          </cell>
          <cell r="R180">
            <v>154430.6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10178.56</v>
          </cell>
          <cell r="Z180">
            <v>0</v>
          </cell>
          <cell r="AA180">
            <v>0</v>
          </cell>
          <cell r="AB180">
            <v>10031.84</v>
          </cell>
          <cell r="AC180">
            <v>0</v>
          </cell>
          <cell r="AD180">
            <v>0</v>
          </cell>
          <cell r="AE180">
            <v>20210.400000000001</v>
          </cell>
          <cell r="AF180">
            <v>134220.20000000001</v>
          </cell>
          <cell r="AG180">
            <v>0.56000000000000005</v>
          </cell>
          <cell r="AH180">
            <v>25960</v>
          </cell>
          <cell r="AI180">
            <v>0</v>
          </cell>
          <cell r="AJ180">
            <v>0</v>
          </cell>
          <cell r="AK180">
            <v>0</v>
          </cell>
          <cell r="AL180">
            <v>5037</v>
          </cell>
          <cell r="AM180">
            <v>262</v>
          </cell>
          <cell r="AN180">
            <v>30997</v>
          </cell>
          <cell r="AO180">
            <v>262</v>
          </cell>
          <cell r="AP180">
            <v>0</v>
          </cell>
          <cell r="AQ180">
            <v>0</v>
          </cell>
          <cell r="AR180">
            <v>17668</v>
          </cell>
          <cell r="AS180">
            <v>17914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18176</v>
          </cell>
          <cell r="AY180">
            <v>126</v>
          </cell>
          <cell r="AZ180">
            <v>17668</v>
          </cell>
          <cell r="BA180">
            <v>31259</v>
          </cell>
          <cell r="BB180">
            <v>48927</v>
          </cell>
          <cell r="BC180">
            <v>2.74</v>
          </cell>
          <cell r="BD180">
            <v>48410.32</v>
          </cell>
          <cell r="BE180">
            <v>85809.88</v>
          </cell>
          <cell r="BF180">
            <v>681.03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1</v>
          </cell>
          <cell r="BN180">
            <v>0</v>
          </cell>
          <cell r="BO180">
            <v>0</v>
          </cell>
          <cell r="BP180" t="str">
            <v>Michael</v>
          </cell>
          <cell r="BQ180" t="str">
            <v>Reeves</v>
          </cell>
          <cell r="BR180" t="str">
            <v>319-629-4212</v>
          </cell>
          <cell r="BS180" t="str">
            <v>mireeves@lone-tree.k12.ia.us</v>
          </cell>
          <cell r="BT180" t="str">
            <v>Michael</v>
          </cell>
          <cell r="BU180" t="str">
            <v>Reeves</v>
          </cell>
          <cell r="BV180" t="str">
            <v>319-629-4212</v>
          </cell>
          <cell r="BW180" t="str">
            <v>mireeves@lone-tree.k12.ia.us</v>
          </cell>
          <cell r="BX180" t="str">
            <v>Tom</v>
          </cell>
          <cell r="BY180" t="str">
            <v>Dickey</v>
          </cell>
          <cell r="BZ180" t="str">
            <v>319-629-4610</v>
          </cell>
          <cell r="CA180" t="str">
            <v>tdickey@lone-tree.k12.ia.us</v>
          </cell>
          <cell r="CB180" t="str">
            <v>NULL</v>
          </cell>
          <cell r="CC180">
            <v>41876.417199074072</v>
          </cell>
          <cell r="CD180" t="str">
            <v>NULL</v>
          </cell>
          <cell r="CE180">
            <v>1</v>
          </cell>
          <cell r="CF180">
            <v>1</v>
          </cell>
          <cell r="CG180">
            <v>1</v>
          </cell>
          <cell r="CH180">
            <v>1243</v>
          </cell>
          <cell r="CI180" t="str">
            <v>3816</v>
          </cell>
          <cell r="CJ180" t="str">
            <v>0000</v>
          </cell>
          <cell r="CK180" t="str">
            <v>2014</v>
          </cell>
        </row>
        <row r="181">
          <cell r="A181">
            <v>3841</v>
          </cell>
          <cell r="B181" t="str">
            <v>2014</v>
          </cell>
          <cell r="C181">
            <v>77808.649999999994</v>
          </cell>
          <cell r="D181">
            <v>310.49</v>
          </cell>
          <cell r="E181">
            <v>66899.710000000006</v>
          </cell>
          <cell r="F181">
            <v>0</v>
          </cell>
          <cell r="G181">
            <v>21327.32</v>
          </cell>
          <cell r="H181">
            <v>0</v>
          </cell>
          <cell r="I181">
            <v>258882.58</v>
          </cell>
          <cell r="J181">
            <v>60509.1</v>
          </cell>
          <cell r="K181">
            <v>21294.2</v>
          </cell>
          <cell r="L181">
            <v>1862.86</v>
          </cell>
          <cell r="M181">
            <v>9104</v>
          </cell>
          <cell r="N181">
            <v>1045</v>
          </cell>
          <cell r="O181">
            <v>665.85</v>
          </cell>
          <cell r="P181">
            <v>793</v>
          </cell>
          <cell r="Q181">
            <v>0</v>
          </cell>
          <cell r="R181">
            <v>520502.76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10076.64</v>
          </cell>
          <cell r="Z181">
            <v>1423.52</v>
          </cell>
          <cell r="AA181">
            <v>0</v>
          </cell>
          <cell r="AB181">
            <v>15175.44</v>
          </cell>
          <cell r="AC181">
            <v>0</v>
          </cell>
          <cell r="AD181">
            <v>0</v>
          </cell>
          <cell r="AE181">
            <v>26675.599999999999</v>
          </cell>
          <cell r="AF181">
            <v>493827.16</v>
          </cell>
          <cell r="AG181">
            <v>0.56000000000000005</v>
          </cell>
          <cell r="AH181">
            <v>100687</v>
          </cell>
          <cell r="AI181">
            <v>0</v>
          </cell>
          <cell r="AJ181">
            <v>0</v>
          </cell>
          <cell r="AK181">
            <v>0</v>
          </cell>
          <cell r="AL181">
            <v>200</v>
          </cell>
          <cell r="AM181">
            <v>1688</v>
          </cell>
          <cell r="AN181">
            <v>100887</v>
          </cell>
          <cell r="AO181">
            <v>1688</v>
          </cell>
          <cell r="AP181">
            <v>11014</v>
          </cell>
          <cell r="AQ181">
            <v>2542</v>
          </cell>
          <cell r="AR181">
            <v>13844</v>
          </cell>
          <cell r="AS181">
            <v>27099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17994</v>
          </cell>
          <cell r="AY181">
            <v>609.9</v>
          </cell>
          <cell r="AZ181">
            <v>24858</v>
          </cell>
          <cell r="BA181">
            <v>102575</v>
          </cell>
          <cell r="BB181">
            <v>127433</v>
          </cell>
          <cell r="BC181">
            <v>3.88</v>
          </cell>
          <cell r="BD181">
            <v>96449.04</v>
          </cell>
          <cell r="BE181">
            <v>397378.12</v>
          </cell>
          <cell r="BF181">
            <v>651.54999999999995</v>
          </cell>
          <cell r="BG181">
            <v>0</v>
          </cell>
          <cell r="BH181">
            <v>0</v>
          </cell>
          <cell r="BI181">
            <v>14</v>
          </cell>
          <cell r="BJ181">
            <v>0</v>
          </cell>
          <cell r="BK181">
            <v>0</v>
          </cell>
          <cell r="BL181">
            <v>0</v>
          </cell>
          <cell r="BM181">
            <v>1</v>
          </cell>
          <cell r="BN181">
            <v>0</v>
          </cell>
          <cell r="BO181">
            <v>0</v>
          </cell>
          <cell r="BP181" t="str">
            <v>Karron</v>
          </cell>
          <cell r="BQ181" t="str">
            <v>Stineman</v>
          </cell>
          <cell r="BR181" t="str">
            <v>319-726-3541 ext 351</v>
          </cell>
          <cell r="BS181" t="str">
            <v>kstineman@lmcsd.org</v>
          </cell>
          <cell r="BT181" t="str">
            <v>Kirk</v>
          </cell>
          <cell r="BU181" t="str">
            <v>Kinsley</v>
          </cell>
          <cell r="BV181" t="str">
            <v>319-726-3634 ext 280</v>
          </cell>
          <cell r="BW181" t="str">
            <v>kkinsley@lmcsd.org</v>
          </cell>
          <cell r="BX181" t="str">
            <v>Seth</v>
          </cell>
          <cell r="BY181" t="str">
            <v>Singleton</v>
          </cell>
          <cell r="BZ181" t="str">
            <v>319-726-3421 ext 186</v>
          </cell>
          <cell r="CA181" t="str">
            <v>ssingleton@lmcsd.org</v>
          </cell>
          <cell r="CB181" t="str">
            <v>NULL</v>
          </cell>
          <cell r="CC181">
            <v>41894.600891203707</v>
          </cell>
          <cell r="CD181" t="str">
            <v>NULL</v>
          </cell>
          <cell r="CE181">
            <v>1</v>
          </cell>
          <cell r="CF181">
            <v>1</v>
          </cell>
          <cell r="CG181">
            <v>1</v>
          </cell>
          <cell r="CH181">
            <v>1244</v>
          </cell>
          <cell r="CI181" t="str">
            <v>3841</v>
          </cell>
          <cell r="CJ181" t="str">
            <v>0000</v>
          </cell>
          <cell r="CK181" t="str">
            <v>2014</v>
          </cell>
        </row>
        <row r="182">
          <cell r="A182">
            <v>3897</v>
          </cell>
          <cell r="B182" t="str">
            <v>2014</v>
          </cell>
          <cell r="C182">
            <v>17976.150000000001</v>
          </cell>
          <cell r="D182">
            <v>0</v>
          </cell>
          <cell r="E182">
            <v>9827.14</v>
          </cell>
          <cell r="F182">
            <v>0</v>
          </cell>
          <cell r="G182">
            <v>0</v>
          </cell>
          <cell r="H182">
            <v>0</v>
          </cell>
          <cell r="I182">
            <v>31019.61</v>
          </cell>
          <cell r="J182">
            <v>5418.52</v>
          </cell>
          <cell r="K182">
            <v>11799.96</v>
          </cell>
          <cell r="L182">
            <v>9786.39</v>
          </cell>
          <cell r="M182">
            <v>0</v>
          </cell>
          <cell r="N182">
            <v>0</v>
          </cell>
          <cell r="O182">
            <v>0</v>
          </cell>
          <cell r="P182">
            <v>3433.56</v>
          </cell>
          <cell r="Q182">
            <v>0</v>
          </cell>
          <cell r="R182">
            <v>89261.33</v>
          </cell>
          <cell r="S182">
            <v>0</v>
          </cell>
          <cell r="T182">
            <v>1224.68</v>
          </cell>
          <cell r="U182">
            <v>0</v>
          </cell>
          <cell r="V182">
            <v>0</v>
          </cell>
          <cell r="W182">
            <v>1224.68</v>
          </cell>
          <cell r="X182">
            <v>0</v>
          </cell>
          <cell r="Y182">
            <v>1615.04</v>
          </cell>
          <cell r="Z182">
            <v>0</v>
          </cell>
          <cell r="AA182">
            <v>0</v>
          </cell>
          <cell r="AB182">
            <v>1345.68</v>
          </cell>
          <cell r="AC182">
            <v>0</v>
          </cell>
          <cell r="AD182">
            <v>0</v>
          </cell>
          <cell r="AE182">
            <v>2960.72</v>
          </cell>
          <cell r="AF182">
            <v>85075.93</v>
          </cell>
          <cell r="AG182">
            <v>0.56000000000000005</v>
          </cell>
          <cell r="AH182">
            <v>33911</v>
          </cell>
          <cell r="AI182">
            <v>87</v>
          </cell>
          <cell r="AJ182">
            <v>0</v>
          </cell>
          <cell r="AK182">
            <v>0</v>
          </cell>
          <cell r="AL182">
            <v>565</v>
          </cell>
          <cell r="AM182">
            <v>0</v>
          </cell>
          <cell r="AN182">
            <v>34476</v>
          </cell>
          <cell r="AO182">
            <v>87</v>
          </cell>
          <cell r="AP182">
            <v>0</v>
          </cell>
          <cell r="AQ182">
            <v>0</v>
          </cell>
          <cell r="AR182">
            <v>1851</v>
          </cell>
          <cell r="AS182">
            <v>2403</v>
          </cell>
          <cell r="AT182">
            <v>907</v>
          </cell>
          <cell r="AU182">
            <v>0</v>
          </cell>
          <cell r="AV182">
            <v>0</v>
          </cell>
          <cell r="AW182">
            <v>0</v>
          </cell>
          <cell r="AX182">
            <v>2884</v>
          </cell>
          <cell r="AY182">
            <v>52</v>
          </cell>
          <cell r="AZ182">
            <v>2758</v>
          </cell>
          <cell r="BA182">
            <v>34563</v>
          </cell>
          <cell r="BB182">
            <v>37321</v>
          </cell>
          <cell r="BC182">
            <v>2.2799999999999998</v>
          </cell>
          <cell r="BD182">
            <v>6288.24</v>
          </cell>
          <cell r="BE182">
            <v>78787.69</v>
          </cell>
          <cell r="BF182">
            <v>1515.15</v>
          </cell>
          <cell r="BG182">
            <v>0</v>
          </cell>
          <cell r="BH182">
            <v>0</v>
          </cell>
          <cell r="BI182">
            <v>2</v>
          </cell>
          <cell r="BJ182">
            <v>1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 t="str">
            <v>LeAnn</v>
          </cell>
          <cell r="BQ182" t="str">
            <v>Wempen</v>
          </cell>
          <cell r="BR182" t="str">
            <v>515-882-3417</v>
          </cell>
          <cell r="BS182" t="str">
            <v>lwempen@luverne.k12.ia.us</v>
          </cell>
          <cell r="BT182" t="str">
            <v>Linda</v>
          </cell>
          <cell r="BU182" t="str">
            <v>Merkle</v>
          </cell>
          <cell r="BV182" t="str">
            <v>515-882-3533</v>
          </cell>
          <cell r="BW182" t="str">
            <v>NA</v>
          </cell>
          <cell r="BX182" t="str">
            <v>NA</v>
          </cell>
          <cell r="BY182" t="str">
            <v>NA</v>
          </cell>
          <cell r="BZ182" t="str">
            <v>NA</v>
          </cell>
          <cell r="CA182" t="str">
            <v>NA</v>
          </cell>
          <cell r="CB182" t="str">
            <v>NULL</v>
          </cell>
          <cell r="CC182">
            <v>41894.38826388889</v>
          </cell>
          <cell r="CD182" t="str">
            <v>NULL</v>
          </cell>
          <cell r="CE182">
            <v>1</v>
          </cell>
          <cell r="CF182">
            <v>1</v>
          </cell>
          <cell r="CG182">
            <v>1</v>
          </cell>
          <cell r="CH182">
            <v>1245</v>
          </cell>
          <cell r="CI182" t="str">
            <v>3897</v>
          </cell>
          <cell r="CJ182" t="str">
            <v>0000</v>
          </cell>
          <cell r="CK182" t="str">
            <v>2014</v>
          </cell>
        </row>
        <row r="183">
          <cell r="A183">
            <v>3906</v>
          </cell>
          <cell r="B183" t="str">
            <v>2014</v>
          </cell>
          <cell r="C183">
            <v>50272.34</v>
          </cell>
          <cell r="D183">
            <v>4719.6400000000003</v>
          </cell>
          <cell r="E183">
            <v>37424.720000000001</v>
          </cell>
          <cell r="F183">
            <v>0</v>
          </cell>
          <cell r="G183">
            <v>0</v>
          </cell>
          <cell r="H183">
            <v>1905</v>
          </cell>
          <cell r="I183">
            <v>151029.54999999999</v>
          </cell>
          <cell r="J183">
            <v>30265.27</v>
          </cell>
          <cell r="K183">
            <v>23052.34</v>
          </cell>
          <cell r="L183">
            <v>22341.51</v>
          </cell>
          <cell r="M183">
            <v>1520.8</v>
          </cell>
          <cell r="N183">
            <v>0</v>
          </cell>
          <cell r="O183">
            <v>0</v>
          </cell>
          <cell r="P183">
            <v>6735.32</v>
          </cell>
          <cell r="Q183">
            <v>0</v>
          </cell>
          <cell r="R183">
            <v>329266.49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3821.44</v>
          </cell>
          <cell r="Z183">
            <v>5428.64</v>
          </cell>
          <cell r="AA183">
            <v>0</v>
          </cell>
          <cell r="AB183">
            <v>12195.68</v>
          </cell>
          <cell r="AC183">
            <v>0</v>
          </cell>
          <cell r="AD183">
            <v>0</v>
          </cell>
          <cell r="AE183">
            <v>21445.759999999998</v>
          </cell>
          <cell r="AF183">
            <v>307820.73</v>
          </cell>
          <cell r="AG183">
            <v>0.56000000000000005</v>
          </cell>
          <cell r="AH183">
            <v>53835</v>
          </cell>
          <cell r="AI183">
            <v>565</v>
          </cell>
          <cell r="AJ183">
            <v>0</v>
          </cell>
          <cell r="AK183">
            <v>0</v>
          </cell>
          <cell r="AL183">
            <v>0</v>
          </cell>
          <cell r="AM183">
            <v>608</v>
          </cell>
          <cell r="AN183">
            <v>53835</v>
          </cell>
          <cell r="AO183">
            <v>1173</v>
          </cell>
          <cell r="AP183">
            <v>2353</v>
          </cell>
          <cell r="AQ183">
            <v>9694</v>
          </cell>
          <cell r="AR183">
            <v>15165</v>
          </cell>
          <cell r="AS183">
            <v>21778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6824</v>
          </cell>
          <cell r="AY183">
            <v>292.3</v>
          </cell>
          <cell r="AZ183">
            <v>17518</v>
          </cell>
          <cell r="BA183">
            <v>55008</v>
          </cell>
          <cell r="BB183">
            <v>72526</v>
          </cell>
          <cell r="BC183">
            <v>4.24</v>
          </cell>
          <cell r="BD183">
            <v>74276.320000000007</v>
          </cell>
          <cell r="BE183">
            <v>233544.41</v>
          </cell>
          <cell r="BF183">
            <v>798.99</v>
          </cell>
          <cell r="BG183">
            <v>0</v>
          </cell>
          <cell r="BH183">
            <v>0</v>
          </cell>
          <cell r="BI183">
            <v>6</v>
          </cell>
          <cell r="BJ183">
            <v>0</v>
          </cell>
          <cell r="BK183">
            <v>0</v>
          </cell>
          <cell r="BL183">
            <v>1</v>
          </cell>
          <cell r="BM183">
            <v>0</v>
          </cell>
          <cell r="BN183">
            <v>0</v>
          </cell>
          <cell r="BO183">
            <v>1</v>
          </cell>
          <cell r="BP183" t="str">
            <v>Karla</v>
          </cell>
          <cell r="BQ183" t="str">
            <v>De Cook</v>
          </cell>
          <cell r="BR183" t="str">
            <v>641-594-4445, ext.5</v>
          </cell>
          <cell r="BS183" t="str">
            <v>decook@lshawks.com</v>
          </cell>
          <cell r="BT183" t="str">
            <v>Ken</v>
          </cell>
          <cell r="BU183" t="str">
            <v>Van Soelen</v>
          </cell>
          <cell r="BV183" t="str">
            <v>641-594-4445, ext 294</v>
          </cell>
          <cell r="BW183" t="str">
            <v>kvansoelen@lshawks.com</v>
          </cell>
          <cell r="BX183" t="str">
            <v>Ken</v>
          </cell>
          <cell r="BY183" t="str">
            <v>Van Soelen</v>
          </cell>
          <cell r="BZ183" t="str">
            <v>641-594-4445, ext. 294</v>
          </cell>
          <cell r="CA183" t="str">
            <v>kvansoelen@lshawks.com</v>
          </cell>
          <cell r="CB183" t="str">
            <v>NULL</v>
          </cell>
          <cell r="CC183">
            <v>41891.577268518522</v>
          </cell>
          <cell r="CD183" t="str">
            <v>NULL</v>
          </cell>
          <cell r="CE183">
            <v>1</v>
          </cell>
          <cell r="CF183">
            <v>1</v>
          </cell>
          <cell r="CG183">
            <v>1</v>
          </cell>
          <cell r="CH183">
            <v>1246</v>
          </cell>
          <cell r="CI183" t="str">
            <v>3906</v>
          </cell>
          <cell r="CJ183" t="str">
            <v>0000</v>
          </cell>
          <cell r="CK183" t="str">
            <v>2014</v>
          </cell>
        </row>
        <row r="184">
          <cell r="A184">
            <v>3942</v>
          </cell>
          <cell r="B184" t="str">
            <v>2014</v>
          </cell>
          <cell r="C184">
            <v>33088.11</v>
          </cell>
          <cell r="D184">
            <v>0</v>
          </cell>
          <cell r="E184">
            <v>30212.5</v>
          </cell>
          <cell r="F184">
            <v>0</v>
          </cell>
          <cell r="G184">
            <v>1725.32</v>
          </cell>
          <cell r="H184">
            <v>0</v>
          </cell>
          <cell r="I184">
            <v>112285.68</v>
          </cell>
          <cell r="J184">
            <v>38669.279999999999</v>
          </cell>
          <cell r="K184">
            <v>13894.31</v>
          </cell>
          <cell r="L184">
            <v>12629</v>
          </cell>
          <cell r="M184">
            <v>10643.66</v>
          </cell>
          <cell r="N184">
            <v>0</v>
          </cell>
          <cell r="O184">
            <v>0</v>
          </cell>
          <cell r="P184">
            <v>943.6</v>
          </cell>
          <cell r="Q184">
            <v>0</v>
          </cell>
          <cell r="R184">
            <v>254091.46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464.24</v>
          </cell>
          <cell r="Z184">
            <v>13159.44</v>
          </cell>
          <cell r="AA184">
            <v>0</v>
          </cell>
          <cell r="AB184">
            <v>2632</v>
          </cell>
          <cell r="AC184">
            <v>0</v>
          </cell>
          <cell r="AD184">
            <v>0</v>
          </cell>
          <cell r="AE184">
            <v>16255.68</v>
          </cell>
          <cell r="AF184">
            <v>237835.78</v>
          </cell>
          <cell r="AG184">
            <v>0.56000000000000005</v>
          </cell>
          <cell r="AH184">
            <v>16447</v>
          </cell>
          <cell r="AI184">
            <v>0</v>
          </cell>
          <cell r="AJ184">
            <v>0</v>
          </cell>
          <cell r="AK184">
            <v>0</v>
          </cell>
          <cell r="AL184">
            <v>921</v>
          </cell>
          <cell r="AM184">
            <v>0</v>
          </cell>
          <cell r="AN184">
            <v>17368</v>
          </cell>
          <cell r="AO184">
            <v>0</v>
          </cell>
          <cell r="AP184">
            <v>0</v>
          </cell>
          <cell r="AQ184">
            <v>23499</v>
          </cell>
          <cell r="AR184">
            <v>16031</v>
          </cell>
          <cell r="AS184">
            <v>4700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829</v>
          </cell>
          <cell r="AY184">
            <v>174</v>
          </cell>
          <cell r="AZ184">
            <v>16031</v>
          </cell>
          <cell r="BA184">
            <v>17368</v>
          </cell>
          <cell r="BB184">
            <v>33399</v>
          </cell>
          <cell r="BC184">
            <v>7.12</v>
          </cell>
          <cell r="BD184">
            <v>114140.72</v>
          </cell>
          <cell r="BE184">
            <v>123695.06</v>
          </cell>
          <cell r="BF184">
            <v>710.89</v>
          </cell>
          <cell r="BG184">
            <v>0</v>
          </cell>
          <cell r="BH184">
            <v>0</v>
          </cell>
          <cell r="BI184">
            <v>3</v>
          </cell>
          <cell r="BJ184">
            <v>0</v>
          </cell>
          <cell r="BK184">
            <v>0</v>
          </cell>
          <cell r="BL184">
            <v>0</v>
          </cell>
          <cell r="BM184">
            <v>1</v>
          </cell>
          <cell r="BN184">
            <v>0</v>
          </cell>
          <cell r="BO184">
            <v>0</v>
          </cell>
          <cell r="BP184" t="str">
            <v>Sandy</v>
          </cell>
          <cell r="BQ184" t="str">
            <v>Johnson</v>
          </cell>
          <cell r="BR184" t="str">
            <v>515-795-3241 ext 3</v>
          </cell>
          <cell r="BS184" t="str">
            <v>sjohnson@madrid.k12.ia.us</v>
          </cell>
          <cell r="BT184" t="str">
            <v>Bernard</v>
          </cell>
          <cell r="BU184" t="str">
            <v>Bunk</v>
          </cell>
          <cell r="BV184" t="str">
            <v>515-795-2191</v>
          </cell>
          <cell r="BW184" t="str">
            <v>bbunk@madrid.k12.ia.us</v>
          </cell>
          <cell r="BX184" t="str">
            <v>Bernard</v>
          </cell>
          <cell r="BY184" t="str">
            <v>Bunk</v>
          </cell>
          <cell r="BZ184" t="str">
            <v>515-795-2191</v>
          </cell>
          <cell r="CA184" t="str">
            <v>bbunk@madrid.k12.ia.us</v>
          </cell>
          <cell r="CB184" t="str">
            <v>NULL</v>
          </cell>
          <cell r="CC184">
            <v>41897.333518518521</v>
          </cell>
          <cell r="CD184" t="str">
            <v>NULL</v>
          </cell>
          <cell r="CE184">
            <v>1</v>
          </cell>
          <cell r="CF184">
            <v>1</v>
          </cell>
          <cell r="CG184">
            <v>1</v>
          </cell>
          <cell r="CH184">
            <v>1247</v>
          </cell>
          <cell r="CI184" t="str">
            <v>3942</v>
          </cell>
          <cell r="CJ184" t="str">
            <v>0000</v>
          </cell>
          <cell r="CK184" t="str">
            <v>2014</v>
          </cell>
        </row>
        <row r="185">
          <cell r="A185">
            <v>3978</v>
          </cell>
          <cell r="B185" t="str">
            <v>2014</v>
          </cell>
          <cell r="C185">
            <v>59736.67</v>
          </cell>
          <cell r="D185">
            <v>0</v>
          </cell>
          <cell r="E185">
            <v>19556.580000000002</v>
          </cell>
          <cell r="F185">
            <v>0</v>
          </cell>
          <cell r="G185">
            <v>0</v>
          </cell>
          <cell r="H185">
            <v>0</v>
          </cell>
          <cell r="I185">
            <v>197061.47</v>
          </cell>
          <cell r="J185">
            <v>47348.7</v>
          </cell>
          <cell r="K185">
            <v>26303.759999999998</v>
          </cell>
          <cell r="L185">
            <v>2773.04</v>
          </cell>
          <cell r="M185">
            <v>16743</v>
          </cell>
          <cell r="N185">
            <v>0</v>
          </cell>
          <cell r="O185">
            <v>10483.85</v>
          </cell>
          <cell r="P185">
            <v>1555.3</v>
          </cell>
          <cell r="Q185">
            <v>0</v>
          </cell>
          <cell r="R185">
            <v>381562.37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5671.12</v>
          </cell>
          <cell r="Z185">
            <v>59181.36</v>
          </cell>
          <cell r="AA185">
            <v>0</v>
          </cell>
          <cell r="AB185">
            <v>6639.36</v>
          </cell>
          <cell r="AC185">
            <v>3600.8</v>
          </cell>
          <cell r="AD185">
            <v>0</v>
          </cell>
          <cell r="AE185">
            <v>75092.639999999999</v>
          </cell>
          <cell r="AF185">
            <v>306469.73</v>
          </cell>
          <cell r="AG185">
            <v>0.56000000000000005</v>
          </cell>
          <cell r="AH185">
            <v>67808</v>
          </cell>
          <cell r="AI185">
            <v>50</v>
          </cell>
          <cell r="AJ185">
            <v>0</v>
          </cell>
          <cell r="AK185">
            <v>0</v>
          </cell>
          <cell r="AL185">
            <v>521</v>
          </cell>
          <cell r="AM185">
            <v>14376</v>
          </cell>
          <cell r="AN185">
            <v>68329</v>
          </cell>
          <cell r="AO185">
            <v>14426</v>
          </cell>
          <cell r="AP185">
            <v>0</v>
          </cell>
          <cell r="AQ185">
            <v>105681</v>
          </cell>
          <cell r="AR185">
            <v>15225</v>
          </cell>
          <cell r="AS185">
            <v>11856</v>
          </cell>
          <cell r="AT185">
            <v>6004</v>
          </cell>
          <cell r="AU185">
            <v>6430</v>
          </cell>
          <cell r="AV185">
            <v>0</v>
          </cell>
          <cell r="AW185">
            <v>0</v>
          </cell>
          <cell r="AX185">
            <v>10127</v>
          </cell>
          <cell r="AY185">
            <v>303</v>
          </cell>
          <cell r="AZ185">
            <v>21229</v>
          </cell>
          <cell r="BA185">
            <v>82755</v>
          </cell>
          <cell r="BB185">
            <v>103984</v>
          </cell>
          <cell r="BC185">
            <v>2.95</v>
          </cell>
          <cell r="BD185">
            <v>62625.55</v>
          </cell>
          <cell r="BE185">
            <v>243844.18</v>
          </cell>
          <cell r="BF185">
            <v>804.77</v>
          </cell>
          <cell r="BG185">
            <v>0</v>
          </cell>
          <cell r="BH185">
            <v>0</v>
          </cell>
          <cell r="BI185">
            <v>10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</v>
          </cell>
          <cell r="BP185" t="str">
            <v>Darla</v>
          </cell>
          <cell r="BQ185" t="str">
            <v>Hetzel</v>
          </cell>
          <cell r="BR185" t="str">
            <v>712-624-8700</v>
          </cell>
          <cell r="BS185" t="str">
            <v>dhetzel@emschools.org</v>
          </cell>
          <cell r="BT185" t="str">
            <v>Rob</v>
          </cell>
          <cell r="BU185" t="str">
            <v>Shearer</v>
          </cell>
          <cell r="BV185" t="str">
            <v>712-370-1212</v>
          </cell>
          <cell r="BW185" t="str">
            <v>rshearer@emschools.org</v>
          </cell>
          <cell r="BX185" t="str">
            <v>Rob</v>
          </cell>
          <cell r="BY185" t="str">
            <v>Shearer</v>
          </cell>
          <cell r="BZ185" t="str">
            <v>712-370-1212</v>
          </cell>
          <cell r="CA185" t="str">
            <v>rshearer@emschools.org</v>
          </cell>
          <cell r="CB185" t="str">
            <v>NULL</v>
          </cell>
          <cell r="CC185">
            <v>41967.454687500001</v>
          </cell>
          <cell r="CD185" t="str">
            <v>NULL</v>
          </cell>
          <cell r="CE185">
            <v>1</v>
          </cell>
          <cell r="CF185">
            <v>1</v>
          </cell>
          <cell r="CG185">
            <v>1</v>
          </cell>
          <cell r="CH185">
            <v>1248</v>
          </cell>
          <cell r="CI185" t="str">
            <v>3978</v>
          </cell>
          <cell r="CJ185" t="str">
            <v>0000</v>
          </cell>
          <cell r="CK185" t="str">
            <v>2014</v>
          </cell>
        </row>
        <row r="186">
          <cell r="A186">
            <v>4023</v>
          </cell>
          <cell r="B186" t="str">
            <v>2014</v>
          </cell>
          <cell r="C186">
            <v>84582.8</v>
          </cell>
          <cell r="D186">
            <v>17790.240000000002</v>
          </cell>
          <cell r="E186">
            <v>140074.57999999999</v>
          </cell>
          <cell r="F186">
            <v>0</v>
          </cell>
          <cell r="G186">
            <v>0</v>
          </cell>
          <cell r="H186">
            <v>0</v>
          </cell>
          <cell r="I186">
            <v>265594.40999999997</v>
          </cell>
          <cell r="J186">
            <v>51148.639999999999</v>
          </cell>
          <cell r="K186">
            <v>28807.99</v>
          </cell>
          <cell r="L186">
            <v>4654</v>
          </cell>
          <cell r="M186">
            <v>12807</v>
          </cell>
          <cell r="N186">
            <v>949</v>
          </cell>
          <cell r="O186">
            <v>75352.14</v>
          </cell>
          <cell r="P186">
            <v>4698.1400000000003</v>
          </cell>
          <cell r="Q186">
            <v>0</v>
          </cell>
          <cell r="R186">
            <v>686458.94</v>
          </cell>
          <cell r="S186">
            <v>0</v>
          </cell>
          <cell r="T186">
            <v>1488.03</v>
          </cell>
          <cell r="U186">
            <v>0</v>
          </cell>
          <cell r="V186">
            <v>0</v>
          </cell>
          <cell r="W186">
            <v>1488.03</v>
          </cell>
          <cell r="X186">
            <v>17066.900000000001</v>
          </cell>
          <cell r="Y186">
            <v>9243.36</v>
          </cell>
          <cell r="Z186">
            <v>7845.04</v>
          </cell>
          <cell r="AA186">
            <v>0</v>
          </cell>
          <cell r="AB186">
            <v>13268.08</v>
          </cell>
          <cell r="AC186">
            <v>0</v>
          </cell>
          <cell r="AD186">
            <v>0</v>
          </cell>
          <cell r="AE186">
            <v>47423.38</v>
          </cell>
          <cell r="AF186">
            <v>637547.53</v>
          </cell>
          <cell r="AG186">
            <v>0.56000000000000005</v>
          </cell>
          <cell r="AH186">
            <v>127626</v>
          </cell>
          <cell r="AI186">
            <v>0</v>
          </cell>
          <cell r="AJ186">
            <v>3916</v>
          </cell>
          <cell r="AK186">
            <v>0</v>
          </cell>
          <cell r="AL186">
            <v>5340</v>
          </cell>
          <cell r="AM186">
            <v>19481</v>
          </cell>
          <cell r="AN186">
            <v>136882</v>
          </cell>
          <cell r="AO186">
            <v>19481</v>
          </cell>
          <cell r="AP186">
            <v>0</v>
          </cell>
          <cell r="AQ186">
            <v>14009</v>
          </cell>
          <cell r="AR186">
            <v>11553</v>
          </cell>
          <cell r="AS186">
            <v>23693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16506</v>
          </cell>
          <cell r="AY186">
            <v>288.2</v>
          </cell>
          <cell r="AZ186">
            <v>11553</v>
          </cell>
          <cell r="BA186">
            <v>156363</v>
          </cell>
          <cell r="BB186">
            <v>167916</v>
          </cell>
          <cell r="BC186">
            <v>3.8</v>
          </cell>
          <cell r="BD186">
            <v>43901.4</v>
          </cell>
          <cell r="BE186">
            <v>593646.13</v>
          </cell>
          <cell r="BF186">
            <v>2059.84</v>
          </cell>
          <cell r="BG186">
            <v>0</v>
          </cell>
          <cell r="BH186">
            <v>0</v>
          </cell>
          <cell r="BI186">
            <v>15</v>
          </cell>
          <cell r="BJ186">
            <v>1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1</v>
          </cell>
          <cell r="BP186" t="str">
            <v>Dodie</v>
          </cell>
          <cell r="BQ186" t="str">
            <v>Wood</v>
          </cell>
          <cell r="BR186" t="str">
            <v>712-469-2202</v>
          </cell>
          <cell r="BS186" t="str">
            <v>dwood@manson-nw.k12.ia.us</v>
          </cell>
          <cell r="BT186" t="str">
            <v>Brenda</v>
          </cell>
          <cell r="BU186" t="str">
            <v>Dobson</v>
          </cell>
          <cell r="BV186" t="str">
            <v>712-469-2202</v>
          </cell>
          <cell r="BW186" t="str">
            <v>bdobson@manson-nw.k12.ia.us</v>
          </cell>
          <cell r="BX186" t="str">
            <v>James</v>
          </cell>
          <cell r="BY186" t="str">
            <v>Francois</v>
          </cell>
          <cell r="BZ186" t="str">
            <v>515-542-3218</v>
          </cell>
          <cell r="CA186" t="str">
            <v>none</v>
          </cell>
          <cell r="CB186" t="str">
            <v>NULL</v>
          </cell>
          <cell r="CC186">
            <v>41897.694143518522</v>
          </cell>
          <cell r="CD186" t="str">
            <v>NULL</v>
          </cell>
          <cell r="CE186">
            <v>1</v>
          </cell>
          <cell r="CF186">
            <v>1</v>
          </cell>
          <cell r="CG186">
            <v>1</v>
          </cell>
          <cell r="CH186">
            <v>1249</v>
          </cell>
          <cell r="CI186" t="str">
            <v>4023</v>
          </cell>
          <cell r="CJ186" t="str">
            <v>0000</v>
          </cell>
          <cell r="CK186" t="str">
            <v>2014</v>
          </cell>
        </row>
        <row r="187">
          <cell r="A187">
            <v>4033</v>
          </cell>
          <cell r="B187" t="str">
            <v>2014</v>
          </cell>
          <cell r="C187">
            <v>108097.57</v>
          </cell>
          <cell r="D187">
            <v>0</v>
          </cell>
          <cell r="E187">
            <v>77023.429999999993</v>
          </cell>
          <cell r="F187">
            <v>0</v>
          </cell>
          <cell r="G187">
            <v>0</v>
          </cell>
          <cell r="H187">
            <v>0</v>
          </cell>
          <cell r="I187">
            <v>259665.75</v>
          </cell>
          <cell r="J187">
            <v>49677</v>
          </cell>
          <cell r="K187">
            <v>45507.53</v>
          </cell>
          <cell r="L187">
            <v>13459.06</v>
          </cell>
          <cell r="M187">
            <v>19915</v>
          </cell>
          <cell r="N187">
            <v>0</v>
          </cell>
          <cell r="O187">
            <v>0</v>
          </cell>
          <cell r="P187">
            <v>11026.16</v>
          </cell>
          <cell r="Q187">
            <v>0</v>
          </cell>
          <cell r="R187">
            <v>584371.5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42915.040000000001</v>
          </cell>
          <cell r="Z187">
            <v>22746.639999999999</v>
          </cell>
          <cell r="AA187">
            <v>0</v>
          </cell>
          <cell r="AB187">
            <v>17392.48</v>
          </cell>
          <cell r="AC187">
            <v>0</v>
          </cell>
          <cell r="AD187">
            <v>0</v>
          </cell>
          <cell r="AE187">
            <v>83054.16</v>
          </cell>
          <cell r="AF187">
            <v>501317.34</v>
          </cell>
          <cell r="AG187">
            <v>0.56000000000000005</v>
          </cell>
          <cell r="AH187">
            <v>206552</v>
          </cell>
          <cell r="AI187">
            <v>9585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206552</v>
          </cell>
          <cell r="AO187">
            <v>9585</v>
          </cell>
          <cell r="AP187">
            <v>0</v>
          </cell>
          <cell r="AQ187">
            <v>40619</v>
          </cell>
          <cell r="AR187">
            <v>27964</v>
          </cell>
          <cell r="AS187">
            <v>31058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76634</v>
          </cell>
          <cell r="AY187">
            <v>299</v>
          </cell>
          <cell r="AZ187">
            <v>27964</v>
          </cell>
          <cell r="BA187">
            <v>216137</v>
          </cell>
          <cell r="BB187">
            <v>244101</v>
          </cell>
          <cell r="BC187">
            <v>2.0499999999999998</v>
          </cell>
          <cell r="BD187">
            <v>57326.2</v>
          </cell>
          <cell r="BE187">
            <v>443991.14</v>
          </cell>
          <cell r="BF187">
            <v>1484.92</v>
          </cell>
          <cell r="BG187">
            <v>0</v>
          </cell>
          <cell r="BH187">
            <v>0</v>
          </cell>
          <cell r="BI187">
            <v>1</v>
          </cell>
          <cell r="BJ187">
            <v>1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1</v>
          </cell>
          <cell r="BP187" t="str">
            <v>Steve</v>
          </cell>
          <cell r="BQ187" t="str">
            <v>Oberg</v>
          </cell>
          <cell r="BR187" t="str">
            <v>712-881-1315</v>
          </cell>
          <cell r="BS187" t="str">
            <v>soberg@mvaoschool.org</v>
          </cell>
          <cell r="BT187" t="str">
            <v>Jerry</v>
          </cell>
          <cell r="BU187" t="str">
            <v>Bumstead</v>
          </cell>
          <cell r="BV187" t="str">
            <v>712-881-1315</v>
          </cell>
          <cell r="BW187" t="str">
            <v>na</v>
          </cell>
          <cell r="BX187" t="str">
            <v>Jerry</v>
          </cell>
          <cell r="BY187" t="str">
            <v>Bumstead</v>
          </cell>
          <cell r="BZ187" t="str">
            <v>712-881-1315</v>
          </cell>
          <cell r="CA187" t="str">
            <v>na</v>
          </cell>
          <cell r="CB187" t="str">
            <v>NULL</v>
          </cell>
          <cell r="CC187">
            <v>41885.638865740744</v>
          </cell>
          <cell r="CD187" t="str">
            <v>NULL</v>
          </cell>
          <cell r="CE187">
            <v>1</v>
          </cell>
          <cell r="CF187">
            <v>1</v>
          </cell>
          <cell r="CG187">
            <v>1</v>
          </cell>
          <cell r="CH187">
            <v>1250</v>
          </cell>
          <cell r="CI187" t="str">
            <v>4033</v>
          </cell>
          <cell r="CJ187" t="str">
            <v>0000</v>
          </cell>
          <cell r="CK187" t="str">
            <v>2014</v>
          </cell>
        </row>
        <row r="188">
          <cell r="A188">
            <v>4041</v>
          </cell>
          <cell r="B188" t="str">
            <v>2014</v>
          </cell>
          <cell r="C188">
            <v>119965.21</v>
          </cell>
          <cell r="D188">
            <v>0</v>
          </cell>
          <cell r="E188">
            <v>77288.86</v>
          </cell>
          <cell r="F188">
            <v>0</v>
          </cell>
          <cell r="G188">
            <v>0</v>
          </cell>
          <cell r="H188">
            <v>0</v>
          </cell>
          <cell r="I188">
            <v>284739.01</v>
          </cell>
          <cell r="J188">
            <v>95598.81</v>
          </cell>
          <cell r="K188">
            <v>24054.53</v>
          </cell>
          <cell r="L188">
            <v>6955.67</v>
          </cell>
          <cell r="M188">
            <v>19266</v>
          </cell>
          <cell r="N188">
            <v>1105</v>
          </cell>
          <cell r="O188">
            <v>0</v>
          </cell>
          <cell r="P188">
            <v>2949.18</v>
          </cell>
          <cell r="Q188">
            <v>0</v>
          </cell>
          <cell r="R188">
            <v>631922.27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2210.3200000000002</v>
          </cell>
          <cell r="Z188">
            <v>2963.52</v>
          </cell>
          <cell r="AA188">
            <v>0</v>
          </cell>
          <cell r="AB188">
            <v>19415.2</v>
          </cell>
          <cell r="AC188">
            <v>0</v>
          </cell>
          <cell r="AD188">
            <v>0</v>
          </cell>
          <cell r="AE188">
            <v>24589.040000000001</v>
          </cell>
          <cell r="AF188">
            <v>607333.23</v>
          </cell>
          <cell r="AG188">
            <v>0.56000000000000005</v>
          </cell>
          <cell r="AH188">
            <v>122500</v>
          </cell>
          <cell r="AI188">
            <v>7183</v>
          </cell>
          <cell r="AJ188">
            <v>0</v>
          </cell>
          <cell r="AK188">
            <v>0</v>
          </cell>
          <cell r="AL188">
            <v>850</v>
          </cell>
          <cell r="AM188">
            <v>440</v>
          </cell>
          <cell r="AN188">
            <v>123350</v>
          </cell>
          <cell r="AO188">
            <v>7623</v>
          </cell>
          <cell r="AP188">
            <v>13184</v>
          </cell>
          <cell r="AQ188">
            <v>5292</v>
          </cell>
          <cell r="AR188">
            <v>23911</v>
          </cell>
          <cell r="AS188">
            <v>34670</v>
          </cell>
          <cell r="AT188">
            <v>450</v>
          </cell>
          <cell r="AU188">
            <v>0</v>
          </cell>
          <cell r="AV188">
            <v>0</v>
          </cell>
          <cell r="AW188">
            <v>0</v>
          </cell>
          <cell r="AX188">
            <v>3947</v>
          </cell>
          <cell r="AY188">
            <v>385</v>
          </cell>
          <cell r="AZ188">
            <v>37545</v>
          </cell>
          <cell r="BA188">
            <v>130973</v>
          </cell>
          <cell r="BB188">
            <v>168518</v>
          </cell>
          <cell r="BC188">
            <v>3.6</v>
          </cell>
          <cell r="BD188">
            <v>135162</v>
          </cell>
          <cell r="BE188">
            <v>472171.23</v>
          </cell>
          <cell r="BF188">
            <v>1226.42</v>
          </cell>
          <cell r="BG188">
            <v>0</v>
          </cell>
          <cell r="BH188">
            <v>0</v>
          </cell>
          <cell r="BI188">
            <v>13</v>
          </cell>
          <cell r="BJ188">
            <v>0</v>
          </cell>
          <cell r="BK188">
            <v>1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 t="str">
            <v>Barbara</v>
          </cell>
          <cell r="BQ188" t="str">
            <v>McKeon</v>
          </cell>
          <cell r="BR188" t="str">
            <v>563 652-4984</v>
          </cell>
          <cell r="BS188" t="str">
            <v>bmckeon@maquoketa.k12.ia.us</v>
          </cell>
          <cell r="BT188" t="str">
            <v>Mike</v>
          </cell>
          <cell r="BU188" t="str">
            <v>Wing</v>
          </cell>
          <cell r="BV188" t="str">
            <v>563 652-4616</v>
          </cell>
          <cell r="BW188" t="str">
            <v>mwing@maquoketa.k12.ia.us</v>
          </cell>
          <cell r="BX188" t="str">
            <v>Bruce</v>
          </cell>
          <cell r="BY188" t="str">
            <v>Current</v>
          </cell>
          <cell r="BZ188" t="str">
            <v>563 652-4616</v>
          </cell>
          <cell r="CA188" t="str">
            <v>bcurrent@maquoketa.k12.ia.us</v>
          </cell>
          <cell r="CB188" t="str">
            <v>NULL</v>
          </cell>
          <cell r="CC188">
            <v>41967.61005787037</v>
          </cell>
          <cell r="CD188" t="str">
            <v>NULL</v>
          </cell>
          <cell r="CE188">
            <v>1</v>
          </cell>
          <cell r="CF188">
            <v>1</v>
          </cell>
          <cell r="CG188">
            <v>1</v>
          </cell>
          <cell r="CH188">
            <v>1251</v>
          </cell>
          <cell r="CI188" t="str">
            <v>4041</v>
          </cell>
          <cell r="CJ188" t="str">
            <v>0000</v>
          </cell>
          <cell r="CK188" t="str">
            <v>2014</v>
          </cell>
        </row>
        <row r="189">
          <cell r="A189">
            <v>4043</v>
          </cell>
          <cell r="B189" t="str">
            <v>2014</v>
          </cell>
          <cell r="C189">
            <v>62186.16</v>
          </cell>
          <cell r="D189">
            <v>0</v>
          </cell>
          <cell r="E189">
            <v>55302.44</v>
          </cell>
          <cell r="F189">
            <v>0</v>
          </cell>
          <cell r="G189">
            <v>0</v>
          </cell>
          <cell r="H189">
            <v>0</v>
          </cell>
          <cell r="I189">
            <v>149100.57</v>
          </cell>
          <cell r="J189">
            <v>28413.16</v>
          </cell>
          <cell r="K189">
            <v>45768.83</v>
          </cell>
          <cell r="L189">
            <v>3862.76</v>
          </cell>
          <cell r="M189">
            <v>5525</v>
          </cell>
          <cell r="N189">
            <v>2544</v>
          </cell>
          <cell r="O189">
            <v>0</v>
          </cell>
          <cell r="P189">
            <v>0</v>
          </cell>
          <cell r="Q189">
            <v>0</v>
          </cell>
          <cell r="R189">
            <v>352702.92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15627.36</v>
          </cell>
          <cell r="Z189">
            <v>14254.8</v>
          </cell>
          <cell r="AA189">
            <v>0</v>
          </cell>
          <cell r="AB189">
            <v>7207.76</v>
          </cell>
          <cell r="AC189">
            <v>0</v>
          </cell>
          <cell r="AD189">
            <v>0</v>
          </cell>
          <cell r="AE189">
            <v>37089.919999999998</v>
          </cell>
          <cell r="AF189">
            <v>315613</v>
          </cell>
          <cell r="AG189">
            <v>0.56000000000000005</v>
          </cell>
          <cell r="AH189">
            <v>82917</v>
          </cell>
          <cell r="AI189">
            <v>10410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82917</v>
          </cell>
          <cell r="AO189">
            <v>10410</v>
          </cell>
          <cell r="AP189">
            <v>0</v>
          </cell>
          <cell r="AQ189">
            <v>25455</v>
          </cell>
          <cell r="AR189">
            <v>12491</v>
          </cell>
          <cell r="AS189">
            <v>12871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27906</v>
          </cell>
          <cell r="AY189">
            <v>547.79999999999995</v>
          </cell>
          <cell r="AZ189">
            <v>12491</v>
          </cell>
          <cell r="BA189">
            <v>93327</v>
          </cell>
          <cell r="BB189">
            <v>105818</v>
          </cell>
          <cell r="BC189">
            <v>2.98</v>
          </cell>
          <cell r="BD189">
            <v>37223.18</v>
          </cell>
          <cell r="BE189">
            <v>278389.82</v>
          </cell>
          <cell r="BF189">
            <v>508.2</v>
          </cell>
          <cell r="BG189">
            <v>0</v>
          </cell>
          <cell r="BH189">
            <v>0</v>
          </cell>
          <cell r="BI189">
            <v>4</v>
          </cell>
          <cell r="BJ189">
            <v>0</v>
          </cell>
          <cell r="BK189">
            <v>0</v>
          </cell>
          <cell r="BL189">
            <v>1</v>
          </cell>
          <cell r="BM189">
            <v>0</v>
          </cell>
          <cell r="BN189">
            <v>0</v>
          </cell>
          <cell r="BO189">
            <v>1</v>
          </cell>
          <cell r="BP189" t="str">
            <v>Erika</v>
          </cell>
          <cell r="BQ189" t="str">
            <v>Imler</v>
          </cell>
          <cell r="BR189" t="str">
            <v>563-922-9422</v>
          </cell>
          <cell r="BS189" t="str">
            <v>erikaimler@maquoketa-v.k12.ia.us</v>
          </cell>
          <cell r="BT189" t="str">
            <v>Doug</v>
          </cell>
          <cell r="BU189" t="str">
            <v>Steger</v>
          </cell>
          <cell r="BV189" t="str">
            <v>563-922-3045</v>
          </cell>
          <cell r="BW189" t="str">
            <v>dougsteger@maquoketa-v.k12.ia.us</v>
          </cell>
          <cell r="BX189" t="str">
            <v>Doug</v>
          </cell>
          <cell r="BY189" t="str">
            <v>Steger</v>
          </cell>
          <cell r="BZ189" t="str">
            <v>563-920-3045</v>
          </cell>
          <cell r="CA189" t="str">
            <v>dougsteger@maquoketa-v.k12.ia.us</v>
          </cell>
          <cell r="CB189" t="str">
            <v>NULL</v>
          </cell>
          <cell r="CC189">
            <v>41880.597002314818</v>
          </cell>
          <cell r="CD189" t="str">
            <v>NULL</v>
          </cell>
          <cell r="CE189">
            <v>1</v>
          </cell>
          <cell r="CF189">
            <v>1</v>
          </cell>
          <cell r="CG189">
            <v>1</v>
          </cell>
          <cell r="CH189">
            <v>1252</v>
          </cell>
          <cell r="CI189" t="str">
            <v>4043</v>
          </cell>
          <cell r="CJ189" t="str">
            <v>0000</v>
          </cell>
          <cell r="CK189" t="str">
            <v>2014</v>
          </cell>
        </row>
        <row r="190">
          <cell r="A190">
            <v>4068</v>
          </cell>
          <cell r="B190" t="str">
            <v>2014</v>
          </cell>
          <cell r="C190">
            <v>54496.93</v>
          </cell>
          <cell r="D190">
            <v>0</v>
          </cell>
          <cell r="E190">
            <v>60533.13</v>
          </cell>
          <cell r="F190">
            <v>0</v>
          </cell>
          <cell r="G190">
            <v>0</v>
          </cell>
          <cell r="H190">
            <v>0</v>
          </cell>
          <cell r="I190">
            <v>81499.350000000006</v>
          </cell>
          <cell r="J190">
            <v>13711.77</v>
          </cell>
          <cell r="K190">
            <v>3138.67</v>
          </cell>
          <cell r="L190">
            <v>41153.67</v>
          </cell>
          <cell r="M190">
            <v>12774</v>
          </cell>
          <cell r="N190">
            <v>36</v>
          </cell>
          <cell r="O190">
            <v>17400.86</v>
          </cell>
          <cell r="P190">
            <v>2367.5</v>
          </cell>
          <cell r="Q190">
            <v>0</v>
          </cell>
          <cell r="R190">
            <v>287111.88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6547.52</v>
          </cell>
          <cell r="Z190">
            <v>20091.12</v>
          </cell>
          <cell r="AA190">
            <v>0</v>
          </cell>
          <cell r="AB190">
            <v>7001.68</v>
          </cell>
          <cell r="AC190">
            <v>2191.84</v>
          </cell>
          <cell r="AD190">
            <v>0</v>
          </cell>
          <cell r="AE190">
            <v>35832.160000000003</v>
          </cell>
          <cell r="AF190">
            <v>251279.72</v>
          </cell>
          <cell r="AG190">
            <v>0.56000000000000005</v>
          </cell>
          <cell r="AH190">
            <v>69878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1334</v>
          </cell>
          <cell r="AN190">
            <v>69878</v>
          </cell>
          <cell r="AO190">
            <v>1334</v>
          </cell>
          <cell r="AP190">
            <v>0</v>
          </cell>
          <cell r="AQ190">
            <v>35877</v>
          </cell>
          <cell r="AR190">
            <v>16919</v>
          </cell>
          <cell r="AS190">
            <v>12503</v>
          </cell>
          <cell r="AT190">
            <v>0</v>
          </cell>
          <cell r="AU190">
            <v>3914</v>
          </cell>
          <cell r="AV190">
            <v>0</v>
          </cell>
          <cell r="AW190">
            <v>0</v>
          </cell>
          <cell r="AX190">
            <v>11692</v>
          </cell>
          <cell r="AY190">
            <v>435</v>
          </cell>
          <cell r="AZ190">
            <v>16919</v>
          </cell>
          <cell r="BA190">
            <v>71212</v>
          </cell>
          <cell r="BB190">
            <v>88131</v>
          </cell>
          <cell r="BC190">
            <v>2.85</v>
          </cell>
          <cell r="BD190">
            <v>48219.15</v>
          </cell>
          <cell r="BE190">
            <v>203060.57</v>
          </cell>
          <cell r="BF190">
            <v>466.81</v>
          </cell>
          <cell r="BG190">
            <v>0</v>
          </cell>
          <cell r="BH190">
            <v>0</v>
          </cell>
          <cell r="BI190">
            <v>6</v>
          </cell>
          <cell r="BJ190">
            <v>0</v>
          </cell>
          <cell r="BK190">
            <v>0</v>
          </cell>
          <cell r="BL190">
            <v>1</v>
          </cell>
          <cell r="BM190">
            <v>0</v>
          </cell>
          <cell r="BN190">
            <v>0</v>
          </cell>
          <cell r="BO190">
            <v>0</v>
          </cell>
          <cell r="BP190" t="str">
            <v>Joe</v>
          </cell>
          <cell r="BQ190" t="str">
            <v>Mohning</v>
          </cell>
          <cell r="BR190" t="str">
            <v>712-376-4171</v>
          </cell>
          <cell r="BS190" t="str">
            <v>jmohning@mmccsd.org</v>
          </cell>
          <cell r="BT190" t="str">
            <v>Jan</v>
          </cell>
          <cell r="BU190" t="str">
            <v>Brandhorst</v>
          </cell>
          <cell r="BV190" t="str">
            <v>712-376-4171</v>
          </cell>
          <cell r="BW190" t="str">
            <v>jbrandhorst@mmccsd.org</v>
          </cell>
          <cell r="BX190" t="str">
            <v>Don</v>
          </cell>
          <cell r="BY190" t="str">
            <v>Kreber</v>
          </cell>
          <cell r="BZ190" t="str">
            <v>712-376-4171</v>
          </cell>
          <cell r="CA190" t="str">
            <v>dkreber@mmccsd.org</v>
          </cell>
          <cell r="CB190" t="str">
            <v>NULL</v>
          </cell>
          <cell r="CC190">
            <v>41896.797106481485</v>
          </cell>
          <cell r="CD190" t="str">
            <v>NULL</v>
          </cell>
          <cell r="CE190">
            <v>1</v>
          </cell>
          <cell r="CF190">
            <v>1</v>
          </cell>
          <cell r="CG190">
            <v>1</v>
          </cell>
          <cell r="CH190">
            <v>1253</v>
          </cell>
          <cell r="CI190" t="str">
            <v>4068</v>
          </cell>
          <cell r="CJ190" t="str">
            <v>0000</v>
          </cell>
          <cell r="CK190" t="str">
            <v>2014</v>
          </cell>
        </row>
        <row r="191">
          <cell r="A191">
            <v>4086</v>
          </cell>
          <cell r="B191" t="str">
            <v>2014</v>
          </cell>
          <cell r="C191">
            <v>52360.3</v>
          </cell>
          <cell r="D191">
            <v>0</v>
          </cell>
          <cell r="E191">
            <v>30811.86</v>
          </cell>
          <cell r="F191">
            <v>0</v>
          </cell>
          <cell r="G191">
            <v>0</v>
          </cell>
          <cell r="H191">
            <v>1361.76</v>
          </cell>
          <cell r="I191">
            <v>228541.79</v>
          </cell>
          <cell r="J191">
            <v>54136.97</v>
          </cell>
          <cell r="K191">
            <v>30506.18</v>
          </cell>
          <cell r="L191">
            <v>19230.669999999998</v>
          </cell>
          <cell r="M191">
            <v>9639</v>
          </cell>
          <cell r="N191">
            <v>1723.61</v>
          </cell>
          <cell r="O191">
            <v>0</v>
          </cell>
          <cell r="P191">
            <v>2084.31</v>
          </cell>
          <cell r="Q191">
            <v>0</v>
          </cell>
          <cell r="R191">
            <v>430396.45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2640.6</v>
          </cell>
          <cell r="Y191">
            <v>0</v>
          </cell>
          <cell r="Z191">
            <v>15221.92</v>
          </cell>
          <cell r="AA191">
            <v>0</v>
          </cell>
          <cell r="AB191">
            <v>10979.36</v>
          </cell>
          <cell r="AC191">
            <v>0</v>
          </cell>
          <cell r="AD191">
            <v>0</v>
          </cell>
          <cell r="AE191">
            <v>28841.88</v>
          </cell>
          <cell r="AF191">
            <v>401554.57</v>
          </cell>
          <cell r="AG191">
            <v>0.56000000000000005</v>
          </cell>
          <cell r="AH191">
            <v>29052</v>
          </cell>
          <cell r="AI191">
            <v>0</v>
          </cell>
          <cell r="AJ191">
            <v>10395</v>
          </cell>
          <cell r="AK191">
            <v>0</v>
          </cell>
          <cell r="AL191">
            <v>0</v>
          </cell>
          <cell r="AM191">
            <v>382</v>
          </cell>
          <cell r="AN191">
            <v>39447</v>
          </cell>
          <cell r="AO191">
            <v>382</v>
          </cell>
          <cell r="AP191">
            <v>11389</v>
          </cell>
          <cell r="AQ191">
            <v>27182</v>
          </cell>
          <cell r="AR191">
            <v>31577</v>
          </cell>
          <cell r="AS191">
            <v>19606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388</v>
          </cell>
          <cell r="AZ191">
            <v>42966</v>
          </cell>
          <cell r="BA191">
            <v>39829</v>
          </cell>
          <cell r="BB191">
            <v>82795</v>
          </cell>
          <cell r="BC191">
            <v>4.8499999999999996</v>
          </cell>
          <cell r="BD191">
            <v>208385.1</v>
          </cell>
          <cell r="BE191">
            <v>193169.47</v>
          </cell>
          <cell r="BF191">
            <v>497.86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1</v>
          </cell>
          <cell r="BM191">
            <v>0</v>
          </cell>
          <cell r="BN191">
            <v>0</v>
          </cell>
          <cell r="BO191">
            <v>0</v>
          </cell>
          <cell r="BP191" t="str">
            <v>KEN</v>
          </cell>
          <cell r="BQ191" t="str">
            <v>COOK</v>
          </cell>
          <cell r="BR191" t="str">
            <v>319-377-0123</v>
          </cell>
          <cell r="BS191" t="str">
            <v>KCOOK@MARION.ISD.ORG</v>
          </cell>
          <cell r="BT191" t="str">
            <v>KEN</v>
          </cell>
          <cell r="BU191" t="str">
            <v>COOK</v>
          </cell>
          <cell r="BV191" t="str">
            <v>319-377-0123</v>
          </cell>
          <cell r="BW191" t="str">
            <v>KCOOK@MARION.ISD.ORG</v>
          </cell>
          <cell r="BX191" t="str">
            <v>N/A</v>
          </cell>
          <cell r="BY191" t="str">
            <v>N/A</v>
          </cell>
          <cell r="BZ191" t="str">
            <v>N/A</v>
          </cell>
          <cell r="CA191" t="str">
            <v>N/A</v>
          </cell>
          <cell r="CB191" t="str">
            <v>NULL</v>
          </cell>
          <cell r="CC191">
            <v>41894.414930555555</v>
          </cell>
          <cell r="CD191" t="str">
            <v>NULL</v>
          </cell>
          <cell r="CE191">
            <v>1</v>
          </cell>
          <cell r="CF191">
            <v>1</v>
          </cell>
          <cell r="CG191">
            <v>1</v>
          </cell>
          <cell r="CH191">
            <v>1254</v>
          </cell>
          <cell r="CI191" t="str">
            <v>4086</v>
          </cell>
          <cell r="CJ191" t="str">
            <v>0000</v>
          </cell>
          <cell r="CK191" t="str">
            <v>2014</v>
          </cell>
        </row>
        <row r="192">
          <cell r="A192">
            <v>4104</v>
          </cell>
          <cell r="B192" t="str">
            <v>2014</v>
          </cell>
          <cell r="C192">
            <v>162329.63</v>
          </cell>
          <cell r="D192">
            <v>8079</v>
          </cell>
          <cell r="E192">
            <v>193719.06</v>
          </cell>
          <cell r="F192">
            <v>0</v>
          </cell>
          <cell r="G192">
            <v>0</v>
          </cell>
          <cell r="H192">
            <v>0</v>
          </cell>
          <cell r="I192">
            <v>963966.82</v>
          </cell>
          <cell r="J192">
            <v>217784.11</v>
          </cell>
          <cell r="K192">
            <v>71322</v>
          </cell>
          <cell r="L192">
            <v>20399.41</v>
          </cell>
          <cell r="M192">
            <v>0</v>
          </cell>
          <cell r="N192">
            <v>0</v>
          </cell>
          <cell r="O192">
            <v>47054.83</v>
          </cell>
          <cell r="P192">
            <v>56310.52</v>
          </cell>
          <cell r="Q192">
            <v>0</v>
          </cell>
          <cell r="R192">
            <v>1740965.38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24460.799999999999</v>
          </cell>
          <cell r="Z192">
            <v>42388.08</v>
          </cell>
          <cell r="AA192">
            <v>0</v>
          </cell>
          <cell r="AB192">
            <v>19827.36</v>
          </cell>
          <cell r="AC192">
            <v>7194.88</v>
          </cell>
          <cell r="AD192">
            <v>0</v>
          </cell>
          <cell r="AE192">
            <v>93871.12</v>
          </cell>
          <cell r="AF192">
            <v>1647094.26</v>
          </cell>
          <cell r="AG192">
            <v>0.56000000000000005</v>
          </cell>
          <cell r="AH192">
            <v>168949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168949</v>
          </cell>
          <cell r="AO192">
            <v>0</v>
          </cell>
          <cell r="AP192">
            <v>79121</v>
          </cell>
          <cell r="AQ192">
            <v>75693</v>
          </cell>
          <cell r="AR192">
            <v>32626</v>
          </cell>
          <cell r="AS192">
            <v>35406</v>
          </cell>
          <cell r="AT192">
            <v>0</v>
          </cell>
          <cell r="AU192">
            <v>12848</v>
          </cell>
          <cell r="AV192">
            <v>0</v>
          </cell>
          <cell r="AW192">
            <v>0</v>
          </cell>
          <cell r="AX192">
            <v>43680</v>
          </cell>
          <cell r="AY192">
            <v>1482.2</v>
          </cell>
          <cell r="AZ192">
            <v>111747</v>
          </cell>
          <cell r="BA192">
            <v>168949</v>
          </cell>
          <cell r="BB192">
            <v>280696</v>
          </cell>
          <cell r="BC192">
            <v>5.87</v>
          </cell>
          <cell r="BD192">
            <v>655954.89</v>
          </cell>
          <cell r="BE192">
            <v>991139.37</v>
          </cell>
          <cell r="BF192">
            <v>668.69</v>
          </cell>
          <cell r="BG192">
            <v>0</v>
          </cell>
          <cell r="BH192">
            <v>0</v>
          </cell>
          <cell r="BI192">
            <v>25</v>
          </cell>
          <cell r="BJ192">
            <v>0</v>
          </cell>
          <cell r="BK192">
            <v>0</v>
          </cell>
          <cell r="BL192">
            <v>0</v>
          </cell>
          <cell r="BM192">
            <v>1</v>
          </cell>
          <cell r="BN192">
            <v>0</v>
          </cell>
          <cell r="BO192">
            <v>1</v>
          </cell>
          <cell r="BP192" t="str">
            <v>Don</v>
          </cell>
          <cell r="BQ192" t="str">
            <v>Meyer</v>
          </cell>
          <cell r="BR192">
            <v>6417541195</v>
          </cell>
          <cell r="BS192" t="str">
            <v>dmeyer3@marshalltown.k12.ia.us</v>
          </cell>
          <cell r="BT192" t="str">
            <v>Don</v>
          </cell>
          <cell r="BU192" t="str">
            <v>Meyer</v>
          </cell>
          <cell r="BV192">
            <v>6417541195</v>
          </cell>
          <cell r="BW192" t="str">
            <v>dmeyer3@marshalltown.k12.ia.us</v>
          </cell>
          <cell r="BX192" t="str">
            <v>Kevin</v>
          </cell>
          <cell r="BY192" t="str">
            <v>Beye</v>
          </cell>
          <cell r="BZ192">
            <v>6417541195</v>
          </cell>
          <cell r="CA192" t="str">
            <v>kbeye@marshalltown.k12.ia.us</v>
          </cell>
          <cell r="CB192" t="str">
            <v>NULL</v>
          </cell>
          <cell r="CC192">
            <v>41884.568379629629</v>
          </cell>
          <cell r="CD192" t="str">
            <v>NULL</v>
          </cell>
          <cell r="CE192">
            <v>1</v>
          </cell>
          <cell r="CF192">
            <v>1</v>
          </cell>
          <cell r="CG192">
            <v>1</v>
          </cell>
          <cell r="CH192">
            <v>1255</v>
          </cell>
          <cell r="CI192" t="str">
            <v>4104</v>
          </cell>
          <cell r="CJ192" t="str">
            <v>0000</v>
          </cell>
          <cell r="CK192" t="str">
            <v>2014</v>
          </cell>
        </row>
        <row r="193">
          <cell r="A193">
            <v>4122</v>
          </cell>
          <cell r="B193" t="str">
            <v>2014</v>
          </cell>
          <cell r="C193">
            <v>13773.99</v>
          </cell>
          <cell r="D193">
            <v>0</v>
          </cell>
          <cell r="E193">
            <v>25594.28</v>
          </cell>
          <cell r="F193">
            <v>0</v>
          </cell>
          <cell r="G193">
            <v>0</v>
          </cell>
          <cell r="H193">
            <v>0</v>
          </cell>
          <cell r="I193">
            <v>8862.49</v>
          </cell>
          <cell r="J193">
            <v>1990.22</v>
          </cell>
          <cell r="K193">
            <v>0</v>
          </cell>
          <cell r="L193">
            <v>458.6</v>
          </cell>
          <cell r="M193">
            <v>4497</v>
          </cell>
          <cell r="N193">
            <v>0</v>
          </cell>
          <cell r="O193">
            <v>214147.31</v>
          </cell>
          <cell r="P193">
            <v>3089</v>
          </cell>
          <cell r="Q193">
            <v>0</v>
          </cell>
          <cell r="R193">
            <v>272412.89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272412.89</v>
          </cell>
          <cell r="AG193">
            <v>0.56000000000000005</v>
          </cell>
          <cell r="AH193">
            <v>63725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63725</v>
          </cell>
          <cell r="AO193">
            <v>0</v>
          </cell>
          <cell r="AP193">
            <v>0</v>
          </cell>
          <cell r="AQ193">
            <v>0</v>
          </cell>
          <cell r="AR193">
            <v>5760</v>
          </cell>
          <cell r="AS193">
            <v>0</v>
          </cell>
          <cell r="AT193">
            <v>13550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349</v>
          </cell>
          <cell r="AZ193">
            <v>19310</v>
          </cell>
          <cell r="BA193">
            <v>63725</v>
          </cell>
          <cell r="BB193">
            <v>83035</v>
          </cell>
          <cell r="BC193">
            <v>3.28</v>
          </cell>
          <cell r="BD193">
            <v>63336.800000000003</v>
          </cell>
          <cell r="BE193">
            <v>209076.09</v>
          </cell>
          <cell r="BF193">
            <v>599.07000000000005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 t="str">
            <v>JILL</v>
          </cell>
          <cell r="BQ193" t="str">
            <v>GAVIN</v>
          </cell>
          <cell r="BR193" t="str">
            <v>641-764-2608</v>
          </cell>
          <cell r="BS193" t="str">
            <v>jill_gavin@mstm.us</v>
          </cell>
          <cell r="BT193" t="str">
            <v>JILL</v>
          </cell>
          <cell r="BU193" t="str">
            <v>GAVIN</v>
          </cell>
          <cell r="BV193" t="str">
            <v>641-764-2608</v>
          </cell>
          <cell r="BW193" t="str">
            <v>jill_gavin@mstm.us</v>
          </cell>
          <cell r="BX193" t="str">
            <v>JIM</v>
          </cell>
          <cell r="BY193" t="str">
            <v>LYNCH</v>
          </cell>
          <cell r="BZ193" t="str">
            <v>641-764-2608</v>
          </cell>
          <cell r="CA193" t="str">
            <v>jim_lynch@mstm.us</v>
          </cell>
          <cell r="CB193" t="str">
            <v>NULL</v>
          </cell>
          <cell r="CC193">
            <v>41890.498078703706</v>
          </cell>
          <cell r="CD193" t="str">
            <v>NULL</v>
          </cell>
          <cell r="CE193">
            <v>1</v>
          </cell>
          <cell r="CF193">
            <v>1</v>
          </cell>
          <cell r="CG193">
            <v>1</v>
          </cell>
          <cell r="CH193">
            <v>1256</v>
          </cell>
          <cell r="CI193" t="str">
            <v>4122</v>
          </cell>
          <cell r="CJ193" t="str">
            <v>0000</v>
          </cell>
          <cell r="CK193" t="str">
            <v>2014</v>
          </cell>
        </row>
        <row r="194">
          <cell r="A194">
            <v>4131</v>
          </cell>
          <cell r="B194" t="str">
            <v>2014</v>
          </cell>
          <cell r="C194">
            <v>174449.8</v>
          </cell>
          <cell r="D194">
            <v>1164.21</v>
          </cell>
          <cell r="E194">
            <v>155014.29</v>
          </cell>
          <cell r="F194">
            <v>0</v>
          </cell>
          <cell r="G194">
            <v>0</v>
          </cell>
          <cell r="H194">
            <v>0</v>
          </cell>
          <cell r="I194">
            <v>107826.36</v>
          </cell>
          <cell r="J194">
            <v>27167.18</v>
          </cell>
          <cell r="K194">
            <v>733.7</v>
          </cell>
          <cell r="L194">
            <v>6927.86</v>
          </cell>
          <cell r="M194">
            <v>0</v>
          </cell>
          <cell r="N194">
            <v>480</v>
          </cell>
          <cell r="O194">
            <v>1202168.6499999999</v>
          </cell>
          <cell r="P194">
            <v>3105.8</v>
          </cell>
          <cell r="Q194">
            <v>0</v>
          </cell>
          <cell r="R194">
            <v>1679037.85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4972.24</v>
          </cell>
          <cell r="Z194">
            <v>4526.4799999999996</v>
          </cell>
          <cell r="AA194">
            <v>0</v>
          </cell>
          <cell r="AB194">
            <v>28767.759999999998</v>
          </cell>
          <cell r="AC194">
            <v>0</v>
          </cell>
          <cell r="AD194">
            <v>0</v>
          </cell>
          <cell r="AE194">
            <v>38266.480000000003</v>
          </cell>
          <cell r="AF194">
            <v>1640771.37</v>
          </cell>
          <cell r="AG194">
            <v>0.56000000000000005</v>
          </cell>
          <cell r="AH194">
            <v>132950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3008</v>
          </cell>
          <cell r="AN194">
            <v>132950</v>
          </cell>
          <cell r="AO194">
            <v>3008</v>
          </cell>
          <cell r="AP194">
            <v>34989</v>
          </cell>
          <cell r="AQ194">
            <v>8083</v>
          </cell>
          <cell r="AR194">
            <v>51711</v>
          </cell>
          <cell r="AS194">
            <v>51371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8879</v>
          </cell>
          <cell r="AY194">
            <v>2269.9</v>
          </cell>
          <cell r="AZ194">
            <v>86700</v>
          </cell>
          <cell r="BA194">
            <v>135958</v>
          </cell>
          <cell r="BB194">
            <v>222658</v>
          </cell>
          <cell r="BC194">
            <v>7.37</v>
          </cell>
          <cell r="BD194">
            <v>638979</v>
          </cell>
          <cell r="BE194">
            <v>1001792.37</v>
          </cell>
          <cell r="BF194">
            <v>441.34</v>
          </cell>
          <cell r="BG194">
            <v>0</v>
          </cell>
          <cell r="BH194">
            <v>0</v>
          </cell>
          <cell r="BI194">
            <v>22</v>
          </cell>
          <cell r="BJ194">
            <v>0</v>
          </cell>
          <cell r="BK194">
            <v>0</v>
          </cell>
          <cell r="BL194">
            <v>0</v>
          </cell>
          <cell r="BM194">
            <v>1</v>
          </cell>
          <cell r="BN194">
            <v>0</v>
          </cell>
          <cell r="BO194">
            <v>0</v>
          </cell>
          <cell r="BP194" t="str">
            <v>Hal</v>
          </cell>
          <cell r="BQ194" t="str">
            <v>Minear</v>
          </cell>
          <cell r="BR194" t="str">
            <v>641-421-4402</v>
          </cell>
          <cell r="BS194" t="str">
            <v>hminear@masoncityschools.org</v>
          </cell>
          <cell r="BT194" t="str">
            <v>Randy</v>
          </cell>
          <cell r="BU194" t="str">
            <v>Meyer</v>
          </cell>
          <cell r="BV194" t="str">
            <v>641-421-4428</v>
          </cell>
          <cell r="BW194" t="str">
            <v>rmeyer@masoncityschools.org</v>
          </cell>
          <cell r="BX194" t="str">
            <v>Jimmy</v>
          </cell>
          <cell r="BY194" t="str">
            <v>Shunkwiler</v>
          </cell>
          <cell r="BZ194" t="str">
            <v>641-424-2600</v>
          </cell>
          <cell r="CA194" t="str">
            <v>jschunkwiler@nibc.com</v>
          </cell>
          <cell r="CB194" t="str">
            <v>NULL</v>
          </cell>
          <cell r="CC194">
            <v>41894.753935185188</v>
          </cell>
          <cell r="CD194" t="str">
            <v>NULL</v>
          </cell>
          <cell r="CE194">
            <v>1</v>
          </cell>
          <cell r="CF194">
            <v>1</v>
          </cell>
          <cell r="CG194">
            <v>1</v>
          </cell>
          <cell r="CH194">
            <v>1257</v>
          </cell>
          <cell r="CI194" t="str">
            <v>4131</v>
          </cell>
          <cell r="CJ194" t="str">
            <v>0000</v>
          </cell>
          <cell r="CK194" t="str">
            <v>2014</v>
          </cell>
        </row>
        <row r="195">
          <cell r="A195">
            <v>4149</v>
          </cell>
          <cell r="B195" t="str">
            <v>2014</v>
          </cell>
          <cell r="C195">
            <v>105160.39</v>
          </cell>
          <cell r="D195">
            <v>0</v>
          </cell>
          <cell r="E195">
            <v>45929.43</v>
          </cell>
          <cell r="F195">
            <v>1685</v>
          </cell>
          <cell r="G195">
            <v>0</v>
          </cell>
          <cell r="H195">
            <v>0</v>
          </cell>
          <cell r="I195">
            <v>218903.28</v>
          </cell>
          <cell r="J195">
            <v>52973.8</v>
          </cell>
          <cell r="K195">
            <v>4826.53</v>
          </cell>
          <cell r="L195">
            <v>37042.370000000003</v>
          </cell>
          <cell r="M195">
            <v>15882</v>
          </cell>
          <cell r="N195">
            <v>1173</v>
          </cell>
          <cell r="O195">
            <v>4870.9799999999996</v>
          </cell>
          <cell r="P195">
            <v>8391.41</v>
          </cell>
          <cell r="Q195">
            <v>0</v>
          </cell>
          <cell r="R195">
            <v>496838.19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38070.480000000003</v>
          </cell>
          <cell r="Z195">
            <v>3480.96</v>
          </cell>
          <cell r="AA195">
            <v>0</v>
          </cell>
          <cell r="AB195">
            <v>15666.56</v>
          </cell>
          <cell r="AC195">
            <v>0</v>
          </cell>
          <cell r="AD195">
            <v>0</v>
          </cell>
          <cell r="AE195">
            <v>57218</v>
          </cell>
          <cell r="AF195">
            <v>439620.19</v>
          </cell>
          <cell r="AG195">
            <v>0.56000000000000005</v>
          </cell>
          <cell r="AH195">
            <v>121837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5566</v>
          </cell>
          <cell r="AN195">
            <v>121837</v>
          </cell>
          <cell r="AO195">
            <v>5566</v>
          </cell>
          <cell r="AP195">
            <v>14973</v>
          </cell>
          <cell r="AQ195">
            <v>6216</v>
          </cell>
          <cell r="AR195">
            <v>30058</v>
          </cell>
          <cell r="AS195">
            <v>27976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67983</v>
          </cell>
          <cell r="AY195">
            <v>763.7</v>
          </cell>
          <cell r="AZ195">
            <v>45031</v>
          </cell>
          <cell r="BA195">
            <v>127403</v>
          </cell>
          <cell r="BB195">
            <v>172434</v>
          </cell>
          <cell r="BC195">
            <v>2.5499999999999998</v>
          </cell>
          <cell r="BD195">
            <v>114829.05</v>
          </cell>
          <cell r="BE195">
            <v>324791.14</v>
          </cell>
          <cell r="BF195">
            <v>425.29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 t="str">
            <v>Russ</v>
          </cell>
          <cell r="BQ195" t="str">
            <v>Adams</v>
          </cell>
          <cell r="BR195" t="str">
            <v>712-737-4873</v>
          </cell>
          <cell r="BS195" t="str">
            <v>radams@moc-fv.k12.ia.us</v>
          </cell>
          <cell r="BT195" t="str">
            <v>John</v>
          </cell>
          <cell r="BU195" t="str">
            <v>Van Wyk</v>
          </cell>
          <cell r="BV195" t="str">
            <v>712-441-2375</v>
          </cell>
          <cell r="BW195" t="str">
            <v>jvanwyk@moc-fv.k12.ia.us</v>
          </cell>
          <cell r="BX195" t="str">
            <v>John</v>
          </cell>
          <cell r="BY195" t="str">
            <v>Van Wyk</v>
          </cell>
          <cell r="BZ195" t="str">
            <v>712-441-2375</v>
          </cell>
          <cell r="CA195" t="str">
            <v>jvanwyk@moc-fv.k12.ia.us</v>
          </cell>
          <cell r="CB195" t="str">
            <v>NULL</v>
          </cell>
          <cell r="CC195">
            <v>41894.385416666664</v>
          </cell>
          <cell r="CD195" t="str">
            <v>NULL</v>
          </cell>
          <cell r="CE195">
            <v>1</v>
          </cell>
          <cell r="CF195">
            <v>1</v>
          </cell>
          <cell r="CG195">
            <v>1</v>
          </cell>
          <cell r="CH195">
            <v>1258</v>
          </cell>
          <cell r="CI195" t="str">
            <v>4149</v>
          </cell>
          <cell r="CJ195" t="str">
            <v>0000</v>
          </cell>
          <cell r="CK195" t="str">
            <v>2014</v>
          </cell>
        </row>
        <row r="196">
          <cell r="A196">
            <v>4203</v>
          </cell>
          <cell r="B196" t="str">
            <v>2014</v>
          </cell>
          <cell r="C196">
            <v>99408.78</v>
          </cell>
          <cell r="D196">
            <v>0</v>
          </cell>
          <cell r="E196">
            <v>86482.87</v>
          </cell>
          <cell r="F196">
            <v>1196.55</v>
          </cell>
          <cell r="G196">
            <v>0</v>
          </cell>
          <cell r="H196">
            <v>0</v>
          </cell>
          <cell r="I196">
            <v>269932.57</v>
          </cell>
          <cell r="J196">
            <v>80521.53</v>
          </cell>
          <cell r="K196">
            <v>43744.59</v>
          </cell>
          <cell r="L196">
            <v>6394.72</v>
          </cell>
          <cell r="M196">
            <v>13726</v>
          </cell>
          <cell r="N196">
            <v>585</v>
          </cell>
          <cell r="O196">
            <v>0</v>
          </cell>
          <cell r="P196">
            <v>30705.71</v>
          </cell>
          <cell r="Q196">
            <v>0</v>
          </cell>
          <cell r="R196">
            <v>632698.31999999995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11074.56</v>
          </cell>
          <cell r="Z196">
            <v>8551.2000000000007</v>
          </cell>
          <cell r="AA196">
            <v>0</v>
          </cell>
          <cell r="AB196">
            <v>27501.599999999999</v>
          </cell>
          <cell r="AC196">
            <v>0</v>
          </cell>
          <cell r="AD196">
            <v>0</v>
          </cell>
          <cell r="AE196">
            <v>47127.360000000001</v>
          </cell>
          <cell r="AF196">
            <v>585570.96</v>
          </cell>
          <cell r="AG196">
            <v>0.56000000000000005</v>
          </cell>
          <cell r="AH196">
            <v>135934</v>
          </cell>
          <cell r="AI196">
            <v>18806</v>
          </cell>
          <cell r="AJ196">
            <v>0</v>
          </cell>
          <cell r="AK196">
            <v>0</v>
          </cell>
          <cell r="AL196">
            <v>360</v>
          </cell>
          <cell r="AM196">
            <v>150</v>
          </cell>
          <cell r="AN196">
            <v>136294</v>
          </cell>
          <cell r="AO196">
            <v>18956</v>
          </cell>
          <cell r="AP196">
            <v>14445</v>
          </cell>
          <cell r="AQ196">
            <v>15270</v>
          </cell>
          <cell r="AR196">
            <v>19825</v>
          </cell>
          <cell r="AS196">
            <v>49110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19776</v>
          </cell>
          <cell r="AY196">
            <v>639.6</v>
          </cell>
          <cell r="AZ196">
            <v>34270</v>
          </cell>
          <cell r="BA196">
            <v>155250</v>
          </cell>
          <cell r="BB196">
            <v>189520</v>
          </cell>
          <cell r="BC196">
            <v>3.09</v>
          </cell>
          <cell r="BD196">
            <v>105894.3</v>
          </cell>
          <cell r="BE196">
            <v>479676.66</v>
          </cell>
          <cell r="BF196">
            <v>749.96</v>
          </cell>
          <cell r="BG196">
            <v>0</v>
          </cell>
          <cell r="BH196">
            <v>0</v>
          </cell>
          <cell r="BI196">
            <v>14</v>
          </cell>
          <cell r="BJ196">
            <v>0</v>
          </cell>
          <cell r="BK196">
            <v>0</v>
          </cell>
          <cell r="BL196">
            <v>0</v>
          </cell>
          <cell r="BM196">
            <v>1</v>
          </cell>
          <cell r="BN196">
            <v>0</v>
          </cell>
          <cell r="BO196">
            <v>1</v>
          </cell>
          <cell r="BP196" t="str">
            <v>Edmond</v>
          </cell>
          <cell r="BQ196" t="str">
            <v>Arnold</v>
          </cell>
          <cell r="BR196">
            <v>3193943700</v>
          </cell>
          <cell r="BS196" t="str">
            <v>arnolde@mepoedu.org</v>
          </cell>
          <cell r="BT196" t="str">
            <v>Edmond</v>
          </cell>
          <cell r="BU196" t="str">
            <v>Arnold</v>
          </cell>
          <cell r="BV196">
            <v>3193943700</v>
          </cell>
          <cell r="BW196" t="str">
            <v>arnolde@mepoedu.org</v>
          </cell>
          <cell r="BX196" t="str">
            <v>Edmond</v>
          </cell>
          <cell r="BY196" t="str">
            <v>Arnold</v>
          </cell>
          <cell r="BZ196">
            <v>3193943700</v>
          </cell>
          <cell r="CA196" t="str">
            <v>arnolde@mepoedu.org</v>
          </cell>
          <cell r="CB196" t="str">
            <v>NULL</v>
          </cell>
          <cell r="CC196">
            <v>41897.413807870369</v>
          </cell>
          <cell r="CD196" t="str">
            <v>NULL</v>
          </cell>
          <cell r="CE196">
            <v>1</v>
          </cell>
          <cell r="CF196">
            <v>1</v>
          </cell>
          <cell r="CG196">
            <v>1</v>
          </cell>
          <cell r="CH196">
            <v>1259</v>
          </cell>
          <cell r="CI196" t="str">
            <v>4203</v>
          </cell>
          <cell r="CJ196" t="str">
            <v>0000</v>
          </cell>
          <cell r="CK196" t="str">
            <v>2014</v>
          </cell>
        </row>
        <row r="197">
          <cell r="A197">
            <v>4212</v>
          </cell>
          <cell r="B197" t="str">
            <v>2014</v>
          </cell>
          <cell r="C197">
            <v>37990.870000000003</v>
          </cell>
          <cell r="D197">
            <v>0</v>
          </cell>
          <cell r="E197">
            <v>43729.56</v>
          </cell>
          <cell r="F197">
            <v>0</v>
          </cell>
          <cell r="G197">
            <v>0</v>
          </cell>
          <cell r="H197">
            <v>0</v>
          </cell>
          <cell r="I197">
            <v>91612.13</v>
          </cell>
          <cell r="J197">
            <v>19978.71</v>
          </cell>
          <cell r="K197">
            <v>6852.97</v>
          </cell>
          <cell r="L197">
            <v>2487.52</v>
          </cell>
          <cell r="M197">
            <v>0</v>
          </cell>
          <cell r="N197">
            <v>505</v>
          </cell>
          <cell r="O197">
            <v>0</v>
          </cell>
          <cell r="P197">
            <v>1425.94</v>
          </cell>
          <cell r="Q197">
            <v>0</v>
          </cell>
          <cell r="R197">
            <v>204582.7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2027.49</v>
          </cell>
          <cell r="Y197">
            <v>3833.76</v>
          </cell>
          <cell r="Z197">
            <v>0</v>
          </cell>
          <cell r="AA197">
            <v>0</v>
          </cell>
          <cell r="AB197">
            <v>10239.040000000001</v>
          </cell>
          <cell r="AC197">
            <v>0</v>
          </cell>
          <cell r="AD197">
            <v>0</v>
          </cell>
          <cell r="AE197">
            <v>16100.29</v>
          </cell>
          <cell r="AF197">
            <v>188482.41</v>
          </cell>
          <cell r="AG197">
            <v>0.56000000000000005</v>
          </cell>
          <cell r="AH197">
            <v>37049</v>
          </cell>
          <cell r="AI197">
            <v>17456</v>
          </cell>
          <cell r="AJ197">
            <v>0</v>
          </cell>
          <cell r="AK197">
            <v>0</v>
          </cell>
          <cell r="AL197">
            <v>445</v>
          </cell>
          <cell r="AM197">
            <v>3644</v>
          </cell>
          <cell r="AN197">
            <v>37494</v>
          </cell>
          <cell r="AO197">
            <v>21100</v>
          </cell>
          <cell r="AP197">
            <v>0</v>
          </cell>
          <cell r="AQ197">
            <v>0</v>
          </cell>
          <cell r="AR197">
            <v>11275</v>
          </cell>
          <cell r="AS197">
            <v>18284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6846</v>
          </cell>
          <cell r="AY197">
            <v>195.6</v>
          </cell>
          <cell r="AZ197">
            <v>11275</v>
          </cell>
          <cell r="BA197">
            <v>58594</v>
          </cell>
          <cell r="BB197">
            <v>69869</v>
          </cell>
          <cell r="BC197">
            <v>2.7</v>
          </cell>
          <cell r="BD197">
            <v>30442.5</v>
          </cell>
          <cell r="BE197">
            <v>158039.91</v>
          </cell>
          <cell r="BF197">
            <v>807.98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1</v>
          </cell>
          <cell r="BP197" t="str">
            <v>Nathan</v>
          </cell>
          <cell r="BQ197" t="str">
            <v>Spiegel</v>
          </cell>
          <cell r="BR197" t="str">
            <v>(641) 947-3731</v>
          </cell>
          <cell r="BS197" t="str">
            <v>spiegeln@melcher-dallas.k12.ia.us</v>
          </cell>
          <cell r="BT197" t="str">
            <v>Tony</v>
          </cell>
          <cell r="BU197" t="str">
            <v>Knust</v>
          </cell>
          <cell r="BV197" t="str">
            <v>(641) 947-3151</v>
          </cell>
          <cell r="BW197" t="str">
            <v>knustt@melcher-dallas.k12.ia.us</v>
          </cell>
          <cell r="BX197" t="str">
            <v>Tony</v>
          </cell>
          <cell r="BY197" t="str">
            <v>Knust</v>
          </cell>
          <cell r="BZ197" t="str">
            <v>(641) 947-3151</v>
          </cell>
          <cell r="CA197" t="str">
            <v>knustt@melcher-dallas.k12.ia.us</v>
          </cell>
          <cell r="CB197" t="str">
            <v>NULL</v>
          </cell>
          <cell r="CC197">
            <v>41964.629594907405</v>
          </cell>
          <cell r="CD197" t="str">
            <v>NULL</v>
          </cell>
          <cell r="CE197">
            <v>1</v>
          </cell>
          <cell r="CF197">
            <v>1</v>
          </cell>
          <cell r="CG197">
            <v>1</v>
          </cell>
          <cell r="CH197">
            <v>1260</v>
          </cell>
          <cell r="CI197" t="str">
            <v>4212</v>
          </cell>
          <cell r="CJ197" t="str">
            <v>0000</v>
          </cell>
          <cell r="CK197" t="str">
            <v>2014</v>
          </cell>
        </row>
        <row r="198">
          <cell r="A198">
            <v>4269</v>
          </cell>
          <cell r="B198" t="str">
            <v>2014</v>
          </cell>
          <cell r="C198">
            <v>95688.44</v>
          </cell>
          <cell r="D198">
            <v>0</v>
          </cell>
          <cell r="E198">
            <v>76898.559999999998</v>
          </cell>
          <cell r="F198">
            <v>440.32</v>
          </cell>
          <cell r="G198">
            <v>0</v>
          </cell>
          <cell r="H198">
            <v>0</v>
          </cell>
          <cell r="I198">
            <v>279214.75</v>
          </cell>
          <cell r="J198">
            <v>46904</v>
          </cell>
          <cell r="K198">
            <v>45976.88</v>
          </cell>
          <cell r="L198">
            <v>21458.49</v>
          </cell>
          <cell r="M198">
            <v>14171</v>
          </cell>
          <cell r="N198">
            <v>1150</v>
          </cell>
          <cell r="O198">
            <v>0</v>
          </cell>
          <cell r="P198">
            <v>287.87</v>
          </cell>
          <cell r="Q198">
            <v>0</v>
          </cell>
          <cell r="R198">
            <v>582190.31000000006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1575.86</v>
          </cell>
          <cell r="Y198">
            <v>5630.8</v>
          </cell>
          <cell r="Z198">
            <v>76533.52</v>
          </cell>
          <cell r="AA198">
            <v>0</v>
          </cell>
          <cell r="AB198">
            <v>6431.04</v>
          </cell>
          <cell r="AC198">
            <v>0</v>
          </cell>
          <cell r="AD198">
            <v>0</v>
          </cell>
          <cell r="AE198">
            <v>90171.22</v>
          </cell>
          <cell r="AF198">
            <v>492019.09</v>
          </cell>
          <cell r="AG198">
            <v>0.56000000000000005</v>
          </cell>
          <cell r="AH198">
            <v>119200</v>
          </cell>
          <cell r="AI198">
            <v>0</v>
          </cell>
          <cell r="AJ198">
            <v>0</v>
          </cell>
          <cell r="AK198">
            <v>0</v>
          </cell>
          <cell r="AL198">
            <v>1400</v>
          </cell>
          <cell r="AM198">
            <v>1400</v>
          </cell>
          <cell r="AN198">
            <v>120600</v>
          </cell>
          <cell r="AO198">
            <v>1400</v>
          </cell>
          <cell r="AP198">
            <v>0</v>
          </cell>
          <cell r="AQ198">
            <v>136667</v>
          </cell>
          <cell r="AR198">
            <v>12942</v>
          </cell>
          <cell r="AS198">
            <v>11484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10055</v>
          </cell>
          <cell r="AY198">
            <v>355.6</v>
          </cell>
          <cell r="AZ198">
            <v>12942</v>
          </cell>
          <cell r="BA198">
            <v>122000</v>
          </cell>
          <cell r="BB198">
            <v>134942</v>
          </cell>
          <cell r="BC198">
            <v>3.65</v>
          </cell>
          <cell r="BD198">
            <v>47238.3</v>
          </cell>
          <cell r="BE198">
            <v>444780.79</v>
          </cell>
          <cell r="BF198">
            <v>1250.79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1</v>
          </cell>
          <cell r="BN198">
            <v>0</v>
          </cell>
          <cell r="BO198">
            <v>0</v>
          </cell>
          <cell r="BP198" t="str">
            <v>Marcy</v>
          </cell>
          <cell r="BQ198" t="str">
            <v>Gillmore</v>
          </cell>
          <cell r="BR198" t="str">
            <v>563-488-2292</v>
          </cell>
          <cell r="BS198" t="str">
            <v>mgillmore@midland.k12.ia.us</v>
          </cell>
          <cell r="BT198" t="str">
            <v>John</v>
          </cell>
          <cell r="BU198" t="str">
            <v>Stender</v>
          </cell>
          <cell r="BV198" t="str">
            <v>563-488-2292</v>
          </cell>
          <cell r="BW198" t="str">
            <v>jstender@midland.k12.ia.us</v>
          </cell>
          <cell r="BX198" t="str">
            <v>John</v>
          </cell>
          <cell r="BY198" t="str">
            <v>Stender</v>
          </cell>
          <cell r="BZ198" t="str">
            <v>563-488-2292</v>
          </cell>
          <cell r="CA198" t="str">
            <v>jstender@midland.k12.ia.us</v>
          </cell>
          <cell r="CB198" t="str">
            <v>NULL</v>
          </cell>
          <cell r="CC198">
            <v>41897.654293981483</v>
          </cell>
          <cell r="CD198" t="str">
            <v>NULL</v>
          </cell>
          <cell r="CE198">
            <v>1</v>
          </cell>
          <cell r="CF198">
            <v>1</v>
          </cell>
          <cell r="CG198">
            <v>1</v>
          </cell>
          <cell r="CH198">
            <v>1261</v>
          </cell>
          <cell r="CI198" t="str">
            <v>4269</v>
          </cell>
          <cell r="CJ198" t="str">
            <v>0000</v>
          </cell>
          <cell r="CK198" t="str">
            <v>2014</v>
          </cell>
        </row>
        <row r="199">
          <cell r="A199">
            <v>4271</v>
          </cell>
          <cell r="B199" t="str">
            <v>2014</v>
          </cell>
          <cell r="C199">
            <v>90613.04</v>
          </cell>
          <cell r="D199">
            <v>0</v>
          </cell>
          <cell r="E199">
            <v>157796.12</v>
          </cell>
          <cell r="F199">
            <v>0</v>
          </cell>
          <cell r="G199">
            <v>0</v>
          </cell>
          <cell r="H199">
            <v>0</v>
          </cell>
          <cell r="I199">
            <v>348513.76</v>
          </cell>
          <cell r="J199">
            <v>80178.69</v>
          </cell>
          <cell r="K199">
            <v>38595.160000000003</v>
          </cell>
          <cell r="L199">
            <v>38997.660000000003</v>
          </cell>
          <cell r="M199">
            <v>23206</v>
          </cell>
          <cell r="N199">
            <v>0</v>
          </cell>
          <cell r="O199">
            <v>3745.45</v>
          </cell>
          <cell r="P199">
            <v>6206.38</v>
          </cell>
          <cell r="Q199">
            <v>0</v>
          </cell>
          <cell r="R199">
            <v>787852.26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19345.759999999998</v>
          </cell>
          <cell r="Z199">
            <v>4080.16</v>
          </cell>
          <cell r="AA199">
            <v>0</v>
          </cell>
          <cell r="AB199">
            <v>19374.32</v>
          </cell>
          <cell r="AC199">
            <v>0</v>
          </cell>
          <cell r="AD199">
            <v>0</v>
          </cell>
          <cell r="AE199">
            <v>42800.24</v>
          </cell>
          <cell r="AF199">
            <v>745052.02</v>
          </cell>
          <cell r="AG199">
            <v>0.56000000000000005</v>
          </cell>
          <cell r="AH199">
            <v>117957</v>
          </cell>
          <cell r="AI199">
            <v>10264</v>
          </cell>
          <cell r="AJ199">
            <v>0</v>
          </cell>
          <cell r="AK199">
            <v>0</v>
          </cell>
          <cell r="AL199">
            <v>17710</v>
          </cell>
          <cell r="AM199">
            <v>0</v>
          </cell>
          <cell r="AN199">
            <v>135667</v>
          </cell>
          <cell r="AO199">
            <v>10264</v>
          </cell>
          <cell r="AP199">
            <v>10362</v>
          </cell>
          <cell r="AQ199">
            <v>7286</v>
          </cell>
          <cell r="AR199">
            <v>47725</v>
          </cell>
          <cell r="AS199">
            <v>34597</v>
          </cell>
          <cell r="AT199">
            <v>125</v>
          </cell>
          <cell r="AU199">
            <v>0</v>
          </cell>
          <cell r="AV199">
            <v>0</v>
          </cell>
          <cell r="AW199">
            <v>0</v>
          </cell>
          <cell r="AX199">
            <v>34546</v>
          </cell>
          <cell r="AY199">
            <v>751</v>
          </cell>
          <cell r="AZ199">
            <v>58212</v>
          </cell>
          <cell r="BA199">
            <v>145931</v>
          </cell>
          <cell r="BB199">
            <v>204143</v>
          </cell>
          <cell r="BC199">
            <v>3.65</v>
          </cell>
          <cell r="BD199">
            <v>212473.8</v>
          </cell>
          <cell r="BE199">
            <v>532578.22</v>
          </cell>
          <cell r="BF199">
            <v>709.16</v>
          </cell>
          <cell r="BG199">
            <v>0</v>
          </cell>
          <cell r="BH199">
            <v>0</v>
          </cell>
          <cell r="BI199">
            <v>99</v>
          </cell>
          <cell r="BJ199">
            <v>0</v>
          </cell>
          <cell r="BK199">
            <v>1</v>
          </cell>
          <cell r="BL199">
            <v>0</v>
          </cell>
          <cell r="BM199">
            <v>0</v>
          </cell>
          <cell r="BN199">
            <v>0</v>
          </cell>
          <cell r="BO199">
            <v>1</v>
          </cell>
          <cell r="BP199" t="str">
            <v>Jeff</v>
          </cell>
          <cell r="BQ199" t="str">
            <v>Swartzentruber</v>
          </cell>
          <cell r="BR199" t="str">
            <v>319.646.6093</v>
          </cell>
          <cell r="BS199" t="str">
            <v>jswartzentruber@mphawks.org</v>
          </cell>
          <cell r="BT199" t="str">
            <v>Steve</v>
          </cell>
          <cell r="BU199" t="str">
            <v>Hollan</v>
          </cell>
          <cell r="BV199" t="str">
            <v>319.646.6881</v>
          </cell>
          <cell r="BW199" t="str">
            <v>shollan@mphawks.org</v>
          </cell>
          <cell r="BX199" t="str">
            <v>Jeff</v>
          </cell>
          <cell r="BY199" t="str">
            <v>Lintz</v>
          </cell>
          <cell r="BZ199" t="str">
            <v>319.646.6881</v>
          </cell>
          <cell r="CA199" t="str">
            <v>shollan@mphawks.org</v>
          </cell>
          <cell r="CB199" t="str">
            <v>NULL</v>
          </cell>
          <cell r="CC199">
            <v>41892.311597222222</v>
          </cell>
          <cell r="CD199" t="str">
            <v>NULL</v>
          </cell>
          <cell r="CE199">
            <v>1</v>
          </cell>
          <cell r="CF199">
            <v>1</v>
          </cell>
          <cell r="CG199">
            <v>1</v>
          </cell>
          <cell r="CH199">
            <v>1262</v>
          </cell>
          <cell r="CI199" t="str">
            <v>4271</v>
          </cell>
          <cell r="CJ199" t="str">
            <v>0000</v>
          </cell>
          <cell r="CK199" t="str">
            <v>2014</v>
          </cell>
        </row>
        <row r="200">
          <cell r="A200">
            <v>4356</v>
          </cell>
          <cell r="B200" t="str">
            <v>2014</v>
          </cell>
          <cell r="C200">
            <v>65377.69</v>
          </cell>
          <cell r="D200">
            <v>0</v>
          </cell>
          <cell r="E200">
            <v>37895.99</v>
          </cell>
          <cell r="F200">
            <v>631.51</v>
          </cell>
          <cell r="G200">
            <v>0</v>
          </cell>
          <cell r="H200">
            <v>0</v>
          </cell>
          <cell r="I200">
            <v>144206.26999999999</v>
          </cell>
          <cell r="J200">
            <v>28843.1</v>
          </cell>
          <cell r="K200">
            <v>10813.71</v>
          </cell>
          <cell r="L200">
            <v>20654.650000000001</v>
          </cell>
          <cell r="M200">
            <v>12922</v>
          </cell>
          <cell r="N200">
            <v>861</v>
          </cell>
          <cell r="O200">
            <v>9144.02</v>
          </cell>
          <cell r="P200">
            <v>3201.69</v>
          </cell>
          <cell r="Q200">
            <v>0</v>
          </cell>
          <cell r="R200">
            <v>334551.63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5301.52</v>
          </cell>
          <cell r="Z200">
            <v>10747.52</v>
          </cell>
          <cell r="AA200">
            <v>0</v>
          </cell>
          <cell r="AB200">
            <v>1570.24</v>
          </cell>
          <cell r="AC200">
            <v>0</v>
          </cell>
          <cell r="AD200">
            <v>0</v>
          </cell>
          <cell r="AE200">
            <v>17619.28</v>
          </cell>
          <cell r="AF200">
            <v>316932.34999999998</v>
          </cell>
          <cell r="AG200">
            <v>0.56000000000000005</v>
          </cell>
          <cell r="AH200">
            <v>65000</v>
          </cell>
          <cell r="AI200">
            <v>0</v>
          </cell>
          <cell r="AJ200">
            <v>0</v>
          </cell>
          <cell r="AK200">
            <v>0</v>
          </cell>
          <cell r="AL200">
            <v>713</v>
          </cell>
          <cell r="AM200">
            <v>1724</v>
          </cell>
          <cell r="AN200">
            <v>65713</v>
          </cell>
          <cell r="AO200">
            <v>1724</v>
          </cell>
          <cell r="AP200">
            <v>0</v>
          </cell>
          <cell r="AQ200">
            <v>19192</v>
          </cell>
          <cell r="AR200">
            <v>15469</v>
          </cell>
          <cell r="AS200">
            <v>2804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9467</v>
          </cell>
          <cell r="AY200">
            <v>434.3</v>
          </cell>
          <cell r="AZ200">
            <v>15469</v>
          </cell>
          <cell r="BA200">
            <v>67437</v>
          </cell>
          <cell r="BB200">
            <v>82906</v>
          </cell>
          <cell r="BC200">
            <v>3.82</v>
          </cell>
          <cell r="BD200">
            <v>59091.58</v>
          </cell>
          <cell r="BE200">
            <v>257840.77</v>
          </cell>
          <cell r="BF200">
            <v>593.69000000000005</v>
          </cell>
          <cell r="BG200">
            <v>0</v>
          </cell>
          <cell r="BH200">
            <v>0</v>
          </cell>
          <cell r="BI200">
            <v>11</v>
          </cell>
          <cell r="BJ200">
            <v>0</v>
          </cell>
          <cell r="BK200">
            <v>1</v>
          </cell>
          <cell r="BL200">
            <v>0</v>
          </cell>
          <cell r="BM200">
            <v>0</v>
          </cell>
          <cell r="BN200">
            <v>0</v>
          </cell>
          <cell r="BO200">
            <v>1</v>
          </cell>
          <cell r="BP200" t="str">
            <v>Rhonda</v>
          </cell>
          <cell r="BQ200" t="str">
            <v>Oliphant</v>
          </cell>
          <cell r="BR200" t="str">
            <v>712-642-2706</v>
          </cell>
          <cell r="BS200" t="str">
            <v>rholiphant@movalleycsd.org</v>
          </cell>
          <cell r="BT200" t="str">
            <v>Jon</v>
          </cell>
          <cell r="BU200" t="str">
            <v>Collins</v>
          </cell>
          <cell r="BV200" t="str">
            <v>712-642-3666</v>
          </cell>
          <cell r="BW200" t="str">
            <v>jcollins@movalleycsd.org</v>
          </cell>
          <cell r="BX200" t="str">
            <v>Jon</v>
          </cell>
          <cell r="BY200" t="str">
            <v>Collins</v>
          </cell>
          <cell r="BZ200" t="str">
            <v>712-642-3666</v>
          </cell>
          <cell r="CA200" t="str">
            <v>jcollins@movalleycsd.org</v>
          </cell>
          <cell r="CB200" t="str">
            <v>NULL</v>
          </cell>
          <cell r="CC200">
            <v>41894.544247685182</v>
          </cell>
          <cell r="CD200" t="str">
            <v>NULL</v>
          </cell>
          <cell r="CE200">
            <v>1</v>
          </cell>
          <cell r="CF200">
            <v>1</v>
          </cell>
          <cell r="CG200">
            <v>1</v>
          </cell>
          <cell r="CH200">
            <v>1263</v>
          </cell>
          <cell r="CI200" t="str">
            <v>4356</v>
          </cell>
          <cell r="CJ200" t="str">
            <v>0000</v>
          </cell>
          <cell r="CK200" t="str">
            <v>2014</v>
          </cell>
        </row>
        <row r="201">
          <cell r="A201">
            <v>4419</v>
          </cell>
          <cell r="B201" t="str">
            <v>2014</v>
          </cell>
          <cell r="C201">
            <v>116011.4</v>
          </cell>
          <cell r="D201">
            <v>530</v>
          </cell>
          <cell r="E201">
            <v>77428.86</v>
          </cell>
          <cell r="F201">
            <v>0</v>
          </cell>
          <cell r="G201">
            <v>0</v>
          </cell>
          <cell r="H201">
            <v>0</v>
          </cell>
          <cell r="I201">
            <v>216780.03</v>
          </cell>
          <cell r="J201">
            <v>49182.39</v>
          </cell>
          <cell r="K201">
            <v>43135.66</v>
          </cell>
          <cell r="L201">
            <v>0</v>
          </cell>
          <cell r="M201">
            <v>31974.23</v>
          </cell>
          <cell r="N201">
            <v>2235</v>
          </cell>
          <cell r="O201">
            <v>3696.4</v>
          </cell>
          <cell r="P201">
            <v>6173.77</v>
          </cell>
          <cell r="Q201">
            <v>0</v>
          </cell>
          <cell r="R201">
            <v>547147.74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1303.68</v>
          </cell>
          <cell r="Z201">
            <v>24495.52</v>
          </cell>
          <cell r="AA201">
            <v>0</v>
          </cell>
          <cell r="AB201">
            <v>25580.799999999999</v>
          </cell>
          <cell r="AC201">
            <v>0</v>
          </cell>
          <cell r="AD201">
            <v>0</v>
          </cell>
          <cell r="AE201">
            <v>51380</v>
          </cell>
          <cell r="AF201">
            <v>495767.74</v>
          </cell>
          <cell r="AG201">
            <v>0.56000000000000005</v>
          </cell>
          <cell r="AH201">
            <v>139267</v>
          </cell>
          <cell r="AI201">
            <v>0</v>
          </cell>
          <cell r="AJ201">
            <v>0</v>
          </cell>
          <cell r="AK201">
            <v>0</v>
          </cell>
          <cell r="AL201">
            <v>184</v>
          </cell>
          <cell r="AM201">
            <v>0</v>
          </cell>
          <cell r="AN201">
            <v>139451</v>
          </cell>
          <cell r="AO201">
            <v>0</v>
          </cell>
          <cell r="AP201">
            <v>0</v>
          </cell>
          <cell r="AQ201">
            <v>43742</v>
          </cell>
          <cell r="AR201">
            <v>21045</v>
          </cell>
          <cell r="AS201">
            <v>45680</v>
          </cell>
          <cell r="AT201">
            <v>302</v>
          </cell>
          <cell r="AU201">
            <v>0</v>
          </cell>
          <cell r="AV201">
            <v>0</v>
          </cell>
          <cell r="AW201">
            <v>0</v>
          </cell>
          <cell r="AX201">
            <v>2328</v>
          </cell>
          <cell r="AY201">
            <v>423.2</v>
          </cell>
          <cell r="AZ201">
            <v>21347</v>
          </cell>
          <cell r="BA201">
            <v>139451</v>
          </cell>
          <cell r="BB201">
            <v>160798</v>
          </cell>
          <cell r="BC201">
            <v>3.08</v>
          </cell>
          <cell r="BD201">
            <v>65748.759999999995</v>
          </cell>
          <cell r="BE201">
            <v>430018.98</v>
          </cell>
          <cell r="BF201">
            <v>1016.11</v>
          </cell>
          <cell r="BG201">
            <v>0</v>
          </cell>
          <cell r="BH201">
            <v>0</v>
          </cell>
          <cell r="BI201">
            <v>2</v>
          </cell>
          <cell r="BJ201">
            <v>0</v>
          </cell>
          <cell r="BK201">
            <v>0</v>
          </cell>
          <cell r="BL201">
            <v>0</v>
          </cell>
          <cell r="BM201">
            <v>1</v>
          </cell>
          <cell r="BN201">
            <v>0</v>
          </cell>
          <cell r="BO201">
            <v>0</v>
          </cell>
          <cell r="BP201" t="str">
            <v>Cindy</v>
          </cell>
          <cell r="BQ201" t="str">
            <v>Koons</v>
          </cell>
          <cell r="BR201" t="str">
            <v>563-539-4795</v>
          </cell>
          <cell r="BS201" t="str">
            <v>koonscl@mflmarmac.k12.ia.us</v>
          </cell>
          <cell r="BT201" t="str">
            <v>Trent</v>
          </cell>
          <cell r="BU201" t="str">
            <v>Miene</v>
          </cell>
          <cell r="BV201" t="str">
            <v>563-539-2139</v>
          </cell>
          <cell r="BW201" t="str">
            <v>mienetm@mflmarmac.k12.ia.us</v>
          </cell>
          <cell r="BX201" t="str">
            <v>Trent</v>
          </cell>
          <cell r="BY201" t="str">
            <v>Miene</v>
          </cell>
          <cell r="BZ201" t="str">
            <v>563-539-2139</v>
          </cell>
          <cell r="CA201" t="str">
            <v>mienetm@mflmarmac.k12.ia.us</v>
          </cell>
          <cell r="CB201" t="str">
            <v>NULL</v>
          </cell>
          <cell r="CC201">
            <v>41897.510104166664</v>
          </cell>
          <cell r="CD201" t="str">
            <v>NULL</v>
          </cell>
          <cell r="CE201">
            <v>1</v>
          </cell>
          <cell r="CF201">
            <v>1</v>
          </cell>
          <cell r="CG201">
            <v>1</v>
          </cell>
          <cell r="CH201">
            <v>1264</v>
          </cell>
          <cell r="CI201" t="str">
            <v>4419</v>
          </cell>
          <cell r="CJ201" t="str">
            <v>0000</v>
          </cell>
          <cell r="CK201" t="str">
            <v>2014</v>
          </cell>
        </row>
        <row r="202">
          <cell r="A202">
            <v>4437</v>
          </cell>
          <cell r="B202" t="str">
            <v>2014</v>
          </cell>
          <cell r="C202">
            <v>46895.23</v>
          </cell>
          <cell r="D202">
            <v>0</v>
          </cell>
          <cell r="E202">
            <v>46652.99</v>
          </cell>
          <cell r="F202">
            <v>0</v>
          </cell>
          <cell r="G202">
            <v>0</v>
          </cell>
          <cell r="H202">
            <v>0</v>
          </cell>
          <cell r="I202">
            <v>98198.81</v>
          </cell>
          <cell r="J202">
            <v>20646.580000000002</v>
          </cell>
          <cell r="K202">
            <v>7272.39</v>
          </cell>
          <cell r="L202">
            <v>809.17</v>
          </cell>
          <cell r="M202">
            <v>6884</v>
          </cell>
          <cell r="N202">
            <v>3052.59</v>
          </cell>
          <cell r="O202">
            <v>0</v>
          </cell>
          <cell r="P202">
            <v>9868.7000000000007</v>
          </cell>
          <cell r="Q202">
            <v>0</v>
          </cell>
          <cell r="R202">
            <v>240280.46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2632.81</v>
          </cell>
          <cell r="Y202">
            <v>6550.88</v>
          </cell>
          <cell r="Z202">
            <v>9928.24</v>
          </cell>
          <cell r="AA202">
            <v>0</v>
          </cell>
          <cell r="AB202">
            <v>14851.76</v>
          </cell>
          <cell r="AC202">
            <v>0</v>
          </cell>
          <cell r="AD202">
            <v>0</v>
          </cell>
          <cell r="AE202">
            <v>33963.69</v>
          </cell>
          <cell r="AF202">
            <v>206316.77</v>
          </cell>
          <cell r="AG202">
            <v>0.56000000000000005</v>
          </cell>
          <cell r="AH202">
            <v>40910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40910</v>
          </cell>
          <cell r="AO202">
            <v>0</v>
          </cell>
          <cell r="AP202">
            <v>0</v>
          </cell>
          <cell r="AQ202">
            <v>17729</v>
          </cell>
          <cell r="AR202">
            <v>21252</v>
          </cell>
          <cell r="AS202">
            <v>26521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11698</v>
          </cell>
          <cell r="AY202">
            <v>192</v>
          </cell>
          <cell r="AZ202">
            <v>21252</v>
          </cell>
          <cell r="BA202">
            <v>40910</v>
          </cell>
          <cell r="BB202">
            <v>62162</v>
          </cell>
          <cell r="BC202">
            <v>3.32</v>
          </cell>
          <cell r="BD202">
            <v>70556.639999999999</v>
          </cell>
          <cell r="BE202">
            <v>135760.13</v>
          </cell>
          <cell r="BF202">
            <v>707.08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1</v>
          </cell>
          <cell r="BM202">
            <v>0</v>
          </cell>
          <cell r="BN202">
            <v>0</v>
          </cell>
          <cell r="BO202">
            <v>1</v>
          </cell>
          <cell r="BP202" t="str">
            <v>Anita</v>
          </cell>
          <cell r="BQ202" t="str">
            <v>Sietstra</v>
          </cell>
          <cell r="BR202" t="str">
            <v>641-623-5121</v>
          </cell>
          <cell r="BS202" t="str">
            <v>asietstra@montezuma.k12.ia.us</v>
          </cell>
          <cell r="BT202" t="str">
            <v>Paul</v>
          </cell>
          <cell r="BU202" t="str">
            <v>Hawkins</v>
          </cell>
          <cell r="BV202" t="str">
            <v>641-623-5108</v>
          </cell>
          <cell r="BW202" t="str">
            <v>phawkins@montezuma.k12.ia.us</v>
          </cell>
          <cell r="BX202" t="str">
            <v>Paul</v>
          </cell>
          <cell r="BY202" t="str">
            <v>Hawkins</v>
          </cell>
          <cell r="BZ202" t="str">
            <v>641-623-5108</v>
          </cell>
          <cell r="CA202" t="str">
            <v>phawkins@montezuma.k12.ia.us</v>
          </cell>
          <cell r="CB202" t="str">
            <v>NULL</v>
          </cell>
          <cell r="CC202">
            <v>41886.569444444445</v>
          </cell>
          <cell r="CD202" t="str">
            <v>NULL</v>
          </cell>
          <cell r="CE202">
            <v>1</v>
          </cell>
          <cell r="CF202">
            <v>1</v>
          </cell>
          <cell r="CG202">
            <v>1</v>
          </cell>
          <cell r="CH202">
            <v>1265</v>
          </cell>
          <cell r="CI202" t="str">
            <v>4437</v>
          </cell>
          <cell r="CJ202" t="str">
            <v>0000</v>
          </cell>
          <cell r="CK202" t="str">
            <v>2014</v>
          </cell>
        </row>
        <row r="203">
          <cell r="A203">
            <v>4446</v>
          </cell>
          <cell r="B203" t="str">
            <v>2014</v>
          </cell>
          <cell r="C203">
            <v>99712.89</v>
          </cell>
          <cell r="D203">
            <v>1720</v>
          </cell>
          <cell r="E203">
            <v>50223.72</v>
          </cell>
          <cell r="F203">
            <v>0</v>
          </cell>
          <cell r="G203">
            <v>0</v>
          </cell>
          <cell r="H203">
            <v>0</v>
          </cell>
          <cell r="I203">
            <v>253977.98</v>
          </cell>
          <cell r="J203">
            <v>66302.14</v>
          </cell>
          <cell r="K203">
            <v>43578.99</v>
          </cell>
          <cell r="L203">
            <v>2138.5</v>
          </cell>
          <cell r="M203">
            <v>0</v>
          </cell>
          <cell r="N203">
            <v>1645</v>
          </cell>
          <cell r="O203">
            <v>0</v>
          </cell>
          <cell r="P203">
            <v>1511.03</v>
          </cell>
          <cell r="Q203">
            <v>0</v>
          </cell>
          <cell r="R203">
            <v>520810.25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5894.18</v>
          </cell>
          <cell r="Y203">
            <v>15683.36</v>
          </cell>
          <cell r="Z203">
            <v>13080.48</v>
          </cell>
          <cell r="AA203">
            <v>0</v>
          </cell>
          <cell r="AB203">
            <v>8523.2000000000007</v>
          </cell>
          <cell r="AC203">
            <v>0</v>
          </cell>
          <cell r="AD203">
            <v>0</v>
          </cell>
          <cell r="AE203">
            <v>43181.22</v>
          </cell>
          <cell r="AF203">
            <v>477629.03</v>
          </cell>
          <cell r="AG203">
            <v>0.56000000000000005</v>
          </cell>
          <cell r="AH203">
            <v>97583</v>
          </cell>
          <cell r="AI203">
            <v>0</v>
          </cell>
          <cell r="AJ203">
            <v>0</v>
          </cell>
          <cell r="AK203">
            <v>0</v>
          </cell>
          <cell r="AL203">
            <v>2970</v>
          </cell>
          <cell r="AM203">
            <v>19064</v>
          </cell>
          <cell r="AN203">
            <v>100553</v>
          </cell>
          <cell r="AO203">
            <v>19064</v>
          </cell>
          <cell r="AP203">
            <v>7321</v>
          </cell>
          <cell r="AQ203">
            <v>23358</v>
          </cell>
          <cell r="AR203">
            <v>22528</v>
          </cell>
          <cell r="AS203">
            <v>15220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28006</v>
          </cell>
          <cell r="AY203">
            <v>678.3</v>
          </cell>
          <cell r="AZ203">
            <v>29849</v>
          </cell>
          <cell r="BA203">
            <v>119617</v>
          </cell>
          <cell r="BB203">
            <v>149466</v>
          </cell>
          <cell r="BC203">
            <v>3.2</v>
          </cell>
          <cell r="BD203">
            <v>95516.800000000003</v>
          </cell>
          <cell r="BE203">
            <v>382112.23</v>
          </cell>
          <cell r="BF203">
            <v>563.34</v>
          </cell>
          <cell r="BG203">
            <v>0</v>
          </cell>
          <cell r="BH203">
            <v>0</v>
          </cell>
          <cell r="BI203">
            <v>16</v>
          </cell>
          <cell r="BJ203">
            <v>0</v>
          </cell>
          <cell r="BK203">
            <v>0</v>
          </cell>
          <cell r="BL203">
            <v>1</v>
          </cell>
          <cell r="BM203">
            <v>0</v>
          </cell>
          <cell r="BN203">
            <v>0</v>
          </cell>
          <cell r="BO203">
            <v>1</v>
          </cell>
          <cell r="BP203" t="str">
            <v>Chris</v>
          </cell>
          <cell r="BQ203" t="str">
            <v>Anderson</v>
          </cell>
          <cell r="BR203" t="str">
            <v>319-465-5963</v>
          </cell>
          <cell r="BS203" t="str">
            <v>chris.anderson@monticello.k12.ia.us</v>
          </cell>
          <cell r="BT203" t="str">
            <v>Bob</v>
          </cell>
          <cell r="BU203" t="str">
            <v>Abeling</v>
          </cell>
          <cell r="BV203" t="str">
            <v>319-465-4774</v>
          </cell>
          <cell r="BW203" t="str">
            <v>bob.abeling@monticello.k12.ia.us</v>
          </cell>
          <cell r="BX203" t="str">
            <v>Mike</v>
          </cell>
          <cell r="BY203" t="str">
            <v>Wink</v>
          </cell>
          <cell r="BZ203" t="str">
            <v>319-465-4774</v>
          </cell>
          <cell r="CA203" t="str">
            <v>mike.wink@monticello.k12.ia.us</v>
          </cell>
          <cell r="CB203" t="str">
            <v>NULL</v>
          </cell>
          <cell r="CC203">
            <v>41897.683263888888</v>
          </cell>
          <cell r="CD203" t="str">
            <v>NULL</v>
          </cell>
          <cell r="CE203">
            <v>1</v>
          </cell>
          <cell r="CF203">
            <v>1</v>
          </cell>
          <cell r="CG203">
            <v>1</v>
          </cell>
          <cell r="CH203">
            <v>1266</v>
          </cell>
          <cell r="CI203" t="str">
            <v>4446</v>
          </cell>
          <cell r="CJ203" t="str">
            <v>0000</v>
          </cell>
          <cell r="CK203" t="str">
            <v>2014</v>
          </cell>
        </row>
        <row r="204">
          <cell r="A204">
            <v>4491</v>
          </cell>
          <cell r="B204" t="str">
            <v>2014</v>
          </cell>
          <cell r="C204">
            <v>42718.080000000002</v>
          </cell>
          <cell r="D204">
            <v>0</v>
          </cell>
          <cell r="E204">
            <v>35598.07</v>
          </cell>
          <cell r="F204">
            <v>0</v>
          </cell>
          <cell r="G204">
            <v>0</v>
          </cell>
          <cell r="H204">
            <v>0</v>
          </cell>
          <cell r="I204">
            <v>102873.4</v>
          </cell>
          <cell r="J204">
            <v>24751.35</v>
          </cell>
          <cell r="K204">
            <v>1921.13</v>
          </cell>
          <cell r="L204">
            <v>32622.01</v>
          </cell>
          <cell r="M204">
            <v>0</v>
          </cell>
          <cell r="N204">
            <v>112.5</v>
          </cell>
          <cell r="O204">
            <v>0</v>
          </cell>
          <cell r="P204">
            <v>5966.52</v>
          </cell>
          <cell r="Q204">
            <v>0</v>
          </cell>
          <cell r="R204">
            <v>246563.06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554.44000000000005</v>
          </cell>
          <cell r="Y204">
            <v>1400</v>
          </cell>
          <cell r="Z204">
            <v>5358.64</v>
          </cell>
          <cell r="AA204">
            <v>0</v>
          </cell>
          <cell r="AB204">
            <v>5332.32</v>
          </cell>
          <cell r="AC204">
            <v>0</v>
          </cell>
          <cell r="AD204">
            <v>0</v>
          </cell>
          <cell r="AE204">
            <v>12645.4</v>
          </cell>
          <cell r="AF204">
            <v>233917.66</v>
          </cell>
          <cell r="AG204">
            <v>0.56000000000000005</v>
          </cell>
          <cell r="AH204">
            <v>77596</v>
          </cell>
          <cell r="AI204">
            <v>28426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77596</v>
          </cell>
          <cell r="AO204">
            <v>28426</v>
          </cell>
          <cell r="AP204">
            <v>0</v>
          </cell>
          <cell r="AQ204">
            <v>9569</v>
          </cell>
          <cell r="AR204">
            <v>21026</v>
          </cell>
          <cell r="AS204">
            <v>9522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2500</v>
          </cell>
          <cell r="AY204">
            <v>226</v>
          </cell>
          <cell r="AZ204">
            <v>21026</v>
          </cell>
          <cell r="BA204">
            <v>106022</v>
          </cell>
          <cell r="BB204">
            <v>127048</v>
          </cell>
          <cell r="BC204">
            <v>1.84</v>
          </cell>
          <cell r="BD204">
            <v>38687.839999999997</v>
          </cell>
          <cell r="BE204">
            <v>195229.82</v>
          </cell>
          <cell r="BF204">
            <v>863.85</v>
          </cell>
          <cell r="BG204">
            <v>0</v>
          </cell>
          <cell r="BH204">
            <v>0</v>
          </cell>
          <cell r="BI204">
            <v>0</v>
          </cell>
          <cell r="BJ204">
            <v>1</v>
          </cell>
          <cell r="BK204">
            <v>0</v>
          </cell>
          <cell r="BL204">
            <v>0</v>
          </cell>
          <cell r="BM204">
            <v>1</v>
          </cell>
          <cell r="BN204">
            <v>0</v>
          </cell>
          <cell r="BO204">
            <v>0</v>
          </cell>
          <cell r="BP204" t="str">
            <v>Brad</v>
          </cell>
          <cell r="BQ204" t="str">
            <v>Breon</v>
          </cell>
          <cell r="BR204" t="str">
            <v>641-724-3241</v>
          </cell>
          <cell r="BS204" t="str">
            <v>brad.breon@moravia.k12.ia.us</v>
          </cell>
          <cell r="BT204" t="str">
            <v>Willard</v>
          </cell>
          <cell r="BU204" t="str">
            <v>Armstrong</v>
          </cell>
          <cell r="BV204" t="str">
            <v>641-724-3241</v>
          </cell>
          <cell r="BW204" t="str">
            <v>willard.armstrong@moravia.k12.ia.us</v>
          </cell>
          <cell r="BX204" t="str">
            <v>Willard</v>
          </cell>
          <cell r="BY204" t="str">
            <v>Armstrong</v>
          </cell>
          <cell r="BZ204" t="str">
            <v>641-724-3241</v>
          </cell>
          <cell r="CA204" t="str">
            <v>willard.armstrong@moravia.k12.ia.us</v>
          </cell>
          <cell r="CB204" t="str">
            <v>NULL</v>
          </cell>
          <cell r="CC204">
            <v>41897.411828703705</v>
          </cell>
          <cell r="CD204" t="str">
            <v>NULL</v>
          </cell>
          <cell r="CE204">
            <v>1</v>
          </cell>
          <cell r="CF204">
            <v>1</v>
          </cell>
          <cell r="CG204">
            <v>1</v>
          </cell>
          <cell r="CH204">
            <v>1267</v>
          </cell>
          <cell r="CI204" t="str">
            <v>4491</v>
          </cell>
          <cell r="CJ204" t="str">
            <v>0000</v>
          </cell>
          <cell r="CK204" t="str">
            <v>2014</v>
          </cell>
        </row>
        <row r="205">
          <cell r="A205">
            <v>4505</v>
          </cell>
          <cell r="B205" t="str">
            <v>2014</v>
          </cell>
          <cell r="C205">
            <v>45955.8</v>
          </cell>
          <cell r="D205">
            <v>0</v>
          </cell>
          <cell r="E205">
            <v>5107.1499999999996</v>
          </cell>
          <cell r="F205">
            <v>0</v>
          </cell>
          <cell r="G205">
            <v>0</v>
          </cell>
          <cell r="H205">
            <v>50609.01</v>
          </cell>
          <cell r="I205">
            <v>8051.89</v>
          </cell>
          <cell r="J205">
            <v>1490.3</v>
          </cell>
          <cell r="K205">
            <v>3326.02</v>
          </cell>
          <cell r="L205">
            <v>1938.59</v>
          </cell>
          <cell r="M205">
            <v>3118</v>
          </cell>
          <cell r="N205">
            <v>0</v>
          </cell>
          <cell r="O205">
            <v>93950.97</v>
          </cell>
          <cell r="P205">
            <v>444.46</v>
          </cell>
          <cell r="Q205">
            <v>0</v>
          </cell>
          <cell r="R205">
            <v>213992.19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2810.64</v>
          </cell>
          <cell r="Z205">
            <v>5382.72</v>
          </cell>
          <cell r="AA205">
            <v>0</v>
          </cell>
          <cell r="AB205">
            <v>5138</v>
          </cell>
          <cell r="AC205">
            <v>0</v>
          </cell>
          <cell r="AD205">
            <v>0</v>
          </cell>
          <cell r="AE205">
            <v>13331.36</v>
          </cell>
          <cell r="AF205">
            <v>200660.83</v>
          </cell>
          <cell r="AG205">
            <v>0.56000000000000005</v>
          </cell>
          <cell r="AH205">
            <v>53853</v>
          </cell>
          <cell r="AI205">
            <v>12715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53853</v>
          </cell>
          <cell r="AO205">
            <v>12715</v>
          </cell>
          <cell r="AP205">
            <v>0</v>
          </cell>
          <cell r="AQ205">
            <v>9612</v>
          </cell>
          <cell r="AR205">
            <v>9508</v>
          </cell>
          <cell r="AS205">
            <v>9175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5019</v>
          </cell>
          <cell r="AY205">
            <v>204.5</v>
          </cell>
          <cell r="AZ205">
            <v>9508</v>
          </cell>
          <cell r="BA205">
            <v>66568</v>
          </cell>
          <cell r="BB205">
            <v>76076</v>
          </cell>
          <cell r="BC205">
            <v>2.64</v>
          </cell>
          <cell r="BD205">
            <v>25101.119999999999</v>
          </cell>
          <cell r="BE205">
            <v>175559.71</v>
          </cell>
          <cell r="BF205">
            <v>858.48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 t="str">
            <v>Peggy</v>
          </cell>
          <cell r="BQ205" t="str">
            <v>Rash</v>
          </cell>
          <cell r="BR205" t="str">
            <v>641 877-2521</v>
          </cell>
          <cell r="BS205" t="str">
            <v>prash@mormontrailcsd.org</v>
          </cell>
          <cell r="BT205" t="str">
            <v>Julie</v>
          </cell>
          <cell r="BU205" t="str">
            <v>Thompson</v>
          </cell>
          <cell r="BV205" t="str">
            <v>660 748-5801</v>
          </cell>
          <cell r="BW205" t="str">
            <v>jthompson@durhamschoolservices.com</v>
          </cell>
          <cell r="BX205" t="str">
            <v>Julie</v>
          </cell>
          <cell r="BY205" t="str">
            <v>Thompson</v>
          </cell>
          <cell r="BZ205" t="str">
            <v>660 748-4500</v>
          </cell>
          <cell r="CA205" t="str">
            <v>jthompson@durhamschoolservices.com</v>
          </cell>
          <cell r="CB205" t="str">
            <v>NULL</v>
          </cell>
          <cell r="CC205">
            <v>41908.629270833335</v>
          </cell>
          <cell r="CD205" t="str">
            <v>NULL</v>
          </cell>
          <cell r="CE205">
            <v>1</v>
          </cell>
          <cell r="CF205">
            <v>1</v>
          </cell>
          <cell r="CG205">
            <v>1</v>
          </cell>
          <cell r="CH205">
            <v>1268</v>
          </cell>
          <cell r="CI205" t="str">
            <v>4505</v>
          </cell>
          <cell r="CJ205" t="str">
            <v>0000</v>
          </cell>
          <cell r="CK205" t="str">
            <v>2014</v>
          </cell>
        </row>
        <row r="206">
          <cell r="A206">
            <v>4509</v>
          </cell>
          <cell r="B206" t="str">
            <v>2014</v>
          </cell>
          <cell r="C206">
            <v>9904.4</v>
          </cell>
          <cell r="D206">
            <v>0</v>
          </cell>
          <cell r="E206">
            <v>10142.86</v>
          </cell>
          <cell r="F206">
            <v>0</v>
          </cell>
          <cell r="G206">
            <v>0</v>
          </cell>
          <cell r="H206">
            <v>0</v>
          </cell>
          <cell r="I206">
            <v>33072.81</v>
          </cell>
          <cell r="J206">
            <v>5315.03</v>
          </cell>
          <cell r="K206">
            <v>1836.11</v>
          </cell>
          <cell r="L206">
            <v>1151.95</v>
          </cell>
          <cell r="M206">
            <v>1741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63164.160000000003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1056.72</v>
          </cell>
          <cell r="Z206">
            <v>1318.24</v>
          </cell>
          <cell r="AA206">
            <v>0</v>
          </cell>
          <cell r="AB206">
            <v>1828.4</v>
          </cell>
          <cell r="AC206">
            <v>0</v>
          </cell>
          <cell r="AD206">
            <v>0</v>
          </cell>
          <cell r="AE206">
            <v>4203.3599999999997</v>
          </cell>
          <cell r="AF206">
            <v>58960.800000000003</v>
          </cell>
          <cell r="AG206">
            <v>0.56000000000000005</v>
          </cell>
          <cell r="AH206">
            <v>11546</v>
          </cell>
          <cell r="AI206">
            <v>2310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11546</v>
          </cell>
          <cell r="AO206">
            <v>2310</v>
          </cell>
          <cell r="AP206">
            <v>0</v>
          </cell>
          <cell r="AQ206">
            <v>2354</v>
          </cell>
          <cell r="AR206">
            <v>2032</v>
          </cell>
          <cell r="AS206">
            <v>3265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1887</v>
          </cell>
          <cell r="AY206">
            <v>24.6</v>
          </cell>
          <cell r="AZ206">
            <v>2032</v>
          </cell>
          <cell r="BA206">
            <v>13856</v>
          </cell>
          <cell r="BB206">
            <v>15888</v>
          </cell>
          <cell r="BC206">
            <v>3.71</v>
          </cell>
          <cell r="BD206">
            <v>7538.72</v>
          </cell>
          <cell r="BE206">
            <v>51422.080000000002</v>
          </cell>
          <cell r="BF206">
            <v>2090.33</v>
          </cell>
          <cell r="BG206">
            <v>0</v>
          </cell>
          <cell r="BH206">
            <v>0</v>
          </cell>
          <cell r="BI206">
            <v>2</v>
          </cell>
          <cell r="BJ206">
            <v>0</v>
          </cell>
          <cell r="BK206">
            <v>0</v>
          </cell>
          <cell r="BL206">
            <v>1</v>
          </cell>
          <cell r="BM206">
            <v>0</v>
          </cell>
          <cell r="BN206">
            <v>0</v>
          </cell>
          <cell r="BO206">
            <v>1</v>
          </cell>
          <cell r="BP206" t="str">
            <v>Kim</v>
          </cell>
          <cell r="BQ206" t="str">
            <v>Hagge</v>
          </cell>
          <cell r="BR206" t="str">
            <v>319.868.7701</v>
          </cell>
          <cell r="BS206" t="str">
            <v>kim.hagge@mscsd.org</v>
          </cell>
          <cell r="BT206" t="str">
            <v>NA</v>
          </cell>
          <cell r="BU206" t="str">
            <v>NA</v>
          </cell>
          <cell r="BV206" t="str">
            <v>NA</v>
          </cell>
          <cell r="BW206" t="str">
            <v>NA</v>
          </cell>
          <cell r="BX206" t="str">
            <v>NA</v>
          </cell>
          <cell r="BY206" t="str">
            <v>NA</v>
          </cell>
          <cell r="BZ206" t="str">
            <v>NA</v>
          </cell>
          <cell r="CA206" t="str">
            <v>NA</v>
          </cell>
          <cell r="CB206" t="str">
            <v>NULL</v>
          </cell>
          <cell r="CC206">
            <v>41893.47824074074</v>
          </cell>
          <cell r="CD206" t="str">
            <v>NULL</v>
          </cell>
          <cell r="CE206">
            <v>1</v>
          </cell>
          <cell r="CF206">
            <v>1</v>
          </cell>
          <cell r="CG206">
            <v>1</v>
          </cell>
          <cell r="CH206">
            <v>1269</v>
          </cell>
          <cell r="CI206" t="str">
            <v>4509</v>
          </cell>
          <cell r="CJ206" t="str">
            <v>0000</v>
          </cell>
          <cell r="CK206" t="str">
            <v>2014</v>
          </cell>
        </row>
        <row r="207">
          <cell r="A207">
            <v>4518</v>
          </cell>
          <cell r="B207" t="str">
            <v>2014</v>
          </cell>
          <cell r="C207">
            <v>28711.78</v>
          </cell>
          <cell r="D207">
            <v>0</v>
          </cell>
          <cell r="E207">
            <v>4285.71</v>
          </cell>
          <cell r="F207">
            <v>0</v>
          </cell>
          <cell r="G207">
            <v>0</v>
          </cell>
          <cell r="H207">
            <v>0</v>
          </cell>
          <cell r="I207">
            <v>60834.3</v>
          </cell>
          <cell r="J207">
            <v>13955.19</v>
          </cell>
          <cell r="K207">
            <v>20205.330000000002</v>
          </cell>
          <cell r="L207">
            <v>1426.4</v>
          </cell>
          <cell r="M207">
            <v>4936</v>
          </cell>
          <cell r="N207">
            <v>0</v>
          </cell>
          <cell r="O207">
            <v>230.25</v>
          </cell>
          <cell r="P207">
            <v>1758.24</v>
          </cell>
          <cell r="Q207">
            <v>0</v>
          </cell>
          <cell r="R207">
            <v>136343.20000000001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5846.96</v>
          </cell>
          <cell r="Z207">
            <v>0</v>
          </cell>
          <cell r="AA207">
            <v>0</v>
          </cell>
          <cell r="AB207">
            <v>15333.92</v>
          </cell>
          <cell r="AC207">
            <v>0</v>
          </cell>
          <cell r="AD207">
            <v>0</v>
          </cell>
          <cell r="AE207">
            <v>21180.880000000001</v>
          </cell>
          <cell r="AF207">
            <v>115162.32</v>
          </cell>
          <cell r="AG207">
            <v>0.56000000000000005</v>
          </cell>
          <cell r="AH207">
            <v>42988</v>
          </cell>
          <cell r="AI207">
            <v>0</v>
          </cell>
          <cell r="AJ207">
            <v>0</v>
          </cell>
          <cell r="AK207">
            <v>0</v>
          </cell>
          <cell r="AL207">
            <v>688</v>
          </cell>
          <cell r="AM207">
            <v>1598</v>
          </cell>
          <cell r="AN207">
            <v>43676</v>
          </cell>
          <cell r="AO207">
            <v>1598</v>
          </cell>
          <cell r="AP207">
            <v>0</v>
          </cell>
          <cell r="AQ207">
            <v>0</v>
          </cell>
          <cell r="AR207">
            <v>6244</v>
          </cell>
          <cell r="AS207">
            <v>27382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10441</v>
          </cell>
          <cell r="AY207">
            <v>101</v>
          </cell>
          <cell r="AZ207">
            <v>6244</v>
          </cell>
          <cell r="BA207">
            <v>45274</v>
          </cell>
          <cell r="BB207">
            <v>51518</v>
          </cell>
          <cell r="BC207">
            <v>2.2400000000000002</v>
          </cell>
          <cell r="BD207">
            <v>13986.56</v>
          </cell>
          <cell r="BE207">
            <v>101175.76</v>
          </cell>
          <cell r="BF207">
            <v>1001.74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1</v>
          </cell>
          <cell r="BL207">
            <v>0</v>
          </cell>
          <cell r="BM207">
            <v>0</v>
          </cell>
          <cell r="BN207">
            <v>0</v>
          </cell>
          <cell r="BO207">
            <v>1</v>
          </cell>
          <cell r="BP207" t="str">
            <v>Jerry</v>
          </cell>
          <cell r="BQ207" t="str">
            <v>Daniels</v>
          </cell>
          <cell r="BR207" t="str">
            <v>641-642-8131</v>
          </cell>
          <cell r="BS207" t="str">
            <v>lisa.swarts@moulton-udell.org</v>
          </cell>
          <cell r="BT207" t="str">
            <v>Jerry</v>
          </cell>
          <cell r="BU207" t="str">
            <v>Daniels</v>
          </cell>
          <cell r="BV207" t="str">
            <v>641-642-8131</v>
          </cell>
          <cell r="BW207" t="str">
            <v>lisa.swarts@moulton-udell.org</v>
          </cell>
          <cell r="BX207" t="str">
            <v>Jerry</v>
          </cell>
          <cell r="BY207" t="str">
            <v>Daniels</v>
          </cell>
          <cell r="BZ207" t="str">
            <v>641-642-8131</v>
          </cell>
          <cell r="CA207" t="str">
            <v>lisa.swarts@moulton-udell.org</v>
          </cell>
          <cell r="CB207" t="str">
            <v>NULL</v>
          </cell>
          <cell r="CC207">
            <v>41893.363657407404</v>
          </cell>
          <cell r="CD207" t="str">
            <v>NULL</v>
          </cell>
          <cell r="CE207">
            <v>1</v>
          </cell>
          <cell r="CF207">
            <v>1</v>
          </cell>
          <cell r="CG207">
            <v>1</v>
          </cell>
          <cell r="CH207">
            <v>1270</v>
          </cell>
          <cell r="CI207" t="str">
            <v>4518</v>
          </cell>
          <cell r="CJ207" t="str">
            <v>0000</v>
          </cell>
          <cell r="CK207" t="str">
            <v>2014</v>
          </cell>
        </row>
        <row r="208">
          <cell r="A208">
            <v>4527</v>
          </cell>
          <cell r="B208" t="str">
            <v>2014</v>
          </cell>
          <cell r="C208">
            <v>83289.8</v>
          </cell>
          <cell r="D208">
            <v>225</v>
          </cell>
          <cell r="E208">
            <v>83166.710000000006</v>
          </cell>
          <cell r="F208">
            <v>0</v>
          </cell>
          <cell r="G208">
            <v>0</v>
          </cell>
          <cell r="H208">
            <v>0</v>
          </cell>
          <cell r="I208">
            <v>212397.9</v>
          </cell>
          <cell r="J208">
            <v>49996</v>
          </cell>
          <cell r="K208">
            <v>48398.73</v>
          </cell>
          <cell r="L208">
            <v>9810.7900000000009</v>
          </cell>
          <cell r="M208">
            <v>12942</v>
          </cell>
          <cell r="N208">
            <v>4233.76</v>
          </cell>
          <cell r="O208">
            <v>761.6</v>
          </cell>
          <cell r="P208">
            <v>3056.37</v>
          </cell>
          <cell r="Q208">
            <v>0</v>
          </cell>
          <cell r="R208">
            <v>508278.66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18620</v>
          </cell>
          <cell r="Z208">
            <v>6838.72</v>
          </cell>
          <cell r="AA208">
            <v>0</v>
          </cell>
          <cell r="AB208">
            <v>9038.4</v>
          </cell>
          <cell r="AC208">
            <v>48.72</v>
          </cell>
          <cell r="AD208">
            <v>0</v>
          </cell>
          <cell r="AE208">
            <v>34545.839999999997</v>
          </cell>
          <cell r="AF208">
            <v>473732.82</v>
          </cell>
          <cell r="AG208">
            <v>0.56000000000000005</v>
          </cell>
          <cell r="AH208">
            <v>96733</v>
          </cell>
          <cell r="AI208">
            <v>0</v>
          </cell>
          <cell r="AJ208">
            <v>0</v>
          </cell>
          <cell r="AK208">
            <v>0</v>
          </cell>
          <cell r="AL208">
            <v>4203</v>
          </cell>
          <cell r="AM208">
            <v>18082</v>
          </cell>
          <cell r="AN208">
            <v>100936</v>
          </cell>
          <cell r="AO208">
            <v>18082</v>
          </cell>
          <cell r="AP208">
            <v>16282</v>
          </cell>
          <cell r="AQ208">
            <v>12212</v>
          </cell>
          <cell r="AR208">
            <v>19323</v>
          </cell>
          <cell r="AS208">
            <v>16140</v>
          </cell>
          <cell r="AT208">
            <v>185</v>
          </cell>
          <cell r="AU208">
            <v>87</v>
          </cell>
          <cell r="AV208">
            <v>0</v>
          </cell>
          <cell r="AW208">
            <v>0</v>
          </cell>
          <cell r="AX208">
            <v>33250</v>
          </cell>
          <cell r="AY208">
            <v>325.60000000000002</v>
          </cell>
          <cell r="AZ208">
            <v>35790</v>
          </cell>
          <cell r="BA208">
            <v>119018</v>
          </cell>
          <cell r="BB208">
            <v>154808</v>
          </cell>
          <cell r="BC208">
            <v>3.06</v>
          </cell>
          <cell r="BD208">
            <v>109517.4</v>
          </cell>
          <cell r="BE208">
            <v>364215.42</v>
          </cell>
          <cell r="BF208">
            <v>1118.5999999999999</v>
          </cell>
          <cell r="BG208">
            <v>0</v>
          </cell>
          <cell r="BH208">
            <v>0</v>
          </cell>
          <cell r="BI208">
            <v>7</v>
          </cell>
          <cell r="BJ208">
            <v>1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1</v>
          </cell>
          <cell r="BP208" t="str">
            <v>Debbie</v>
          </cell>
          <cell r="BQ208" t="str">
            <v>Yoder</v>
          </cell>
          <cell r="BR208" t="str">
            <v>641-464-0500</v>
          </cell>
          <cell r="BS208" t="str">
            <v>deb.yoder@mtayrschools.org</v>
          </cell>
          <cell r="BT208" t="str">
            <v>Michael</v>
          </cell>
          <cell r="BU208" t="str">
            <v>Knox</v>
          </cell>
          <cell r="BV208" t="str">
            <v>641-464-0534</v>
          </cell>
          <cell r="BW208" t="str">
            <v>michael.knox@mtayrschools.org</v>
          </cell>
          <cell r="BX208" t="str">
            <v>Michael</v>
          </cell>
          <cell r="BY208" t="str">
            <v>Knox</v>
          </cell>
          <cell r="BZ208" t="str">
            <v>641-464-0534</v>
          </cell>
          <cell r="CA208" t="str">
            <v>michael.knox@mtayrschools.org</v>
          </cell>
          <cell r="CB208" t="str">
            <v>NULL</v>
          </cell>
          <cell r="CC208">
            <v>41870.48027777778</v>
          </cell>
          <cell r="CD208" t="str">
            <v>NULL</v>
          </cell>
          <cell r="CE208">
            <v>1</v>
          </cell>
          <cell r="CF208">
            <v>1</v>
          </cell>
          <cell r="CG208">
            <v>1</v>
          </cell>
          <cell r="CH208">
            <v>1271</v>
          </cell>
          <cell r="CI208" t="str">
            <v>4527</v>
          </cell>
          <cell r="CJ208" t="str">
            <v>0000</v>
          </cell>
          <cell r="CK208" t="str">
            <v>2014</v>
          </cell>
        </row>
        <row r="209">
          <cell r="A209">
            <v>4536</v>
          </cell>
          <cell r="B209" t="str">
            <v>2014</v>
          </cell>
          <cell r="C209">
            <v>140752.54999999999</v>
          </cell>
          <cell r="D209">
            <v>0</v>
          </cell>
          <cell r="E209">
            <v>96040.28</v>
          </cell>
          <cell r="F209">
            <v>0</v>
          </cell>
          <cell r="G209">
            <v>0</v>
          </cell>
          <cell r="H209">
            <v>484.74</v>
          </cell>
          <cell r="I209">
            <v>454122.81</v>
          </cell>
          <cell r="J209">
            <v>87386.85</v>
          </cell>
          <cell r="K209">
            <v>40489.68</v>
          </cell>
          <cell r="L209">
            <v>28838.55</v>
          </cell>
          <cell r="M209">
            <v>22328</v>
          </cell>
          <cell r="N209">
            <v>3209</v>
          </cell>
          <cell r="O209">
            <v>4426.5</v>
          </cell>
          <cell r="P209">
            <v>5532.08</v>
          </cell>
          <cell r="Q209">
            <v>0</v>
          </cell>
          <cell r="R209">
            <v>883611.04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7196</v>
          </cell>
          <cell r="Z209">
            <v>20664</v>
          </cell>
          <cell r="AA209">
            <v>0</v>
          </cell>
          <cell r="AB209">
            <v>10192</v>
          </cell>
          <cell r="AC209">
            <v>0</v>
          </cell>
          <cell r="AD209">
            <v>0</v>
          </cell>
          <cell r="AE209">
            <v>38052</v>
          </cell>
          <cell r="AF209">
            <v>845559.04</v>
          </cell>
          <cell r="AG209">
            <v>0.56000000000000005</v>
          </cell>
          <cell r="AH209">
            <v>172340</v>
          </cell>
          <cell r="AI209">
            <v>0</v>
          </cell>
          <cell r="AJ209">
            <v>0</v>
          </cell>
          <cell r="AK209">
            <v>0</v>
          </cell>
          <cell r="AL209">
            <v>6636</v>
          </cell>
          <cell r="AM209">
            <v>0</v>
          </cell>
          <cell r="AN209">
            <v>178976</v>
          </cell>
          <cell r="AO209">
            <v>0</v>
          </cell>
          <cell r="AP209">
            <v>27280</v>
          </cell>
          <cell r="AQ209">
            <v>36900</v>
          </cell>
          <cell r="AR209">
            <v>37880</v>
          </cell>
          <cell r="AS209">
            <v>18200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12850</v>
          </cell>
          <cell r="AY209">
            <v>813.3</v>
          </cell>
          <cell r="AZ209">
            <v>65160</v>
          </cell>
          <cell r="BA209">
            <v>178976</v>
          </cell>
          <cell r="BB209">
            <v>244136</v>
          </cell>
          <cell r="BC209">
            <v>3.46</v>
          </cell>
          <cell r="BD209">
            <v>225453.6</v>
          </cell>
          <cell r="BE209">
            <v>620105.43999999994</v>
          </cell>
          <cell r="BF209">
            <v>762.46</v>
          </cell>
          <cell r="BG209">
            <v>0</v>
          </cell>
          <cell r="BH209">
            <v>0</v>
          </cell>
          <cell r="BI209">
            <v>16</v>
          </cell>
          <cell r="BJ209">
            <v>0</v>
          </cell>
          <cell r="BK209">
            <v>0</v>
          </cell>
          <cell r="BL209">
            <v>0</v>
          </cell>
          <cell r="BM209">
            <v>1</v>
          </cell>
          <cell r="BN209">
            <v>0</v>
          </cell>
          <cell r="BO209">
            <v>1</v>
          </cell>
          <cell r="BP209" t="str">
            <v>Ed</v>
          </cell>
          <cell r="BQ209" t="str">
            <v>Chabal</v>
          </cell>
          <cell r="BR209">
            <v>3193857750</v>
          </cell>
          <cell r="BS209" t="str">
            <v>ed.chabal@mtpcsd.org</v>
          </cell>
          <cell r="BT209" t="str">
            <v>Ted</v>
          </cell>
          <cell r="BU209" t="str">
            <v>Carlson</v>
          </cell>
          <cell r="BV209">
            <v>3193857784</v>
          </cell>
          <cell r="BW209" t="str">
            <v>ted.carlson@mtpcsd.org</v>
          </cell>
          <cell r="BX209" t="str">
            <v>Ted</v>
          </cell>
          <cell r="BY209" t="str">
            <v>Carlson</v>
          </cell>
          <cell r="BZ209">
            <v>3193857784</v>
          </cell>
          <cell r="CA209" t="str">
            <v>ted.carlson@mtpcsd.org</v>
          </cell>
          <cell r="CB209" t="str">
            <v>NULL</v>
          </cell>
          <cell r="CC209">
            <v>41893.460393518515</v>
          </cell>
          <cell r="CD209" t="str">
            <v>NULL</v>
          </cell>
          <cell r="CE209">
            <v>1</v>
          </cell>
          <cell r="CF209">
            <v>1</v>
          </cell>
          <cell r="CG209">
            <v>1</v>
          </cell>
          <cell r="CH209">
            <v>1272</v>
          </cell>
          <cell r="CI209" t="str">
            <v>4536</v>
          </cell>
          <cell r="CJ209" t="str">
            <v>0000</v>
          </cell>
          <cell r="CK209" t="str">
            <v>2014</v>
          </cell>
        </row>
        <row r="210">
          <cell r="A210">
            <v>4554</v>
          </cell>
          <cell r="B210" t="str">
            <v>2014</v>
          </cell>
          <cell r="C210">
            <v>39833.93</v>
          </cell>
          <cell r="D210">
            <v>1461.04</v>
          </cell>
          <cell r="E210">
            <v>33656.29</v>
          </cell>
          <cell r="F210">
            <v>0</v>
          </cell>
          <cell r="G210">
            <v>0</v>
          </cell>
          <cell r="H210">
            <v>2912.42</v>
          </cell>
          <cell r="I210">
            <v>217920.4</v>
          </cell>
          <cell r="J210">
            <v>49248.3</v>
          </cell>
          <cell r="K210">
            <v>17263.22</v>
          </cell>
          <cell r="L210">
            <v>23451.759999999998</v>
          </cell>
          <cell r="M210">
            <v>12514.27</v>
          </cell>
          <cell r="N210">
            <v>2180</v>
          </cell>
          <cell r="O210">
            <v>0</v>
          </cell>
          <cell r="P210">
            <v>6991.22</v>
          </cell>
          <cell r="Q210">
            <v>0</v>
          </cell>
          <cell r="R210">
            <v>407432.85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1223.03</v>
          </cell>
          <cell r="Y210">
            <v>969.36</v>
          </cell>
          <cell r="Z210">
            <v>21292.32</v>
          </cell>
          <cell r="AA210">
            <v>0</v>
          </cell>
          <cell r="AB210">
            <v>18476.64</v>
          </cell>
          <cell r="AC210">
            <v>0</v>
          </cell>
          <cell r="AD210">
            <v>0</v>
          </cell>
          <cell r="AE210">
            <v>41961.35</v>
          </cell>
          <cell r="AF210">
            <v>365471.5</v>
          </cell>
          <cell r="AG210">
            <v>0.56000000000000005</v>
          </cell>
          <cell r="AH210">
            <v>63402</v>
          </cell>
          <cell r="AI210">
            <v>0</v>
          </cell>
          <cell r="AJ210">
            <v>0</v>
          </cell>
          <cell r="AK210">
            <v>0</v>
          </cell>
          <cell r="AL210">
            <v>1585</v>
          </cell>
          <cell r="AM210">
            <v>0</v>
          </cell>
          <cell r="AN210">
            <v>64987</v>
          </cell>
          <cell r="AO210">
            <v>0</v>
          </cell>
          <cell r="AP210">
            <v>3840</v>
          </cell>
          <cell r="AQ210">
            <v>38022</v>
          </cell>
          <cell r="AR210">
            <v>34163</v>
          </cell>
          <cell r="AS210">
            <v>32994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1731</v>
          </cell>
          <cell r="AY210">
            <v>373</v>
          </cell>
          <cell r="AZ210">
            <v>38003</v>
          </cell>
          <cell r="BA210">
            <v>64987</v>
          </cell>
          <cell r="BB210">
            <v>102990</v>
          </cell>
          <cell r="BC210">
            <v>3.55</v>
          </cell>
          <cell r="BD210">
            <v>134910.65</v>
          </cell>
          <cell r="BE210">
            <v>230560.85</v>
          </cell>
          <cell r="BF210">
            <v>618.13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1</v>
          </cell>
          <cell r="BN210">
            <v>0</v>
          </cell>
          <cell r="BO210">
            <v>1</v>
          </cell>
          <cell r="BP210" t="str">
            <v>Tasha</v>
          </cell>
          <cell r="BQ210" t="str">
            <v>Whitman</v>
          </cell>
          <cell r="BR210" t="str">
            <v>319-895-8845</v>
          </cell>
          <cell r="BS210" t="str">
            <v>twhitman@mountvernon.k12.ia.us</v>
          </cell>
          <cell r="BT210" t="str">
            <v>Denny</v>
          </cell>
          <cell r="BU210" t="str">
            <v>Gross</v>
          </cell>
          <cell r="BV210" t="str">
            <v>319-895-6205</v>
          </cell>
          <cell r="BW210" t="str">
            <v>dgross@mountvernon.k12.ia.us</v>
          </cell>
          <cell r="BX210" t="str">
            <v>Jeff</v>
          </cell>
          <cell r="BY210" t="str">
            <v>Merritt</v>
          </cell>
          <cell r="BZ210" t="str">
            <v>319-895-6205</v>
          </cell>
          <cell r="CA210" t="str">
            <v>dgross@mountvernon.k12.ia.us</v>
          </cell>
          <cell r="CB210" t="str">
            <v>NULL</v>
          </cell>
          <cell r="CC210">
            <v>41967.602222222224</v>
          </cell>
          <cell r="CD210" t="str">
            <v>NULL</v>
          </cell>
          <cell r="CE210">
            <v>1</v>
          </cell>
          <cell r="CF210">
            <v>1</v>
          </cell>
          <cell r="CG210">
            <v>1</v>
          </cell>
          <cell r="CH210">
            <v>1273</v>
          </cell>
          <cell r="CI210" t="str">
            <v>4554</v>
          </cell>
          <cell r="CJ210" t="str">
            <v>0000</v>
          </cell>
          <cell r="CK210" t="str">
            <v>2014</v>
          </cell>
        </row>
        <row r="211">
          <cell r="A211">
            <v>4572</v>
          </cell>
          <cell r="B211" t="str">
            <v>2014</v>
          </cell>
          <cell r="C211">
            <v>40014.06</v>
          </cell>
          <cell r="D211">
            <v>0</v>
          </cell>
          <cell r="E211">
            <v>11039.28</v>
          </cell>
          <cell r="F211">
            <v>0</v>
          </cell>
          <cell r="G211">
            <v>0</v>
          </cell>
          <cell r="H211">
            <v>0</v>
          </cell>
          <cell r="I211">
            <v>61964.86</v>
          </cell>
          <cell r="J211">
            <v>11929.09</v>
          </cell>
          <cell r="K211">
            <v>9127.8799999999992</v>
          </cell>
          <cell r="L211">
            <v>14064.41</v>
          </cell>
          <cell r="M211">
            <v>5395</v>
          </cell>
          <cell r="N211">
            <v>455</v>
          </cell>
          <cell r="O211">
            <v>260.52</v>
          </cell>
          <cell r="P211">
            <v>20020.939999999999</v>
          </cell>
          <cell r="Q211">
            <v>0</v>
          </cell>
          <cell r="R211">
            <v>174271.04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8314.8799999999992</v>
          </cell>
          <cell r="Z211">
            <v>8448.7199999999993</v>
          </cell>
          <cell r="AA211">
            <v>0</v>
          </cell>
          <cell r="AB211">
            <v>8622.8799999999992</v>
          </cell>
          <cell r="AC211">
            <v>0</v>
          </cell>
          <cell r="AD211">
            <v>0</v>
          </cell>
          <cell r="AE211">
            <v>25386.48</v>
          </cell>
          <cell r="AF211">
            <v>148884.56</v>
          </cell>
          <cell r="AG211">
            <v>0.56000000000000005</v>
          </cell>
          <cell r="AH211">
            <v>49369</v>
          </cell>
          <cell r="AI211">
            <v>183</v>
          </cell>
          <cell r="AJ211">
            <v>0</v>
          </cell>
          <cell r="AK211">
            <v>0</v>
          </cell>
          <cell r="AL211">
            <v>1300</v>
          </cell>
          <cell r="AM211">
            <v>1936</v>
          </cell>
          <cell r="AN211">
            <v>50669</v>
          </cell>
          <cell r="AO211">
            <v>2119</v>
          </cell>
          <cell r="AP211">
            <v>0</v>
          </cell>
          <cell r="AQ211">
            <v>15087</v>
          </cell>
          <cell r="AR211">
            <v>13008</v>
          </cell>
          <cell r="AS211">
            <v>15398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14848</v>
          </cell>
          <cell r="AY211">
            <v>190.2</v>
          </cell>
          <cell r="AZ211">
            <v>13008</v>
          </cell>
          <cell r="BA211">
            <v>52788</v>
          </cell>
          <cell r="BB211">
            <v>65796</v>
          </cell>
          <cell r="BC211">
            <v>2.2599999999999998</v>
          </cell>
          <cell r="BD211">
            <v>29398.080000000002</v>
          </cell>
          <cell r="BE211">
            <v>119486.48</v>
          </cell>
          <cell r="BF211">
            <v>628.21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1</v>
          </cell>
          <cell r="BN211">
            <v>0</v>
          </cell>
          <cell r="BO211">
            <v>1</v>
          </cell>
          <cell r="BP211" t="str">
            <v>Elizabeth</v>
          </cell>
          <cell r="BQ211" t="str">
            <v>Justice</v>
          </cell>
          <cell r="BR211">
            <v>6414472517</v>
          </cell>
          <cell r="BS211" t="str">
            <v>ljustice@murraycsd.org</v>
          </cell>
          <cell r="BT211" t="str">
            <v>Herman</v>
          </cell>
          <cell r="BU211" t="str">
            <v>Chenowech</v>
          </cell>
          <cell r="BV211" t="str">
            <v>641-340-3876</v>
          </cell>
          <cell r="BW211" t="str">
            <v>jturner@murraycsd.org</v>
          </cell>
          <cell r="BX211" t="str">
            <v>Herman</v>
          </cell>
          <cell r="BY211" t="str">
            <v>Chenowech</v>
          </cell>
          <cell r="BZ211" t="str">
            <v>641-347-8421</v>
          </cell>
          <cell r="CA211" t="str">
            <v>jturner@murraycsd.org</v>
          </cell>
          <cell r="CB211" t="str">
            <v>NULL</v>
          </cell>
          <cell r="CC211">
            <v>41894.755104166667</v>
          </cell>
          <cell r="CD211" t="str">
            <v>NULL</v>
          </cell>
          <cell r="CE211">
            <v>1</v>
          </cell>
          <cell r="CF211">
            <v>1</v>
          </cell>
          <cell r="CG211">
            <v>1</v>
          </cell>
          <cell r="CH211">
            <v>1274</v>
          </cell>
          <cell r="CI211" t="str">
            <v>4572</v>
          </cell>
          <cell r="CJ211" t="str">
            <v>0000</v>
          </cell>
          <cell r="CK211" t="str">
            <v>2014</v>
          </cell>
        </row>
        <row r="212">
          <cell r="A212">
            <v>4581</v>
          </cell>
          <cell r="B212" t="str">
            <v>2014</v>
          </cell>
          <cell r="C212">
            <v>250120.58</v>
          </cell>
          <cell r="D212">
            <v>5316.88</v>
          </cell>
          <cell r="E212">
            <v>190131.3</v>
          </cell>
          <cell r="F212">
            <v>0</v>
          </cell>
          <cell r="G212">
            <v>0</v>
          </cell>
          <cell r="H212">
            <v>863.9</v>
          </cell>
          <cell r="I212">
            <v>807814.58</v>
          </cell>
          <cell r="J212">
            <v>230711.83</v>
          </cell>
          <cell r="K212">
            <v>121014.55</v>
          </cell>
          <cell r="L212">
            <v>340.49</v>
          </cell>
          <cell r="M212">
            <v>37922</v>
          </cell>
          <cell r="N212">
            <v>1300</v>
          </cell>
          <cell r="O212">
            <v>511.48</v>
          </cell>
          <cell r="P212">
            <v>101341.32</v>
          </cell>
          <cell r="Q212">
            <v>0</v>
          </cell>
          <cell r="R212">
            <v>1747388.91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1747388.91</v>
          </cell>
          <cell r="AG212">
            <v>0.56000000000000005</v>
          </cell>
          <cell r="AH212">
            <v>243238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243238</v>
          </cell>
          <cell r="AO212">
            <v>0</v>
          </cell>
          <cell r="AP212">
            <v>80021</v>
          </cell>
          <cell r="AQ212">
            <v>0</v>
          </cell>
          <cell r="AR212">
            <v>48700</v>
          </cell>
          <cell r="AS212">
            <v>0</v>
          </cell>
          <cell r="AT212">
            <v>3778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1719.5</v>
          </cell>
          <cell r="AZ212">
            <v>132499</v>
          </cell>
          <cell r="BA212">
            <v>243238</v>
          </cell>
          <cell r="BB212">
            <v>375737</v>
          </cell>
          <cell r="BC212">
            <v>4.6500000000000004</v>
          </cell>
          <cell r="BD212">
            <v>616120.35</v>
          </cell>
          <cell r="BE212">
            <v>1131268.56</v>
          </cell>
          <cell r="BF212">
            <v>657.91</v>
          </cell>
          <cell r="BG212">
            <v>0</v>
          </cell>
          <cell r="BH212">
            <v>0</v>
          </cell>
          <cell r="BI212">
            <v>62</v>
          </cell>
          <cell r="BJ212">
            <v>0</v>
          </cell>
          <cell r="BK212">
            <v>0</v>
          </cell>
          <cell r="BL212">
            <v>0</v>
          </cell>
          <cell r="BM212">
            <v>1</v>
          </cell>
          <cell r="BN212">
            <v>0</v>
          </cell>
          <cell r="BO212">
            <v>0</v>
          </cell>
          <cell r="BP212" t="str">
            <v>Jean</v>
          </cell>
          <cell r="BQ212" t="str">
            <v>Garner</v>
          </cell>
          <cell r="BR212" t="str">
            <v>563-263-7223</v>
          </cell>
          <cell r="BS212" t="str">
            <v>jean.garner@mcsdonline.org</v>
          </cell>
          <cell r="BT212" t="str">
            <v>Donald</v>
          </cell>
          <cell r="BU212" t="str">
            <v>Krings</v>
          </cell>
          <cell r="BV212" t="str">
            <v>563-263-7288</v>
          </cell>
          <cell r="BW212" t="str">
            <v>donald.krings@mcsdonline.org</v>
          </cell>
          <cell r="BX212" t="str">
            <v>Robert</v>
          </cell>
          <cell r="BY212" t="str">
            <v>Horchem</v>
          </cell>
          <cell r="BZ212" t="str">
            <v>563-263-7288</v>
          </cell>
          <cell r="CA212" t="str">
            <v>robert.horchem@mcsdonline.org</v>
          </cell>
          <cell r="CB212" t="str">
            <v>NULL</v>
          </cell>
          <cell r="CC212">
            <v>41967.442303240743</v>
          </cell>
          <cell r="CD212" t="str">
            <v>NULL</v>
          </cell>
          <cell r="CE212">
            <v>1</v>
          </cell>
          <cell r="CF212">
            <v>1</v>
          </cell>
          <cell r="CG212">
            <v>1</v>
          </cell>
          <cell r="CH212">
            <v>1275</v>
          </cell>
          <cell r="CI212" t="str">
            <v>4581</v>
          </cell>
          <cell r="CJ212" t="str">
            <v>0000</v>
          </cell>
          <cell r="CK212" t="str">
            <v>2014</v>
          </cell>
        </row>
        <row r="213">
          <cell r="A213">
            <v>4599</v>
          </cell>
          <cell r="B213" t="str">
            <v>2014</v>
          </cell>
          <cell r="C213">
            <v>79449.19</v>
          </cell>
          <cell r="D213">
            <v>0</v>
          </cell>
          <cell r="E213">
            <v>47985.57</v>
          </cell>
          <cell r="F213">
            <v>0</v>
          </cell>
          <cell r="G213">
            <v>0</v>
          </cell>
          <cell r="H213">
            <v>0</v>
          </cell>
          <cell r="I213">
            <v>170682.05</v>
          </cell>
          <cell r="J213">
            <v>44432.85</v>
          </cell>
          <cell r="K213">
            <v>20107.38</v>
          </cell>
          <cell r="L213">
            <v>9738.25</v>
          </cell>
          <cell r="M213">
            <v>10352</v>
          </cell>
          <cell r="N213">
            <v>655</v>
          </cell>
          <cell r="O213">
            <v>16064.07</v>
          </cell>
          <cell r="P213">
            <v>0</v>
          </cell>
          <cell r="Q213">
            <v>0</v>
          </cell>
          <cell r="R213">
            <v>399466.36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18060.560000000001</v>
          </cell>
          <cell r="Z213">
            <v>14309.68</v>
          </cell>
          <cell r="AA213">
            <v>0</v>
          </cell>
          <cell r="AB213">
            <v>15000.72</v>
          </cell>
          <cell r="AC213">
            <v>1514.8</v>
          </cell>
          <cell r="AD213">
            <v>0</v>
          </cell>
          <cell r="AE213">
            <v>48885.760000000002</v>
          </cell>
          <cell r="AF213">
            <v>350580.6</v>
          </cell>
          <cell r="AG213">
            <v>0.56000000000000005</v>
          </cell>
          <cell r="AH213">
            <v>81029</v>
          </cell>
          <cell r="AI213">
            <v>0</v>
          </cell>
          <cell r="AJ213">
            <v>0</v>
          </cell>
          <cell r="AK213">
            <v>0</v>
          </cell>
          <cell r="AL213">
            <v>3649</v>
          </cell>
          <cell r="AM213">
            <v>4157</v>
          </cell>
          <cell r="AN213">
            <v>84678</v>
          </cell>
          <cell r="AO213">
            <v>4157</v>
          </cell>
          <cell r="AP213">
            <v>0</v>
          </cell>
          <cell r="AQ213">
            <v>25553</v>
          </cell>
          <cell r="AR213">
            <v>24021</v>
          </cell>
          <cell r="AS213">
            <v>26787</v>
          </cell>
          <cell r="AT213">
            <v>3670</v>
          </cell>
          <cell r="AU213">
            <v>2705</v>
          </cell>
          <cell r="AV213">
            <v>0</v>
          </cell>
          <cell r="AW213">
            <v>0</v>
          </cell>
          <cell r="AX213">
            <v>32251</v>
          </cell>
          <cell r="AY213">
            <v>243.4</v>
          </cell>
          <cell r="AZ213">
            <v>27691</v>
          </cell>
          <cell r="BA213">
            <v>88835</v>
          </cell>
          <cell r="BB213">
            <v>116526</v>
          </cell>
          <cell r="BC213">
            <v>3.01</v>
          </cell>
          <cell r="BD213">
            <v>83349.91</v>
          </cell>
          <cell r="BE213">
            <v>267230.69</v>
          </cell>
          <cell r="BF213">
            <v>1097.9100000000001</v>
          </cell>
          <cell r="BG213">
            <v>0</v>
          </cell>
          <cell r="BH213">
            <v>0</v>
          </cell>
          <cell r="BI213">
            <v>7</v>
          </cell>
          <cell r="BJ213">
            <v>0</v>
          </cell>
          <cell r="BK213">
            <v>0</v>
          </cell>
          <cell r="BL213">
            <v>1</v>
          </cell>
          <cell r="BM213">
            <v>0</v>
          </cell>
          <cell r="BN213">
            <v>0</v>
          </cell>
          <cell r="BO213">
            <v>1</v>
          </cell>
          <cell r="BP213" t="str">
            <v>Michael</v>
          </cell>
          <cell r="BQ213" t="str">
            <v>Kalvig</v>
          </cell>
          <cell r="BR213" t="str">
            <v>641-435-4835</v>
          </cell>
          <cell r="BS213" t="str">
            <v>mkalvig@nashua-plainfield.k12.ia.us</v>
          </cell>
          <cell r="BT213" t="str">
            <v>Lynn</v>
          </cell>
          <cell r="BU213" t="str">
            <v>Lantow</v>
          </cell>
          <cell r="BV213" t="str">
            <v>641-435-4025</v>
          </cell>
          <cell r="BW213" t="str">
            <v>llantow@nashua-plainfield.k12.ia.us</v>
          </cell>
          <cell r="BX213" t="str">
            <v>Lynn</v>
          </cell>
          <cell r="BY213" t="str">
            <v>Lantow</v>
          </cell>
          <cell r="BZ213" t="str">
            <v>641-435-4025</v>
          </cell>
          <cell r="CA213" t="str">
            <v>llantow@nashua-plainfield.k12.ia.us</v>
          </cell>
          <cell r="CB213" t="str">
            <v>NULL</v>
          </cell>
          <cell r="CC213">
            <v>41891.667060185187</v>
          </cell>
          <cell r="CD213" t="str">
            <v>NULL</v>
          </cell>
          <cell r="CE213">
            <v>1</v>
          </cell>
          <cell r="CF213">
            <v>1</v>
          </cell>
          <cell r="CG213">
            <v>1</v>
          </cell>
          <cell r="CH213">
            <v>1276</v>
          </cell>
          <cell r="CI213" t="str">
            <v>4599</v>
          </cell>
          <cell r="CJ213" t="str">
            <v>0000</v>
          </cell>
          <cell r="CK213" t="str">
            <v>2014</v>
          </cell>
        </row>
        <row r="214">
          <cell r="A214">
            <v>4617</v>
          </cell>
          <cell r="B214" t="str">
            <v>2014</v>
          </cell>
          <cell r="C214">
            <v>61416.98</v>
          </cell>
          <cell r="D214">
            <v>2097.33</v>
          </cell>
          <cell r="E214">
            <v>78562.720000000001</v>
          </cell>
          <cell r="F214">
            <v>0</v>
          </cell>
          <cell r="G214">
            <v>0</v>
          </cell>
          <cell r="H214">
            <v>0</v>
          </cell>
          <cell r="I214">
            <v>318280.15000000002</v>
          </cell>
          <cell r="J214">
            <v>68376.36</v>
          </cell>
          <cell r="K214">
            <v>48798.97</v>
          </cell>
          <cell r="L214">
            <v>4123.2299999999996</v>
          </cell>
          <cell r="M214">
            <v>15920</v>
          </cell>
          <cell r="N214">
            <v>0</v>
          </cell>
          <cell r="O214">
            <v>8446.58</v>
          </cell>
          <cell r="P214">
            <v>4501</v>
          </cell>
          <cell r="Q214">
            <v>0</v>
          </cell>
          <cell r="R214">
            <v>610523.31999999995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5104.3999999999996</v>
          </cell>
          <cell r="Z214">
            <v>21432.880000000001</v>
          </cell>
          <cell r="AA214">
            <v>0</v>
          </cell>
          <cell r="AB214">
            <v>11242</v>
          </cell>
          <cell r="AC214">
            <v>0</v>
          </cell>
          <cell r="AD214">
            <v>0</v>
          </cell>
          <cell r="AE214">
            <v>37779.279999999999</v>
          </cell>
          <cell r="AF214">
            <v>572744.04</v>
          </cell>
          <cell r="AG214">
            <v>0.56000000000000005</v>
          </cell>
          <cell r="AH214">
            <v>61437</v>
          </cell>
          <cell r="AI214">
            <v>0</v>
          </cell>
          <cell r="AJ214">
            <v>4499</v>
          </cell>
          <cell r="AK214">
            <v>158</v>
          </cell>
          <cell r="AL214">
            <v>938</v>
          </cell>
          <cell r="AM214">
            <v>5159</v>
          </cell>
          <cell r="AN214">
            <v>66874</v>
          </cell>
          <cell r="AO214">
            <v>5317</v>
          </cell>
          <cell r="AP214">
            <v>5397</v>
          </cell>
          <cell r="AQ214">
            <v>38273</v>
          </cell>
          <cell r="AR214">
            <v>26297</v>
          </cell>
          <cell r="AS214">
            <v>20075</v>
          </cell>
          <cell r="AT214">
            <v>756</v>
          </cell>
          <cell r="AU214">
            <v>0</v>
          </cell>
          <cell r="AV214">
            <v>0</v>
          </cell>
          <cell r="AW214">
            <v>0</v>
          </cell>
          <cell r="AX214">
            <v>9115</v>
          </cell>
          <cell r="AY214">
            <v>841</v>
          </cell>
          <cell r="AZ214">
            <v>32450</v>
          </cell>
          <cell r="BA214">
            <v>72191</v>
          </cell>
          <cell r="BB214">
            <v>104641</v>
          </cell>
          <cell r="BC214">
            <v>5.47</v>
          </cell>
          <cell r="BD214">
            <v>177501.5</v>
          </cell>
          <cell r="BE214">
            <v>395242.54</v>
          </cell>
          <cell r="BF214">
            <v>469.97</v>
          </cell>
          <cell r="BG214">
            <v>0</v>
          </cell>
          <cell r="BH214">
            <v>0</v>
          </cell>
          <cell r="BI214">
            <v>15</v>
          </cell>
          <cell r="BJ214">
            <v>0</v>
          </cell>
          <cell r="BK214">
            <v>0</v>
          </cell>
          <cell r="BL214">
            <v>0</v>
          </cell>
          <cell r="BM214">
            <v>1</v>
          </cell>
          <cell r="BN214">
            <v>0</v>
          </cell>
          <cell r="BO214">
            <v>1</v>
          </cell>
          <cell r="BP214" t="str">
            <v>Brian</v>
          </cell>
          <cell r="BQ214" t="str">
            <v>Schaeffer</v>
          </cell>
          <cell r="BR214" t="str">
            <v>515 382-2783</v>
          </cell>
          <cell r="BS214" t="str">
            <v>bschaeffer@nevadacubs.org</v>
          </cell>
          <cell r="BT214" t="str">
            <v>David</v>
          </cell>
          <cell r="BU214" t="str">
            <v>Kroese</v>
          </cell>
          <cell r="BV214" t="str">
            <v>515 382-4067</v>
          </cell>
          <cell r="BW214" t="str">
            <v>dkroese@nevada.k12.ia.us</v>
          </cell>
          <cell r="BX214" t="str">
            <v>Leslie</v>
          </cell>
          <cell r="BY214" t="str">
            <v>Tempel</v>
          </cell>
          <cell r="BZ214" t="str">
            <v>515 382-4067</v>
          </cell>
          <cell r="CA214" t="str">
            <v>ltempel@nevada.k12.ia.us</v>
          </cell>
          <cell r="CB214" t="str">
            <v>NULL</v>
          </cell>
          <cell r="CC214">
            <v>41967.60052083333</v>
          </cell>
          <cell r="CD214" t="str">
            <v>NULL</v>
          </cell>
          <cell r="CE214">
            <v>1</v>
          </cell>
          <cell r="CF214">
            <v>1</v>
          </cell>
          <cell r="CG214">
            <v>1</v>
          </cell>
          <cell r="CH214">
            <v>1277</v>
          </cell>
          <cell r="CI214" t="str">
            <v>4617</v>
          </cell>
          <cell r="CJ214" t="str">
            <v>0000</v>
          </cell>
          <cell r="CK214" t="str">
            <v>2014</v>
          </cell>
        </row>
        <row r="215">
          <cell r="A215">
            <v>4644</v>
          </cell>
          <cell r="B215" t="str">
            <v>2014</v>
          </cell>
          <cell r="C215">
            <v>53291.12</v>
          </cell>
          <cell r="D215">
            <v>0</v>
          </cell>
          <cell r="E215">
            <v>40807.72</v>
          </cell>
          <cell r="F215">
            <v>0</v>
          </cell>
          <cell r="G215">
            <v>0</v>
          </cell>
          <cell r="H215">
            <v>0</v>
          </cell>
          <cell r="I215">
            <v>133706.46</v>
          </cell>
          <cell r="J215">
            <v>21917.13</v>
          </cell>
          <cell r="K215">
            <v>59620.97</v>
          </cell>
          <cell r="L215">
            <v>1669.4</v>
          </cell>
          <cell r="M215">
            <v>18519</v>
          </cell>
          <cell r="N215">
            <v>0</v>
          </cell>
          <cell r="O215">
            <v>0</v>
          </cell>
          <cell r="P215">
            <v>465.94</v>
          </cell>
          <cell r="Q215">
            <v>0</v>
          </cell>
          <cell r="R215">
            <v>329997.74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10242.4</v>
          </cell>
          <cell r="Z215">
            <v>6884.08</v>
          </cell>
          <cell r="AA215">
            <v>0</v>
          </cell>
          <cell r="AB215">
            <v>13211.52</v>
          </cell>
          <cell r="AC215">
            <v>0</v>
          </cell>
          <cell r="AD215">
            <v>0</v>
          </cell>
          <cell r="AE215">
            <v>30338</v>
          </cell>
          <cell r="AF215">
            <v>299659.74</v>
          </cell>
          <cell r="AG215">
            <v>0.56000000000000005</v>
          </cell>
          <cell r="AH215">
            <v>58375</v>
          </cell>
          <cell r="AI215">
            <v>3930</v>
          </cell>
          <cell r="AJ215">
            <v>0</v>
          </cell>
          <cell r="AK215">
            <v>0</v>
          </cell>
          <cell r="AL215">
            <v>330</v>
          </cell>
          <cell r="AM215">
            <v>1352</v>
          </cell>
          <cell r="AN215">
            <v>58705</v>
          </cell>
          <cell r="AO215">
            <v>5282</v>
          </cell>
          <cell r="AP215">
            <v>749</v>
          </cell>
          <cell r="AQ215">
            <v>12293</v>
          </cell>
          <cell r="AR215">
            <v>19603</v>
          </cell>
          <cell r="AS215">
            <v>23592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18290</v>
          </cell>
          <cell r="AY215">
            <v>210</v>
          </cell>
          <cell r="AZ215">
            <v>20352</v>
          </cell>
          <cell r="BA215">
            <v>63987</v>
          </cell>
          <cell r="BB215">
            <v>84339</v>
          </cell>
          <cell r="BC215">
            <v>3.55</v>
          </cell>
          <cell r="BD215">
            <v>72249.600000000006</v>
          </cell>
          <cell r="BE215">
            <v>227410.14</v>
          </cell>
          <cell r="BF215">
            <v>1082.9100000000001</v>
          </cell>
          <cell r="BG215">
            <v>0</v>
          </cell>
          <cell r="BH215">
            <v>0</v>
          </cell>
          <cell r="BI215">
            <v>8</v>
          </cell>
          <cell r="BJ215">
            <v>0</v>
          </cell>
          <cell r="BK215">
            <v>0</v>
          </cell>
          <cell r="BL215">
            <v>0</v>
          </cell>
          <cell r="BM215">
            <v>1</v>
          </cell>
          <cell r="BN215">
            <v>0</v>
          </cell>
          <cell r="BO215">
            <v>0</v>
          </cell>
          <cell r="BP215" t="str">
            <v>Marcia</v>
          </cell>
          <cell r="BQ215" t="str">
            <v>Johnson</v>
          </cell>
          <cell r="BR215" t="str">
            <v>712-272-3324</v>
          </cell>
          <cell r="BS215" t="str">
            <v>johnsonm@newell-fonda.k12.ia.us</v>
          </cell>
          <cell r="BT215" t="str">
            <v>Paul</v>
          </cell>
          <cell r="BU215" t="str">
            <v>Bjorklund</v>
          </cell>
          <cell r="BV215" t="str">
            <v>712-272-3324</v>
          </cell>
          <cell r="BW215" t="str">
            <v>raccoonriver79@yahoo.com</v>
          </cell>
          <cell r="BX215" t="str">
            <v>NA</v>
          </cell>
          <cell r="BY215" t="str">
            <v>NA</v>
          </cell>
          <cell r="BZ215" t="str">
            <v>NA</v>
          </cell>
          <cell r="CA215" t="str">
            <v>NA</v>
          </cell>
          <cell r="CB215" t="str">
            <v>NULL</v>
          </cell>
          <cell r="CC215">
            <v>41893.303402777776</v>
          </cell>
          <cell r="CD215" t="str">
            <v>NULL</v>
          </cell>
          <cell r="CE215">
            <v>1</v>
          </cell>
          <cell r="CF215">
            <v>1</v>
          </cell>
          <cell r="CG215">
            <v>1</v>
          </cell>
          <cell r="CH215">
            <v>1278</v>
          </cell>
          <cell r="CI215" t="str">
            <v>4644</v>
          </cell>
          <cell r="CJ215" t="str">
            <v>0000</v>
          </cell>
          <cell r="CK215" t="str">
            <v>2014</v>
          </cell>
        </row>
        <row r="216">
          <cell r="A216">
            <v>4662</v>
          </cell>
          <cell r="B216" t="str">
            <v>2014</v>
          </cell>
          <cell r="C216">
            <v>105547.04</v>
          </cell>
          <cell r="D216">
            <v>0</v>
          </cell>
          <cell r="E216">
            <v>104352.87</v>
          </cell>
          <cell r="F216">
            <v>2492.46</v>
          </cell>
          <cell r="G216">
            <v>169841.48</v>
          </cell>
          <cell r="H216">
            <v>0</v>
          </cell>
          <cell r="I216">
            <v>224075.2</v>
          </cell>
          <cell r="J216">
            <v>56352.92</v>
          </cell>
          <cell r="K216">
            <v>58184.97</v>
          </cell>
          <cell r="L216">
            <v>28939.58</v>
          </cell>
          <cell r="M216">
            <v>21600</v>
          </cell>
          <cell r="N216">
            <v>2919</v>
          </cell>
          <cell r="O216">
            <v>0</v>
          </cell>
          <cell r="P216">
            <v>2944.61</v>
          </cell>
          <cell r="Q216">
            <v>0</v>
          </cell>
          <cell r="R216">
            <v>777250.13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210.28</v>
          </cell>
          <cell r="Y216">
            <v>0</v>
          </cell>
          <cell r="Z216">
            <v>14918.4</v>
          </cell>
          <cell r="AA216">
            <v>0</v>
          </cell>
          <cell r="AB216">
            <v>8566.8799999999992</v>
          </cell>
          <cell r="AC216">
            <v>14138.88</v>
          </cell>
          <cell r="AD216">
            <v>0</v>
          </cell>
          <cell r="AE216">
            <v>37834.44</v>
          </cell>
          <cell r="AF216">
            <v>739415.69</v>
          </cell>
          <cell r="AG216">
            <v>0.56000000000000005</v>
          </cell>
          <cell r="AH216">
            <v>122063</v>
          </cell>
          <cell r="AI216">
            <v>0</v>
          </cell>
          <cell r="AJ216">
            <v>0</v>
          </cell>
          <cell r="AK216">
            <v>0</v>
          </cell>
          <cell r="AL216">
            <v>1325</v>
          </cell>
          <cell r="AM216">
            <v>0</v>
          </cell>
          <cell r="AN216">
            <v>123388</v>
          </cell>
          <cell r="AO216">
            <v>0</v>
          </cell>
          <cell r="AP216">
            <v>0</v>
          </cell>
          <cell r="AQ216">
            <v>26640</v>
          </cell>
          <cell r="AR216">
            <v>26048</v>
          </cell>
          <cell r="AS216">
            <v>15298</v>
          </cell>
          <cell r="AT216">
            <v>0</v>
          </cell>
          <cell r="AU216">
            <v>25248</v>
          </cell>
          <cell r="AV216">
            <v>0</v>
          </cell>
          <cell r="AW216">
            <v>0</v>
          </cell>
          <cell r="AX216">
            <v>0</v>
          </cell>
          <cell r="AY216">
            <v>749.2</v>
          </cell>
          <cell r="AZ216">
            <v>26048</v>
          </cell>
          <cell r="BA216">
            <v>123388</v>
          </cell>
          <cell r="BB216">
            <v>149436</v>
          </cell>
          <cell r="BC216">
            <v>4.95</v>
          </cell>
          <cell r="BD216">
            <v>128937.60000000001</v>
          </cell>
          <cell r="BE216">
            <v>610478.09</v>
          </cell>
          <cell r="BF216">
            <v>814.84</v>
          </cell>
          <cell r="BG216">
            <v>0</v>
          </cell>
          <cell r="BH216">
            <v>0</v>
          </cell>
          <cell r="BI216">
            <v>13</v>
          </cell>
          <cell r="BJ216">
            <v>0</v>
          </cell>
          <cell r="BK216">
            <v>0</v>
          </cell>
          <cell r="BL216">
            <v>0</v>
          </cell>
          <cell r="BM216">
            <v>1</v>
          </cell>
          <cell r="BN216">
            <v>0</v>
          </cell>
          <cell r="BO216">
            <v>1</v>
          </cell>
          <cell r="BP216" t="str">
            <v>Kelly</v>
          </cell>
          <cell r="BQ216" t="str">
            <v>O'Donnell</v>
          </cell>
          <cell r="BR216">
            <v>5633803745</v>
          </cell>
          <cell r="BS216" t="str">
            <v>k_odonnell@new-hampton.k12.ia.us</v>
          </cell>
          <cell r="BT216" t="str">
            <v>Kelly</v>
          </cell>
          <cell r="BU216" t="str">
            <v>O'Donnell</v>
          </cell>
          <cell r="BV216">
            <v>5633803745</v>
          </cell>
          <cell r="BW216" t="str">
            <v>k_odonnell@new-hampton.k12.ia.us</v>
          </cell>
          <cell r="BX216" t="str">
            <v>Linn</v>
          </cell>
          <cell r="BY216" t="str">
            <v>Wagoner</v>
          </cell>
          <cell r="BZ216" t="str">
            <v>641-394-5600</v>
          </cell>
          <cell r="CA216" t="str">
            <v>NA</v>
          </cell>
          <cell r="CB216" t="str">
            <v>NULL</v>
          </cell>
          <cell r="CC216">
            <v>41898.592048611114</v>
          </cell>
          <cell r="CD216" t="str">
            <v>NULL</v>
          </cell>
          <cell r="CE216">
            <v>1</v>
          </cell>
          <cell r="CF216">
            <v>1</v>
          </cell>
          <cell r="CG216">
            <v>1</v>
          </cell>
          <cell r="CH216">
            <v>1279</v>
          </cell>
          <cell r="CI216" t="str">
            <v>4662</v>
          </cell>
          <cell r="CJ216" t="str">
            <v>0000</v>
          </cell>
          <cell r="CK216" t="str">
            <v>2014</v>
          </cell>
        </row>
        <row r="217">
          <cell r="A217">
            <v>4689</v>
          </cell>
          <cell r="B217" t="str">
            <v>2014</v>
          </cell>
          <cell r="C217">
            <v>69160.98</v>
          </cell>
          <cell r="D217">
            <v>0</v>
          </cell>
          <cell r="E217">
            <v>24208.57</v>
          </cell>
          <cell r="F217">
            <v>0</v>
          </cell>
          <cell r="G217">
            <v>0</v>
          </cell>
          <cell r="H217">
            <v>0</v>
          </cell>
          <cell r="I217">
            <v>102324.7</v>
          </cell>
          <cell r="J217">
            <v>17442.54</v>
          </cell>
          <cell r="K217">
            <v>3765.93</v>
          </cell>
          <cell r="L217">
            <v>15690.47</v>
          </cell>
          <cell r="M217">
            <v>6949</v>
          </cell>
          <cell r="N217">
            <v>2245.58</v>
          </cell>
          <cell r="O217">
            <v>0</v>
          </cell>
          <cell r="P217">
            <v>30690.7</v>
          </cell>
          <cell r="Q217">
            <v>0</v>
          </cell>
          <cell r="R217">
            <v>272478.46999999997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8598.24</v>
          </cell>
          <cell r="Z217">
            <v>9349.76</v>
          </cell>
          <cell r="AA217">
            <v>0</v>
          </cell>
          <cell r="AB217">
            <v>11454.18</v>
          </cell>
          <cell r="AC217">
            <v>0</v>
          </cell>
          <cell r="AD217">
            <v>0</v>
          </cell>
          <cell r="AE217">
            <v>29402.18</v>
          </cell>
          <cell r="AF217">
            <v>243076.29</v>
          </cell>
          <cell r="AG217">
            <v>0.56000000000000005</v>
          </cell>
          <cell r="AH217">
            <v>29672</v>
          </cell>
          <cell r="AI217">
            <v>0</v>
          </cell>
          <cell r="AJ217">
            <v>0</v>
          </cell>
          <cell r="AK217">
            <v>0</v>
          </cell>
          <cell r="AL217">
            <v>15</v>
          </cell>
          <cell r="AM217">
            <v>81</v>
          </cell>
          <cell r="AN217">
            <v>29687</v>
          </cell>
          <cell r="AO217">
            <v>81</v>
          </cell>
          <cell r="AP217">
            <v>0</v>
          </cell>
          <cell r="AQ217">
            <v>16696</v>
          </cell>
          <cell r="AR217">
            <v>12155</v>
          </cell>
          <cell r="AS217">
            <v>20454</v>
          </cell>
          <cell r="AT217">
            <v>21</v>
          </cell>
          <cell r="AU217">
            <v>0</v>
          </cell>
          <cell r="AV217">
            <v>0</v>
          </cell>
          <cell r="AW217">
            <v>0</v>
          </cell>
          <cell r="AX217">
            <v>15354</v>
          </cell>
          <cell r="AY217">
            <v>132.80000000000001</v>
          </cell>
          <cell r="AZ217">
            <v>12176</v>
          </cell>
          <cell r="BA217">
            <v>29767</v>
          </cell>
          <cell r="BB217">
            <v>41943</v>
          </cell>
          <cell r="BC217">
            <v>5.8</v>
          </cell>
          <cell r="BD217">
            <v>70620.800000000003</v>
          </cell>
          <cell r="BE217">
            <v>172455.49</v>
          </cell>
          <cell r="BF217">
            <v>1298.6099999999999</v>
          </cell>
          <cell r="BG217">
            <v>0</v>
          </cell>
          <cell r="BH217">
            <v>0</v>
          </cell>
          <cell r="BI217">
            <v>1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1</v>
          </cell>
          <cell r="BP217" t="str">
            <v>Jessica</v>
          </cell>
          <cell r="BQ217" t="str">
            <v>Boyer</v>
          </cell>
          <cell r="BR217" t="str">
            <v>(319) 367-0512</v>
          </cell>
          <cell r="BS217" t="str">
            <v>Jessica.Boyer@nlcsd.org</v>
          </cell>
          <cell r="BT217" t="str">
            <v>Ed</v>
          </cell>
          <cell r="BU217" t="str">
            <v>Arnold</v>
          </cell>
          <cell r="BV217" t="str">
            <v>(319) 394-3700</v>
          </cell>
          <cell r="BW217" t="str">
            <v>Ed.Arnold@nlcsd.org</v>
          </cell>
          <cell r="BX217" t="str">
            <v>Tracy's Truck-n-Trailer Repair</v>
          </cell>
          <cell r="BY217" t="str">
            <v>Tracy Trejo</v>
          </cell>
          <cell r="BZ217" t="str">
            <v>(319) 330-2392</v>
          </cell>
          <cell r="CA217" t="str">
            <v>n/a</v>
          </cell>
          <cell r="CB217" t="str">
            <v>NULL</v>
          </cell>
          <cell r="CC217">
            <v>41897.716377314813</v>
          </cell>
          <cell r="CD217" t="str">
            <v>NULL</v>
          </cell>
          <cell r="CE217">
            <v>1</v>
          </cell>
          <cell r="CF217">
            <v>1</v>
          </cell>
          <cell r="CG217">
            <v>1</v>
          </cell>
          <cell r="CH217">
            <v>1280</v>
          </cell>
          <cell r="CI217" t="str">
            <v>4689</v>
          </cell>
          <cell r="CJ217" t="str">
            <v>0000</v>
          </cell>
          <cell r="CK217" t="str">
            <v>2014</v>
          </cell>
        </row>
        <row r="218">
          <cell r="A218">
            <v>4725</v>
          </cell>
          <cell r="B218" t="str">
            <v>2014</v>
          </cell>
          <cell r="C218">
            <v>126951.25</v>
          </cell>
          <cell r="D218">
            <v>0</v>
          </cell>
          <cell r="E218">
            <v>38053.15</v>
          </cell>
          <cell r="F218">
            <v>0</v>
          </cell>
          <cell r="G218">
            <v>0</v>
          </cell>
          <cell r="H218">
            <v>0</v>
          </cell>
          <cell r="I218">
            <v>620531.36</v>
          </cell>
          <cell r="J218">
            <v>140402.01</v>
          </cell>
          <cell r="K218">
            <v>110994.91</v>
          </cell>
          <cell r="L218">
            <v>8414.76</v>
          </cell>
          <cell r="M218">
            <v>46737</v>
          </cell>
          <cell r="N218">
            <v>2490</v>
          </cell>
          <cell r="O218">
            <v>468</v>
          </cell>
          <cell r="P218">
            <v>20194.3</v>
          </cell>
          <cell r="Q218">
            <v>0</v>
          </cell>
          <cell r="R218">
            <v>1115236.74</v>
          </cell>
          <cell r="S218">
            <v>0</v>
          </cell>
          <cell r="T218">
            <v>0</v>
          </cell>
          <cell r="U218">
            <v>400</v>
          </cell>
          <cell r="V218">
            <v>0</v>
          </cell>
          <cell r="W218">
            <v>400</v>
          </cell>
          <cell r="X218">
            <v>0</v>
          </cell>
          <cell r="Y218">
            <v>0</v>
          </cell>
          <cell r="Z218">
            <v>26199.599999999999</v>
          </cell>
          <cell r="AA218">
            <v>0</v>
          </cell>
          <cell r="AB218">
            <v>26220.880000000001</v>
          </cell>
          <cell r="AC218">
            <v>0</v>
          </cell>
          <cell r="AD218">
            <v>0</v>
          </cell>
          <cell r="AE218">
            <v>52420.480000000003</v>
          </cell>
          <cell r="AF218">
            <v>1062416.26</v>
          </cell>
          <cell r="AG218">
            <v>0.56000000000000005</v>
          </cell>
          <cell r="AH218">
            <v>168554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168554</v>
          </cell>
          <cell r="AO218">
            <v>0</v>
          </cell>
          <cell r="AP218">
            <v>26503</v>
          </cell>
          <cell r="AQ218">
            <v>46785</v>
          </cell>
          <cell r="AR218">
            <v>46901</v>
          </cell>
          <cell r="AS218">
            <v>46823</v>
          </cell>
          <cell r="AT218">
            <v>950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1234.5999999999999</v>
          </cell>
          <cell r="AZ218">
            <v>74354</v>
          </cell>
          <cell r="BA218">
            <v>168554</v>
          </cell>
          <cell r="BB218">
            <v>242908</v>
          </cell>
          <cell r="BC218">
            <v>4.37</v>
          </cell>
          <cell r="BD218">
            <v>324926.98</v>
          </cell>
          <cell r="BE218">
            <v>737489.28</v>
          </cell>
          <cell r="BF218">
            <v>597.35</v>
          </cell>
          <cell r="BG218">
            <v>0</v>
          </cell>
          <cell r="BH218">
            <v>0</v>
          </cell>
          <cell r="BI218">
            <v>17</v>
          </cell>
          <cell r="BJ218">
            <v>0</v>
          </cell>
          <cell r="BK218">
            <v>0</v>
          </cell>
          <cell r="BL218">
            <v>1</v>
          </cell>
          <cell r="BM218">
            <v>0</v>
          </cell>
          <cell r="BN218">
            <v>0</v>
          </cell>
          <cell r="BO218">
            <v>0</v>
          </cell>
          <cell r="BP218" t="str">
            <v>Gayle</v>
          </cell>
          <cell r="BQ218" t="str">
            <v>Isaac</v>
          </cell>
          <cell r="BR218" t="str">
            <v>641-792-5809</v>
          </cell>
          <cell r="BS218" t="str">
            <v>isaacg@newton.k12.ia.us</v>
          </cell>
          <cell r="BT218" t="str">
            <v>Curt</v>
          </cell>
          <cell r="BU218" t="str">
            <v>Roorda</v>
          </cell>
          <cell r="BV218" t="str">
            <v>641-792-4493</v>
          </cell>
          <cell r="BW218" t="str">
            <v>roordac@newton.k12.ia.us</v>
          </cell>
          <cell r="BX218" t="str">
            <v>Andy</v>
          </cell>
          <cell r="BY218" t="str">
            <v>Ratliff</v>
          </cell>
          <cell r="BZ218" t="str">
            <v>641-792-4493</v>
          </cell>
          <cell r="CA218" t="str">
            <v>ratliffa@newton.k12.ia.us</v>
          </cell>
          <cell r="CB218" t="str">
            <v>NULL</v>
          </cell>
          <cell r="CC218">
            <v>41892.734803240739</v>
          </cell>
          <cell r="CD218" t="str">
            <v>NULL</v>
          </cell>
          <cell r="CE218">
            <v>1</v>
          </cell>
          <cell r="CF218">
            <v>1</v>
          </cell>
          <cell r="CG218">
            <v>1</v>
          </cell>
          <cell r="CH218">
            <v>1281</v>
          </cell>
          <cell r="CI218" t="str">
            <v>4725</v>
          </cell>
          <cell r="CJ218" t="str">
            <v>0000</v>
          </cell>
          <cell r="CK218" t="str">
            <v>2014</v>
          </cell>
        </row>
        <row r="219">
          <cell r="A219">
            <v>4772</v>
          </cell>
          <cell r="B219" t="str">
            <v>2014</v>
          </cell>
          <cell r="C219">
            <v>93484.71</v>
          </cell>
          <cell r="D219">
            <v>0</v>
          </cell>
          <cell r="E219">
            <v>48577.29</v>
          </cell>
          <cell r="F219">
            <v>0</v>
          </cell>
          <cell r="G219">
            <v>0</v>
          </cell>
          <cell r="H219">
            <v>0</v>
          </cell>
          <cell r="I219">
            <v>290640.88</v>
          </cell>
          <cell r="J219">
            <v>65310.17</v>
          </cell>
          <cell r="K219">
            <v>20948.439999999999</v>
          </cell>
          <cell r="L219">
            <v>41670.959999999999</v>
          </cell>
          <cell r="M219">
            <v>17786</v>
          </cell>
          <cell r="N219">
            <v>1535</v>
          </cell>
          <cell r="O219">
            <v>0</v>
          </cell>
          <cell r="P219">
            <v>4888.75</v>
          </cell>
          <cell r="Q219">
            <v>0</v>
          </cell>
          <cell r="R219">
            <v>584842.19999999995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8184.4</v>
          </cell>
          <cell r="Z219">
            <v>9152.64</v>
          </cell>
          <cell r="AA219">
            <v>0</v>
          </cell>
          <cell r="AB219">
            <v>6146.56</v>
          </cell>
          <cell r="AC219">
            <v>0</v>
          </cell>
          <cell r="AD219">
            <v>0</v>
          </cell>
          <cell r="AE219">
            <v>23483.599999999999</v>
          </cell>
          <cell r="AF219">
            <v>561358.6</v>
          </cell>
          <cell r="AG219">
            <v>0.56000000000000005</v>
          </cell>
          <cell r="AH219">
            <v>144871</v>
          </cell>
          <cell r="AI219">
            <v>1746</v>
          </cell>
          <cell r="AJ219">
            <v>0</v>
          </cell>
          <cell r="AK219">
            <v>0</v>
          </cell>
          <cell r="AL219">
            <v>1422</v>
          </cell>
          <cell r="AM219">
            <v>1527</v>
          </cell>
          <cell r="AN219">
            <v>146293</v>
          </cell>
          <cell r="AO219">
            <v>3273</v>
          </cell>
          <cell r="AP219">
            <v>0</v>
          </cell>
          <cell r="AQ219">
            <v>16344</v>
          </cell>
          <cell r="AR219">
            <v>18154</v>
          </cell>
          <cell r="AS219">
            <v>10976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14615</v>
          </cell>
          <cell r="AY219">
            <v>374.7</v>
          </cell>
          <cell r="AZ219">
            <v>18154</v>
          </cell>
          <cell r="BA219">
            <v>149566</v>
          </cell>
          <cell r="BB219">
            <v>167720</v>
          </cell>
          <cell r="BC219">
            <v>3.35</v>
          </cell>
          <cell r="BD219">
            <v>60815.9</v>
          </cell>
          <cell r="BE219">
            <v>500542.7</v>
          </cell>
          <cell r="BF219">
            <v>1335.85</v>
          </cell>
          <cell r="BG219">
            <v>0</v>
          </cell>
          <cell r="BH219">
            <v>0</v>
          </cell>
          <cell r="BI219">
            <v>19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1</v>
          </cell>
          <cell r="BP219" t="str">
            <v>Steve</v>
          </cell>
          <cell r="BQ219" t="str">
            <v>Ward</v>
          </cell>
          <cell r="BR219" t="str">
            <v>641.454.2211</v>
          </cell>
          <cell r="BS219" t="str">
            <v>sward@centralsprings.net</v>
          </cell>
          <cell r="BT219" t="str">
            <v>Dennis</v>
          </cell>
          <cell r="BU219" t="str">
            <v>Mathers</v>
          </cell>
          <cell r="BV219" t="str">
            <v>641.749.5309</v>
          </cell>
          <cell r="BW219" t="str">
            <v>dmathers@centralsprings.net</v>
          </cell>
          <cell r="BX219" t="str">
            <v>Steve</v>
          </cell>
          <cell r="BY219" t="str">
            <v>Wise</v>
          </cell>
          <cell r="BZ219" t="str">
            <v>641.454.2099</v>
          </cell>
          <cell r="CA219" t="str">
            <v>na</v>
          </cell>
          <cell r="CB219" t="str">
            <v>NULL</v>
          </cell>
          <cell r="CC219">
            <v>41897.485335648147</v>
          </cell>
          <cell r="CD219" t="str">
            <v>NULL</v>
          </cell>
          <cell r="CE219">
            <v>1</v>
          </cell>
          <cell r="CF219">
            <v>1</v>
          </cell>
          <cell r="CG219">
            <v>1</v>
          </cell>
          <cell r="CH219">
            <v>1282</v>
          </cell>
          <cell r="CI219" t="str">
            <v>4772</v>
          </cell>
          <cell r="CJ219" t="str">
            <v>0000</v>
          </cell>
          <cell r="CK219" t="str">
            <v>2014</v>
          </cell>
        </row>
        <row r="220">
          <cell r="A220">
            <v>4773</v>
          </cell>
          <cell r="B220" t="str">
            <v>2014</v>
          </cell>
          <cell r="C220">
            <v>103283.38</v>
          </cell>
          <cell r="D220">
            <v>58785.9</v>
          </cell>
          <cell r="E220">
            <v>86192.88</v>
          </cell>
          <cell r="F220">
            <v>2798.5</v>
          </cell>
          <cell r="G220">
            <v>0</v>
          </cell>
          <cell r="H220">
            <v>0</v>
          </cell>
          <cell r="I220">
            <v>234287.53</v>
          </cell>
          <cell r="J220">
            <v>52886.1</v>
          </cell>
          <cell r="K220">
            <v>34890.980000000003</v>
          </cell>
          <cell r="L220">
            <v>3503.77</v>
          </cell>
          <cell r="M220">
            <v>10734</v>
          </cell>
          <cell r="N220">
            <v>0</v>
          </cell>
          <cell r="O220">
            <v>0</v>
          </cell>
          <cell r="P220">
            <v>15152.59</v>
          </cell>
          <cell r="Q220">
            <v>0</v>
          </cell>
          <cell r="R220">
            <v>602515.63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3113.6</v>
          </cell>
          <cell r="Z220">
            <v>12025.44</v>
          </cell>
          <cell r="AA220">
            <v>0</v>
          </cell>
          <cell r="AB220">
            <v>17638.88</v>
          </cell>
          <cell r="AC220">
            <v>0</v>
          </cell>
          <cell r="AD220">
            <v>0</v>
          </cell>
          <cell r="AE220">
            <v>32777.919999999998</v>
          </cell>
          <cell r="AF220">
            <v>569737.71</v>
          </cell>
          <cell r="AG220">
            <v>0.56000000000000005</v>
          </cell>
          <cell r="AH220">
            <v>137092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137092</v>
          </cell>
          <cell r="AO220">
            <v>0</v>
          </cell>
          <cell r="AP220">
            <v>19195</v>
          </cell>
          <cell r="AQ220">
            <v>21474</v>
          </cell>
          <cell r="AR220">
            <v>24940</v>
          </cell>
          <cell r="AS220">
            <v>31498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5560</v>
          </cell>
          <cell r="AY220">
            <v>847.6</v>
          </cell>
          <cell r="AZ220">
            <v>44135</v>
          </cell>
          <cell r="BA220">
            <v>137092</v>
          </cell>
          <cell r="BB220">
            <v>181227</v>
          </cell>
          <cell r="BC220">
            <v>3.14</v>
          </cell>
          <cell r="BD220">
            <v>138583.9</v>
          </cell>
          <cell r="BE220">
            <v>431153.81</v>
          </cell>
          <cell r="BF220">
            <v>508.68</v>
          </cell>
          <cell r="BG220">
            <v>0</v>
          </cell>
          <cell r="BH220">
            <v>0</v>
          </cell>
          <cell r="BI220">
            <v>30</v>
          </cell>
          <cell r="BJ220">
            <v>0</v>
          </cell>
          <cell r="BK220">
            <v>0</v>
          </cell>
          <cell r="BL220">
            <v>0</v>
          </cell>
          <cell r="BM220">
            <v>1</v>
          </cell>
          <cell r="BN220">
            <v>0</v>
          </cell>
          <cell r="BO220">
            <v>1</v>
          </cell>
          <cell r="BP220" t="str">
            <v>Kristy</v>
          </cell>
          <cell r="BQ220" t="str">
            <v>Weiss</v>
          </cell>
          <cell r="BR220" t="str">
            <v>563.577.2249</v>
          </cell>
          <cell r="BS220" t="str">
            <v>kristy.weiss@northeast.k12.ia.us</v>
          </cell>
          <cell r="BT220" t="str">
            <v>Jim</v>
          </cell>
          <cell r="BU220" t="str">
            <v>Cox</v>
          </cell>
          <cell r="BV220" t="str">
            <v>563.577.2249</v>
          </cell>
          <cell r="BW220" t="str">
            <v>jim.cox@northeast.k12.ia.us</v>
          </cell>
          <cell r="BX220" t="str">
            <v>Scott</v>
          </cell>
          <cell r="BY220" t="str">
            <v>Huling</v>
          </cell>
          <cell r="BZ220" t="str">
            <v>563.577.2249</v>
          </cell>
          <cell r="CA220" t="str">
            <v>scott.huling@northeast.k12.ia.us</v>
          </cell>
          <cell r="CB220" t="str">
            <v>NULL</v>
          </cell>
          <cell r="CC220">
            <v>41964.631793981483</v>
          </cell>
          <cell r="CD220" t="str">
            <v>NULL</v>
          </cell>
          <cell r="CE220">
            <v>1</v>
          </cell>
          <cell r="CF220">
            <v>1</v>
          </cell>
          <cell r="CG220">
            <v>1</v>
          </cell>
          <cell r="CH220">
            <v>1283</v>
          </cell>
          <cell r="CI220" t="str">
            <v>4773</v>
          </cell>
          <cell r="CJ220" t="str">
            <v>0000</v>
          </cell>
          <cell r="CK220" t="str">
            <v>2014</v>
          </cell>
        </row>
        <row r="221">
          <cell r="A221">
            <v>4774</v>
          </cell>
          <cell r="B221" t="str">
            <v>2014</v>
          </cell>
          <cell r="C221">
            <v>113826.91</v>
          </cell>
          <cell r="D221">
            <v>0</v>
          </cell>
          <cell r="E221">
            <v>35153.43</v>
          </cell>
          <cell r="F221">
            <v>0</v>
          </cell>
          <cell r="G221">
            <v>0</v>
          </cell>
          <cell r="H221">
            <v>4180</v>
          </cell>
          <cell r="I221">
            <v>241679.06</v>
          </cell>
          <cell r="J221">
            <v>60444.99</v>
          </cell>
          <cell r="K221">
            <v>24500.41</v>
          </cell>
          <cell r="L221">
            <v>66276.990000000005</v>
          </cell>
          <cell r="M221">
            <v>12230</v>
          </cell>
          <cell r="N221">
            <v>1454</v>
          </cell>
          <cell r="O221">
            <v>522.5</v>
          </cell>
          <cell r="P221">
            <v>4346.92</v>
          </cell>
          <cell r="Q221">
            <v>0</v>
          </cell>
          <cell r="R221">
            <v>564615.21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1889.17</v>
          </cell>
          <cell r="Y221">
            <v>3034.08</v>
          </cell>
          <cell r="Z221">
            <v>41593.440000000002</v>
          </cell>
          <cell r="AA221">
            <v>0</v>
          </cell>
          <cell r="AB221">
            <v>12040.56</v>
          </cell>
          <cell r="AC221">
            <v>0</v>
          </cell>
          <cell r="AD221">
            <v>0</v>
          </cell>
          <cell r="AE221">
            <v>58557.25</v>
          </cell>
          <cell r="AF221">
            <v>506057.96</v>
          </cell>
          <cell r="AG221">
            <v>0.56000000000000005</v>
          </cell>
          <cell r="AH221">
            <v>116406</v>
          </cell>
          <cell r="AI221">
            <v>63</v>
          </cell>
          <cell r="AJ221">
            <v>0</v>
          </cell>
          <cell r="AK221">
            <v>0</v>
          </cell>
          <cell r="AL221">
            <v>1233</v>
          </cell>
          <cell r="AM221">
            <v>285</v>
          </cell>
          <cell r="AN221">
            <v>117639</v>
          </cell>
          <cell r="AO221">
            <v>348</v>
          </cell>
          <cell r="AP221">
            <v>78</v>
          </cell>
          <cell r="AQ221">
            <v>74274</v>
          </cell>
          <cell r="AR221">
            <v>25534</v>
          </cell>
          <cell r="AS221">
            <v>21501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5418</v>
          </cell>
          <cell r="AY221">
            <v>390</v>
          </cell>
          <cell r="AZ221">
            <v>25612</v>
          </cell>
          <cell r="BA221">
            <v>117987</v>
          </cell>
          <cell r="BB221">
            <v>143599</v>
          </cell>
          <cell r="BC221">
            <v>3.52</v>
          </cell>
          <cell r="BD221">
            <v>90154.240000000005</v>
          </cell>
          <cell r="BE221">
            <v>415903.72</v>
          </cell>
          <cell r="BF221">
            <v>1066.42</v>
          </cell>
          <cell r="BG221">
            <v>0</v>
          </cell>
          <cell r="BH221">
            <v>0</v>
          </cell>
          <cell r="BI221">
            <v>5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1</v>
          </cell>
          <cell r="BP221" t="str">
            <v>Duane</v>
          </cell>
          <cell r="BQ221" t="str">
            <v>Willhite</v>
          </cell>
          <cell r="BR221" t="str">
            <v>563-422-3851</v>
          </cell>
          <cell r="BS221" t="str">
            <v>dwillhite@nfv.k12.ia.us</v>
          </cell>
          <cell r="BT221" t="str">
            <v>Kevin</v>
          </cell>
          <cell r="BU221" t="str">
            <v>Weidemann</v>
          </cell>
          <cell r="BV221" t="str">
            <v>563-422-7068</v>
          </cell>
          <cell r="BW221" t="str">
            <v>kweidemann@nfv.k12.ia.us</v>
          </cell>
          <cell r="BX221" t="str">
            <v>Kevin</v>
          </cell>
          <cell r="BY221" t="str">
            <v>Weidemann</v>
          </cell>
          <cell r="BZ221" t="str">
            <v>563-422-7068</v>
          </cell>
          <cell r="CA221" t="str">
            <v>kweidemann@nfv.k12.ia.us</v>
          </cell>
          <cell r="CB221" t="str">
            <v>NULL</v>
          </cell>
          <cell r="CC221">
            <v>41893.465798611112</v>
          </cell>
          <cell r="CD221" t="str">
            <v>NULL</v>
          </cell>
          <cell r="CE221">
            <v>1</v>
          </cell>
          <cell r="CF221">
            <v>1</v>
          </cell>
          <cell r="CG221">
            <v>1</v>
          </cell>
          <cell r="CH221">
            <v>1284</v>
          </cell>
          <cell r="CI221" t="str">
            <v>4774</v>
          </cell>
          <cell r="CJ221" t="str">
            <v>0000</v>
          </cell>
          <cell r="CK221" t="str">
            <v>2014</v>
          </cell>
        </row>
        <row r="222">
          <cell r="A222">
            <v>4775</v>
          </cell>
          <cell r="B222" t="str">
            <v>2014</v>
          </cell>
          <cell r="C222">
            <v>34123.370000000003</v>
          </cell>
          <cell r="D222">
            <v>0</v>
          </cell>
          <cell r="E222">
            <v>21895.14</v>
          </cell>
          <cell r="F222">
            <v>0</v>
          </cell>
          <cell r="G222">
            <v>0</v>
          </cell>
          <cell r="H222">
            <v>0</v>
          </cell>
          <cell r="I222">
            <v>102644.56</v>
          </cell>
          <cell r="J222">
            <v>28064.9</v>
          </cell>
          <cell r="K222">
            <v>6267.53</v>
          </cell>
          <cell r="L222">
            <v>9847.48</v>
          </cell>
          <cell r="M222">
            <v>4680</v>
          </cell>
          <cell r="N222">
            <v>0</v>
          </cell>
          <cell r="O222">
            <v>1796.18</v>
          </cell>
          <cell r="P222">
            <v>1972</v>
          </cell>
          <cell r="Q222">
            <v>0</v>
          </cell>
          <cell r="R222">
            <v>211291.16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1855.84</v>
          </cell>
          <cell r="Z222">
            <v>0</v>
          </cell>
          <cell r="AA222">
            <v>0</v>
          </cell>
          <cell r="AB222">
            <v>7422.8</v>
          </cell>
          <cell r="AC222">
            <v>0</v>
          </cell>
          <cell r="AD222">
            <v>0</v>
          </cell>
          <cell r="AE222">
            <v>9278.64</v>
          </cell>
          <cell r="AF222">
            <v>202012.52</v>
          </cell>
          <cell r="AG222">
            <v>0.56000000000000005</v>
          </cell>
          <cell r="AH222">
            <v>52971</v>
          </cell>
          <cell r="AI222">
            <v>4640</v>
          </cell>
          <cell r="AJ222">
            <v>0</v>
          </cell>
          <cell r="AK222">
            <v>0</v>
          </cell>
          <cell r="AL222">
            <v>260</v>
          </cell>
          <cell r="AM222">
            <v>350</v>
          </cell>
          <cell r="AN222">
            <v>53231</v>
          </cell>
          <cell r="AO222">
            <v>4990</v>
          </cell>
          <cell r="AP222">
            <v>0</v>
          </cell>
          <cell r="AQ222">
            <v>0</v>
          </cell>
          <cell r="AR222">
            <v>3769</v>
          </cell>
          <cell r="AS222">
            <v>13255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3314</v>
          </cell>
          <cell r="AY222">
            <v>149</v>
          </cell>
          <cell r="AZ222">
            <v>3769</v>
          </cell>
          <cell r="BA222">
            <v>58221</v>
          </cell>
          <cell r="BB222">
            <v>61990</v>
          </cell>
          <cell r="BC222">
            <v>3.26</v>
          </cell>
          <cell r="BD222">
            <v>12286.94</v>
          </cell>
          <cell r="BE222">
            <v>189725.58</v>
          </cell>
          <cell r="BF222">
            <v>1273.33</v>
          </cell>
          <cell r="BG222">
            <v>0</v>
          </cell>
          <cell r="BH222">
            <v>0</v>
          </cell>
          <cell r="BI222">
            <v>5</v>
          </cell>
          <cell r="BJ222">
            <v>0</v>
          </cell>
          <cell r="BK222">
            <v>0</v>
          </cell>
          <cell r="BL222">
            <v>0</v>
          </cell>
          <cell r="BM222">
            <v>1</v>
          </cell>
          <cell r="BN222">
            <v>0</v>
          </cell>
          <cell r="BO222">
            <v>0</v>
          </cell>
          <cell r="BP222" t="str">
            <v>Cathi</v>
          </cell>
          <cell r="BQ222" t="str">
            <v>Hildebrand</v>
          </cell>
          <cell r="BR222" t="str">
            <v>515-325-6234</v>
          </cell>
          <cell r="BS222" t="str">
            <v>childebrand@ne-hamilton.k12.ia.us</v>
          </cell>
          <cell r="BT222" t="str">
            <v>Gene</v>
          </cell>
          <cell r="BU222" t="str">
            <v>Greenfield</v>
          </cell>
          <cell r="BV222" t="str">
            <v>515-325-6234</v>
          </cell>
          <cell r="BW222" t="str">
            <v>ggreenfield@ne-hamilton.k12.ia.us</v>
          </cell>
          <cell r="BX222" t="str">
            <v>Gene</v>
          </cell>
          <cell r="BY222" t="str">
            <v>Greenfield</v>
          </cell>
          <cell r="BZ222" t="str">
            <v>515-325-6234</v>
          </cell>
          <cell r="CA222" t="str">
            <v>ggreenfield@ne-hamilton.k12.ia.us</v>
          </cell>
          <cell r="CB222" t="str">
            <v>NULL</v>
          </cell>
          <cell r="CC222">
            <v>41896.692349537036</v>
          </cell>
          <cell r="CD222" t="str">
            <v>NULL</v>
          </cell>
          <cell r="CE222">
            <v>1</v>
          </cell>
          <cell r="CF222">
            <v>1</v>
          </cell>
          <cell r="CG222">
            <v>1</v>
          </cell>
          <cell r="CH222">
            <v>1285</v>
          </cell>
          <cell r="CI222" t="str">
            <v>4775</v>
          </cell>
          <cell r="CJ222" t="str">
            <v>0000</v>
          </cell>
          <cell r="CK222" t="str">
            <v>2014</v>
          </cell>
        </row>
        <row r="223">
          <cell r="A223">
            <v>4776</v>
          </cell>
          <cell r="B223" t="str">
            <v>2014</v>
          </cell>
          <cell r="C223">
            <v>49977.93</v>
          </cell>
          <cell r="D223">
            <v>1861.67</v>
          </cell>
          <cell r="E223">
            <v>44023.14</v>
          </cell>
          <cell r="F223">
            <v>0</v>
          </cell>
          <cell r="G223">
            <v>0</v>
          </cell>
          <cell r="H223">
            <v>0</v>
          </cell>
          <cell r="I223">
            <v>112021.48</v>
          </cell>
          <cell r="J223">
            <v>62418.97</v>
          </cell>
          <cell r="K223">
            <v>11733.76</v>
          </cell>
          <cell r="L223">
            <v>10829.45</v>
          </cell>
          <cell r="M223">
            <v>0</v>
          </cell>
          <cell r="N223">
            <v>0</v>
          </cell>
          <cell r="O223">
            <v>0</v>
          </cell>
          <cell r="P223">
            <v>2296.91</v>
          </cell>
          <cell r="Q223">
            <v>0</v>
          </cell>
          <cell r="R223">
            <v>295163.31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7016.8</v>
          </cell>
          <cell r="Z223">
            <v>8812.16</v>
          </cell>
          <cell r="AA223">
            <v>0</v>
          </cell>
          <cell r="AB223">
            <v>17778.32</v>
          </cell>
          <cell r="AC223">
            <v>0</v>
          </cell>
          <cell r="AD223">
            <v>0</v>
          </cell>
          <cell r="AE223">
            <v>33607.279999999999</v>
          </cell>
          <cell r="AF223">
            <v>261556.03</v>
          </cell>
          <cell r="AG223">
            <v>0.56000000000000005</v>
          </cell>
          <cell r="AH223">
            <v>73063</v>
          </cell>
          <cell r="AI223">
            <v>0</v>
          </cell>
          <cell r="AJ223">
            <v>0</v>
          </cell>
          <cell r="AK223">
            <v>0</v>
          </cell>
          <cell r="AL223">
            <v>408</v>
          </cell>
          <cell r="AM223">
            <v>1589</v>
          </cell>
          <cell r="AN223">
            <v>73471</v>
          </cell>
          <cell r="AO223">
            <v>1589</v>
          </cell>
          <cell r="AP223">
            <v>0</v>
          </cell>
          <cell r="AQ223">
            <v>15736</v>
          </cell>
          <cell r="AR223">
            <v>12662</v>
          </cell>
          <cell r="AS223">
            <v>31747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12530</v>
          </cell>
          <cell r="AY223">
            <v>387</v>
          </cell>
          <cell r="AZ223">
            <v>12662</v>
          </cell>
          <cell r="BA223">
            <v>75060</v>
          </cell>
          <cell r="BB223">
            <v>87722</v>
          </cell>
          <cell r="BC223">
            <v>2.98</v>
          </cell>
          <cell r="BD223">
            <v>37732.76</v>
          </cell>
          <cell r="BE223">
            <v>223823.27</v>
          </cell>
          <cell r="BF223">
            <v>578.35</v>
          </cell>
          <cell r="BG223">
            <v>0</v>
          </cell>
          <cell r="BH223">
            <v>0</v>
          </cell>
          <cell r="BI223">
            <v>16</v>
          </cell>
          <cell r="BJ223">
            <v>0</v>
          </cell>
          <cell r="BK223">
            <v>1</v>
          </cell>
          <cell r="BL223">
            <v>0</v>
          </cell>
          <cell r="BM223">
            <v>0</v>
          </cell>
          <cell r="BN223">
            <v>0</v>
          </cell>
          <cell r="BO223">
            <v>1</v>
          </cell>
          <cell r="BP223" t="str">
            <v>Angela</v>
          </cell>
          <cell r="BQ223" t="str">
            <v>Smith</v>
          </cell>
          <cell r="BR223" t="str">
            <v>641-637-4187</v>
          </cell>
          <cell r="BS223" t="str">
            <v>smitha@n-mahaska.k12.ia.us</v>
          </cell>
          <cell r="BT223" t="str">
            <v>Jeff</v>
          </cell>
          <cell r="BU223" t="str">
            <v>Walston</v>
          </cell>
          <cell r="BV223" t="str">
            <v>641-637-2864</v>
          </cell>
          <cell r="BW223" t="str">
            <v>walstonj@n-mahaska.k12.ia.us</v>
          </cell>
          <cell r="BX223" t="str">
            <v>Jeff</v>
          </cell>
          <cell r="BY223" t="str">
            <v>Walston</v>
          </cell>
          <cell r="BZ223" t="str">
            <v>641-637-2864</v>
          </cell>
          <cell r="CA223" t="str">
            <v>walstonj@n-mahaska.k12.ia.us</v>
          </cell>
          <cell r="CB223" t="str">
            <v>NULL</v>
          </cell>
          <cell r="CC223">
            <v>41894.54451388889</v>
          </cell>
          <cell r="CD223" t="str">
            <v>NULL</v>
          </cell>
          <cell r="CE223">
            <v>1</v>
          </cell>
          <cell r="CF223">
            <v>1</v>
          </cell>
          <cell r="CG223">
            <v>1</v>
          </cell>
          <cell r="CH223">
            <v>1286</v>
          </cell>
          <cell r="CI223" t="str">
            <v>4776</v>
          </cell>
          <cell r="CJ223" t="str">
            <v>0000</v>
          </cell>
          <cell r="CK223" t="str">
            <v>2014</v>
          </cell>
        </row>
        <row r="224">
          <cell r="A224">
            <v>4777</v>
          </cell>
          <cell r="B224" t="str">
            <v>2014</v>
          </cell>
          <cell r="C224">
            <v>78308.05</v>
          </cell>
          <cell r="D224">
            <v>0</v>
          </cell>
          <cell r="E224">
            <v>31021.57</v>
          </cell>
          <cell r="F224">
            <v>0</v>
          </cell>
          <cell r="G224">
            <v>0</v>
          </cell>
          <cell r="H224">
            <v>0</v>
          </cell>
          <cell r="I224">
            <v>224542.17</v>
          </cell>
          <cell r="J224">
            <v>35251.15</v>
          </cell>
          <cell r="K224">
            <v>43995.77</v>
          </cell>
          <cell r="L224">
            <v>28488.29</v>
          </cell>
          <cell r="M224">
            <v>0</v>
          </cell>
          <cell r="N224">
            <v>1045</v>
          </cell>
          <cell r="O224">
            <v>7241.75</v>
          </cell>
          <cell r="P224">
            <v>3440.88</v>
          </cell>
          <cell r="Q224">
            <v>0</v>
          </cell>
          <cell r="R224">
            <v>453334.63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1380.16</v>
          </cell>
          <cell r="Y224">
            <v>10484.32</v>
          </cell>
          <cell r="Z224">
            <v>10905.44</v>
          </cell>
          <cell r="AA224">
            <v>0</v>
          </cell>
          <cell r="AB224">
            <v>10484.32</v>
          </cell>
          <cell r="AC224">
            <v>0</v>
          </cell>
          <cell r="AD224">
            <v>0</v>
          </cell>
          <cell r="AE224">
            <v>33254.239999999998</v>
          </cell>
          <cell r="AF224">
            <v>420080.39</v>
          </cell>
          <cell r="AG224">
            <v>0.56000000000000005</v>
          </cell>
          <cell r="AH224">
            <v>91679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91679</v>
          </cell>
          <cell r="AO224">
            <v>0</v>
          </cell>
          <cell r="AP224">
            <v>0</v>
          </cell>
          <cell r="AQ224">
            <v>19474</v>
          </cell>
          <cell r="AR224">
            <v>31845</v>
          </cell>
          <cell r="AS224">
            <v>18722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18722</v>
          </cell>
          <cell r="AY224">
            <v>516</v>
          </cell>
          <cell r="AZ224">
            <v>31845</v>
          </cell>
          <cell r="BA224">
            <v>91679</v>
          </cell>
          <cell r="BB224">
            <v>123524</v>
          </cell>
          <cell r="BC224">
            <v>3.4</v>
          </cell>
          <cell r="BD224">
            <v>108273</v>
          </cell>
          <cell r="BE224">
            <v>311807.39</v>
          </cell>
          <cell r="BF224">
            <v>604.28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1</v>
          </cell>
          <cell r="BP224" t="str">
            <v>Karl</v>
          </cell>
          <cell r="BQ224" t="str">
            <v>Kurt</v>
          </cell>
          <cell r="BR224" t="str">
            <v>319-224-3291</v>
          </cell>
          <cell r="BS224" t="str">
            <v>kkurt@northlinncsd.org</v>
          </cell>
          <cell r="BT224" t="str">
            <v>Mark</v>
          </cell>
          <cell r="BU224" t="str">
            <v>Mulvaney</v>
          </cell>
          <cell r="BV224" t="str">
            <v>319-224-3291</v>
          </cell>
          <cell r="BW224" t="str">
            <v>mmulvaney@northlinncsd.org</v>
          </cell>
          <cell r="BX224" t="str">
            <v>Mark</v>
          </cell>
          <cell r="BY224" t="str">
            <v>Mulvaney</v>
          </cell>
          <cell r="BZ224" t="str">
            <v>319-224-3291</v>
          </cell>
          <cell r="CA224" t="str">
            <v>mmulvaney@northlinncsd.org</v>
          </cell>
          <cell r="CB224" t="str">
            <v>NULL</v>
          </cell>
          <cell r="CC224">
            <v>41893.383599537039</v>
          </cell>
          <cell r="CD224" t="str">
            <v>NULL</v>
          </cell>
          <cell r="CE224">
            <v>1</v>
          </cell>
          <cell r="CF224">
            <v>1</v>
          </cell>
          <cell r="CG224">
            <v>1</v>
          </cell>
          <cell r="CH224">
            <v>1287</v>
          </cell>
          <cell r="CI224" t="str">
            <v>4777</v>
          </cell>
          <cell r="CJ224" t="str">
            <v>0000</v>
          </cell>
          <cell r="CK224" t="str">
            <v>2014</v>
          </cell>
        </row>
        <row r="225">
          <cell r="A225">
            <v>4778</v>
          </cell>
          <cell r="B225" t="str">
            <v>2014</v>
          </cell>
          <cell r="C225">
            <v>43847.14</v>
          </cell>
          <cell r="D225">
            <v>0</v>
          </cell>
          <cell r="E225">
            <v>21571.42</v>
          </cell>
          <cell r="F225">
            <v>0</v>
          </cell>
          <cell r="G225">
            <v>0</v>
          </cell>
          <cell r="H225">
            <v>40324.400000000001</v>
          </cell>
          <cell r="I225">
            <v>80330.06</v>
          </cell>
          <cell r="J225">
            <v>25210.38</v>
          </cell>
          <cell r="K225">
            <v>3350.9</v>
          </cell>
          <cell r="L225">
            <v>2037.16</v>
          </cell>
          <cell r="M225">
            <v>6176</v>
          </cell>
          <cell r="N225">
            <v>533</v>
          </cell>
          <cell r="O225">
            <v>2592</v>
          </cell>
          <cell r="P225">
            <v>35540.879999999997</v>
          </cell>
          <cell r="Q225">
            <v>0</v>
          </cell>
          <cell r="R225">
            <v>261513.34</v>
          </cell>
          <cell r="S225">
            <v>0</v>
          </cell>
          <cell r="T225">
            <v>1860.15</v>
          </cell>
          <cell r="U225">
            <v>0</v>
          </cell>
          <cell r="V225">
            <v>0</v>
          </cell>
          <cell r="W225">
            <v>1860.15</v>
          </cell>
          <cell r="X225">
            <v>0</v>
          </cell>
          <cell r="Y225">
            <v>3557.12</v>
          </cell>
          <cell r="Z225">
            <v>5177.2</v>
          </cell>
          <cell r="AA225">
            <v>0</v>
          </cell>
          <cell r="AB225">
            <v>3777.76</v>
          </cell>
          <cell r="AC225">
            <v>0</v>
          </cell>
          <cell r="AD225">
            <v>0</v>
          </cell>
          <cell r="AE225">
            <v>12512.08</v>
          </cell>
          <cell r="AF225">
            <v>247141.11</v>
          </cell>
          <cell r="AG225">
            <v>0.56000000000000005</v>
          </cell>
          <cell r="AH225">
            <v>33183</v>
          </cell>
          <cell r="AI225">
            <v>2044</v>
          </cell>
          <cell r="AJ225">
            <v>0</v>
          </cell>
          <cell r="AK225">
            <v>0</v>
          </cell>
          <cell r="AL225">
            <v>647</v>
          </cell>
          <cell r="AM225">
            <v>3339</v>
          </cell>
          <cell r="AN225">
            <v>33830</v>
          </cell>
          <cell r="AO225">
            <v>5383</v>
          </cell>
          <cell r="AP225">
            <v>0</v>
          </cell>
          <cell r="AQ225">
            <v>9245</v>
          </cell>
          <cell r="AR225">
            <v>11796</v>
          </cell>
          <cell r="AS225">
            <v>6746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6352</v>
          </cell>
          <cell r="AY225">
            <v>146</v>
          </cell>
          <cell r="AZ225">
            <v>11796</v>
          </cell>
          <cell r="BA225">
            <v>39213</v>
          </cell>
          <cell r="BB225">
            <v>51009</v>
          </cell>
          <cell r="BC225">
            <v>4.8499999999999996</v>
          </cell>
          <cell r="BD225">
            <v>57210.6</v>
          </cell>
          <cell r="BE225">
            <v>189930.51</v>
          </cell>
          <cell r="BF225">
            <v>1300.8900000000001</v>
          </cell>
          <cell r="BG225">
            <v>0</v>
          </cell>
          <cell r="BH225">
            <v>0</v>
          </cell>
          <cell r="BI225">
            <v>3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1</v>
          </cell>
          <cell r="BP225" t="str">
            <v>Mike</v>
          </cell>
          <cell r="BQ225" t="str">
            <v>Landstrum</v>
          </cell>
          <cell r="BR225" t="str">
            <v>712-209-1732</v>
          </cell>
          <cell r="BS225" t="str">
            <v>mlandstrum@northunion.k12.ia.us</v>
          </cell>
          <cell r="BT225" t="str">
            <v>Nathan</v>
          </cell>
          <cell r="BU225" t="str">
            <v>Hanson</v>
          </cell>
          <cell r="BV225" t="str">
            <v>712-209-1732</v>
          </cell>
          <cell r="BW225" t="str">
            <v>nhanson@northunion.k12.ia.us</v>
          </cell>
          <cell r="BX225" t="str">
            <v>Nathan</v>
          </cell>
          <cell r="BY225" t="str">
            <v>Hanson</v>
          </cell>
          <cell r="BZ225" t="str">
            <v>712-209-1732</v>
          </cell>
          <cell r="CA225" t="str">
            <v>nhanson@northunion.k12.ia.us</v>
          </cell>
          <cell r="CB225" t="str">
            <v>NULL</v>
          </cell>
          <cell r="CC225">
            <v>41897.443333333336</v>
          </cell>
          <cell r="CD225" t="str">
            <v>NULL</v>
          </cell>
          <cell r="CE225">
            <v>1</v>
          </cell>
          <cell r="CF225">
            <v>1</v>
          </cell>
          <cell r="CG225">
            <v>1</v>
          </cell>
          <cell r="CH225">
            <v>1288</v>
          </cell>
          <cell r="CI225" t="str">
            <v>4778</v>
          </cell>
          <cell r="CJ225" t="str">
            <v>0000</v>
          </cell>
          <cell r="CK225" t="str">
            <v>2014</v>
          </cell>
        </row>
        <row r="226">
          <cell r="A226">
            <v>4779</v>
          </cell>
          <cell r="B226" t="str">
            <v>2014</v>
          </cell>
          <cell r="C226">
            <v>112102.94</v>
          </cell>
          <cell r="D226">
            <v>3098.6</v>
          </cell>
          <cell r="E226">
            <v>122580.27</v>
          </cell>
          <cell r="F226">
            <v>1555.65</v>
          </cell>
          <cell r="G226">
            <v>0</v>
          </cell>
          <cell r="H226">
            <v>0</v>
          </cell>
          <cell r="I226">
            <v>424556.63</v>
          </cell>
          <cell r="J226">
            <v>95100.65</v>
          </cell>
          <cell r="K226">
            <v>37018.01</v>
          </cell>
          <cell r="L226">
            <v>39004.839999999997</v>
          </cell>
          <cell r="M226">
            <v>21069</v>
          </cell>
          <cell r="N226">
            <v>439.5</v>
          </cell>
          <cell r="O226">
            <v>0</v>
          </cell>
          <cell r="P226">
            <v>1120.26</v>
          </cell>
          <cell r="Q226">
            <v>0</v>
          </cell>
          <cell r="R226">
            <v>857646.35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12049.52</v>
          </cell>
          <cell r="Z226">
            <v>27014.959999999999</v>
          </cell>
          <cell r="AA226">
            <v>0</v>
          </cell>
          <cell r="AB226">
            <v>17419.36</v>
          </cell>
          <cell r="AC226">
            <v>0</v>
          </cell>
          <cell r="AD226">
            <v>0</v>
          </cell>
          <cell r="AE226">
            <v>56483.839999999997</v>
          </cell>
          <cell r="AF226">
            <v>801162.51</v>
          </cell>
          <cell r="AG226">
            <v>0.56000000000000005</v>
          </cell>
          <cell r="AH226">
            <v>96479</v>
          </cell>
          <cell r="AI226">
            <v>0</v>
          </cell>
          <cell r="AJ226">
            <v>0</v>
          </cell>
          <cell r="AK226">
            <v>0</v>
          </cell>
          <cell r="AL226">
            <v>710</v>
          </cell>
          <cell r="AM226">
            <v>0</v>
          </cell>
          <cell r="AN226">
            <v>97189</v>
          </cell>
          <cell r="AO226">
            <v>0</v>
          </cell>
          <cell r="AP226">
            <v>17394</v>
          </cell>
          <cell r="AQ226">
            <v>48241</v>
          </cell>
          <cell r="AR226">
            <v>32059</v>
          </cell>
          <cell r="AS226">
            <v>31106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21517</v>
          </cell>
          <cell r="AY226">
            <v>1080</v>
          </cell>
          <cell r="AZ226">
            <v>49453</v>
          </cell>
          <cell r="BA226">
            <v>97189</v>
          </cell>
          <cell r="BB226">
            <v>146642</v>
          </cell>
          <cell r="BC226">
            <v>5.46</v>
          </cell>
          <cell r="BD226">
            <v>270013.38</v>
          </cell>
          <cell r="BE226">
            <v>531149.13</v>
          </cell>
          <cell r="BF226">
            <v>491.8</v>
          </cell>
          <cell r="BG226">
            <v>0</v>
          </cell>
          <cell r="BH226">
            <v>0</v>
          </cell>
          <cell r="BI226">
            <v>10</v>
          </cell>
          <cell r="BJ226">
            <v>0</v>
          </cell>
          <cell r="BK226">
            <v>0</v>
          </cell>
          <cell r="BL226">
            <v>1</v>
          </cell>
          <cell r="BM226">
            <v>0</v>
          </cell>
          <cell r="BN226">
            <v>1</v>
          </cell>
          <cell r="BO226">
            <v>0</v>
          </cell>
          <cell r="BP226" t="str">
            <v>JACOB</v>
          </cell>
          <cell r="BQ226" t="str">
            <v>BALLARD</v>
          </cell>
          <cell r="BR226" t="str">
            <v>515-984-3400 EXT 2159</v>
          </cell>
          <cell r="BS226" t="str">
            <v>JACOB.BALLARD@NORTHPOLK.ORG</v>
          </cell>
          <cell r="BT226" t="str">
            <v>BEN</v>
          </cell>
          <cell r="BU226" t="str">
            <v>MESSER</v>
          </cell>
          <cell r="BV226" t="str">
            <v>515-984-3400</v>
          </cell>
          <cell r="BW226" t="str">
            <v>BEN.MESSER@NORTHPOLK.ORG</v>
          </cell>
          <cell r="BX226" t="str">
            <v>BEN</v>
          </cell>
          <cell r="BY226" t="str">
            <v>MESSER</v>
          </cell>
          <cell r="BZ226" t="str">
            <v>515-984-3400</v>
          </cell>
          <cell r="CA226" t="str">
            <v>BEN.MESSER@NORTHPOLK.ORG</v>
          </cell>
          <cell r="CB226" t="str">
            <v>NULL</v>
          </cell>
          <cell r="CC226">
            <v>41895.895358796297</v>
          </cell>
          <cell r="CD226" t="str">
            <v>NULL</v>
          </cell>
          <cell r="CE226">
            <v>1</v>
          </cell>
          <cell r="CF226">
            <v>1</v>
          </cell>
          <cell r="CG226">
            <v>1</v>
          </cell>
          <cell r="CH226">
            <v>1289</v>
          </cell>
          <cell r="CI226" t="str">
            <v>4779</v>
          </cell>
          <cell r="CJ226" t="str">
            <v>0000</v>
          </cell>
          <cell r="CK226" t="str">
            <v>2014</v>
          </cell>
        </row>
        <row r="227">
          <cell r="A227">
            <v>4784</v>
          </cell>
          <cell r="B227" t="str">
            <v>2014</v>
          </cell>
          <cell r="C227">
            <v>198655.24</v>
          </cell>
          <cell r="D227">
            <v>0</v>
          </cell>
          <cell r="E227">
            <v>256311.72</v>
          </cell>
          <cell r="F227">
            <v>0</v>
          </cell>
          <cell r="G227">
            <v>8400</v>
          </cell>
          <cell r="H227">
            <v>4066.67</v>
          </cell>
          <cell r="I227">
            <v>561930.29</v>
          </cell>
          <cell r="J227">
            <v>121996.68</v>
          </cell>
          <cell r="K227">
            <v>70496.820000000007</v>
          </cell>
          <cell r="L227">
            <v>50237.19</v>
          </cell>
          <cell r="M227">
            <v>18803</v>
          </cell>
          <cell r="N227">
            <v>1108</v>
          </cell>
          <cell r="O227">
            <v>16297.5</v>
          </cell>
          <cell r="P227">
            <v>9750.14</v>
          </cell>
          <cell r="Q227">
            <v>0</v>
          </cell>
          <cell r="R227">
            <v>1318053.25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12012.56</v>
          </cell>
          <cell r="Z227">
            <v>6016.64</v>
          </cell>
          <cell r="AA227">
            <v>0</v>
          </cell>
          <cell r="AB227">
            <v>15388.8</v>
          </cell>
          <cell r="AC227">
            <v>0</v>
          </cell>
          <cell r="AD227">
            <v>0</v>
          </cell>
          <cell r="AE227">
            <v>33418</v>
          </cell>
          <cell r="AF227">
            <v>1284635.25</v>
          </cell>
          <cell r="AG227">
            <v>0.56000000000000005</v>
          </cell>
          <cell r="AH227">
            <v>312274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312274</v>
          </cell>
          <cell r="AO227">
            <v>0</v>
          </cell>
          <cell r="AP227">
            <v>51635</v>
          </cell>
          <cell r="AQ227">
            <v>10744</v>
          </cell>
          <cell r="AR227">
            <v>51888</v>
          </cell>
          <cell r="AS227">
            <v>27480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21451</v>
          </cell>
          <cell r="AY227">
            <v>2081.6</v>
          </cell>
          <cell r="AZ227">
            <v>103523</v>
          </cell>
          <cell r="BA227">
            <v>312274</v>
          </cell>
          <cell r="BB227">
            <v>415797</v>
          </cell>
          <cell r="BC227">
            <v>3.09</v>
          </cell>
          <cell r="BD227">
            <v>319886.07</v>
          </cell>
          <cell r="BE227">
            <v>964749.18</v>
          </cell>
          <cell r="BF227">
            <v>463.47</v>
          </cell>
          <cell r="BG227">
            <v>0</v>
          </cell>
          <cell r="BH227">
            <v>0</v>
          </cell>
          <cell r="BI227">
            <v>32</v>
          </cell>
          <cell r="BJ227">
            <v>0</v>
          </cell>
          <cell r="BK227">
            <v>0</v>
          </cell>
          <cell r="BL227">
            <v>0</v>
          </cell>
          <cell r="BM227">
            <v>1</v>
          </cell>
          <cell r="BN227">
            <v>0</v>
          </cell>
          <cell r="BO227">
            <v>0</v>
          </cell>
          <cell r="BP227" t="str">
            <v>LuAnn</v>
          </cell>
          <cell r="BQ227" t="str">
            <v>Baetke</v>
          </cell>
          <cell r="BR227" t="str">
            <v>563-320-1191</v>
          </cell>
          <cell r="BS227" t="str">
            <v>luann.baetke@north-scott.k12.ia.us</v>
          </cell>
          <cell r="BT227" t="str">
            <v>John</v>
          </cell>
          <cell r="BU227" t="str">
            <v>Netwal</v>
          </cell>
          <cell r="BV227" t="str">
            <v>563-285-9654</v>
          </cell>
          <cell r="BW227" t="str">
            <v>john.netwal@north-scott.k12.ia.us</v>
          </cell>
          <cell r="BX227" t="str">
            <v>Kevin</v>
          </cell>
          <cell r="BY227" t="str">
            <v>Kludy</v>
          </cell>
          <cell r="BZ227" t="str">
            <v>563-285-3110</v>
          </cell>
          <cell r="CA227" t="str">
            <v>kevin.kludy@north-scott.k12.ia.us</v>
          </cell>
          <cell r="CB227" t="str">
            <v>NULL</v>
          </cell>
          <cell r="CC227">
            <v>41897.669004629628</v>
          </cell>
          <cell r="CD227" t="str">
            <v>NULL</v>
          </cell>
          <cell r="CE227">
            <v>1</v>
          </cell>
          <cell r="CF227">
            <v>1</v>
          </cell>
          <cell r="CG227">
            <v>1</v>
          </cell>
          <cell r="CH227">
            <v>1290</v>
          </cell>
          <cell r="CI227" t="str">
            <v>4784</v>
          </cell>
          <cell r="CJ227" t="str">
            <v>0000</v>
          </cell>
          <cell r="CK227" t="str">
            <v>2014</v>
          </cell>
        </row>
        <row r="228">
          <cell r="A228">
            <v>4785</v>
          </cell>
          <cell r="B228" t="str">
            <v>2014</v>
          </cell>
          <cell r="C228">
            <v>47695.61</v>
          </cell>
          <cell r="D228">
            <v>494.53</v>
          </cell>
          <cell r="E228">
            <v>22555.57</v>
          </cell>
          <cell r="F228">
            <v>0</v>
          </cell>
          <cell r="G228">
            <v>7191.64</v>
          </cell>
          <cell r="H228">
            <v>0</v>
          </cell>
          <cell r="I228">
            <v>132681.70000000001</v>
          </cell>
          <cell r="J228">
            <v>46789.69</v>
          </cell>
          <cell r="K228">
            <v>19864.669999999998</v>
          </cell>
          <cell r="L228">
            <v>1815</v>
          </cell>
          <cell r="M228">
            <v>6956</v>
          </cell>
          <cell r="N228">
            <v>1300</v>
          </cell>
          <cell r="O228">
            <v>0</v>
          </cell>
          <cell r="P228">
            <v>1632.94</v>
          </cell>
          <cell r="Q228">
            <v>0</v>
          </cell>
          <cell r="R228">
            <v>288977.34999999998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6291.6</v>
          </cell>
          <cell r="Y228">
            <v>5581.52</v>
          </cell>
          <cell r="Z228">
            <v>16358.16</v>
          </cell>
          <cell r="AA228">
            <v>0</v>
          </cell>
          <cell r="AB228">
            <v>10241.84</v>
          </cell>
          <cell r="AC228">
            <v>0</v>
          </cell>
          <cell r="AD228">
            <v>0</v>
          </cell>
          <cell r="AE228">
            <v>38473.120000000003</v>
          </cell>
          <cell r="AF228">
            <v>250504.23</v>
          </cell>
          <cell r="AG228">
            <v>0.56000000000000005</v>
          </cell>
          <cell r="AH228">
            <v>56445</v>
          </cell>
          <cell r="AI228">
            <v>0</v>
          </cell>
          <cell r="AJ228">
            <v>0</v>
          </cell>
          <cell r="AK228">
            <v>0</v>
          </cell>
          <cell r="AL228">
            <v>4652</v>
          </cell>
          <cell r="AM228">
            <v>4670</v>
          </cell>
          <cell r="AN228">
            <v>61097</v>
          </cell>
          <cell r="AO228">
            <v>4670</v>
          </cell>
          <cell r="AP228">
            <v>0</v>
          </cell>
          <cell r="AQ228">
            <v>29211</v>
          </cell>
          <cell r="AR228">
            <v>12707</v>
          </cell>
          <cell r="AS228">
            <v>18289</v>
          </cell>
          <cell r="AT228">
            <v>120</v>
          </cell>
          <cell r="AU228">
            <v>0</v>
          </cell>
          <cell r="AV228">
            <v>0</v>
          </cell>
          <cell r="AW228">
            <v>0</v>
          </cell>
          <cell r="AX228">
            <v>9967</v>
          </cell>
          <cell r="AY228">
            <v>253.4</v>
          </cell>
          <cell r="AZ228">
            <v>12827</v>
          </cell>
          <cell r="BA228">
            <v>65767</v>
          </cell>
          <cell r="BB228">
            <v>78594</v>
          </cell>
          <cell r="BC228">
            <v>3.19</v>
          </cell>
          <cell r="BD228">
            <v>40918.129999999997</v>
          </cell>
          <cell r="BE228">
            <v>209586.1</v>
          </cell>
          <cell r="BF228">
            <v>827.1</v>
          </cell>
          <cell r="BG228">
            <v>0</v>
          </cell>
          <cell r="BH228">
            <v>0</v>
          </cell>
          <cell r="BI228">
            <v>4</v>
          </cell>
          <cell r="BJ228">
            <v>0</v>
          </cell>
          <cell r="BK228">
            <v>0</v>
          </cell>
          <cell r="BL228">
            <v>1</v>
          </cell>
          <cell r="BM228">
            <v>0</v>
          </cell>
          <cell r="BN228">
            <v>0</v>
          </cell>
          <cell r="BO228">
            <v>1</v>
          </cell>
          <cell r="BP228" t="str">
            <v>Bob</v>
          </cell>
          <cell r="BQ228" t="str">
            <v>Cue</v>
          </cell>
          <cell r="BR228">
            <v>3194782265</v>
          </cell>
          <cell r="BS228" t="str">
            <v>bcue@n-tama.k12.ia.us</v>
          </cell>
          <cell r="BT228" t="str">
            <v>Bob</v>
          </cell>
          <cell r="BU228" t="str">
            <v>Cue</v>
          </cell>
          <cell r="BV228">
            <v>3194782265</v>
          </cell>
          <cell r="BW228" t="str">
            <v>bcue@n-tama.k12.ia.us</v>
          </cell>
          <cell r="BX228" t="str">
            <v>Joel</v>
          </cell>
          <cell r="BY228" t="str">
            <v>Larson</v>
          </cell>
          <cell r="BZ228">
            <v>3194782265</v>
          </cell>
          <cell r="CA228" t="str">
            <v>bcue@n-tama.k12.ia.us</v>
          </cell>
          <cell r="CB228" t="str">
            <v>NULL</v>
          </cell>
          <cell r="CC228">
            <v>41897.374525462961</v>
          </cell>
          <cell r="CD228" t="str">
            <v>NULL</v>
          </cell>
          <cell r="CE228">
            <v>1</v>
          </cell>
          <cell r="CF228">
            <v>1</v>
          </cell>
          <cell r="CG228">
            <v>1</v>
          </cell>
          <cell r="CH228">
            <v>1291</v>
          </cell>
          <cell r="CI228" t="str">
            <v>4785</v>
          </cell>
          <cell r="CJ228" t="str">
            <v>0000</v>
          </cell>
          <cell r="CK228" t="str">
            <v>2014</v>
          </cell>
        </row>
        <row r="229">
          <cell r="A229">
            <v>4787</v>
          </cell>
          <cell r="B229" t="str">
            <v>2014</v>
          </cell>
          <cell r="C229">
            <v>59577.32</v>
          </cell>
          <cell r="D229">
            <v>42.99</v>
          </cell>
          <cell r="E229">
            <v>48572.14</v>
          </cell>
          <cell r="F229">
            <v>0</v>
          </cell>
          <cell r="G229">
            <v>0</v>
          </cell>
          <cell r="H229">
            <v>0</v>
          </cell>
          <cell r="I229">
            <v>143461.35999999999</v>
          </cell>
          <cell r="J229">
            <v>32305.95</v>
          </cell>
          <cell r="K229">
            <v>14237.88</v>
          </cell>
          <cell r="L229">
            <v>15851.04</v>
          </cell>
          <cell r="M229">
            <v>816</v>
          </cell>
          <cell r="N229">
            <v>2570.04</v>
          </cell>
          <cell r="O229">
            <v>3186</v>
          </cell>
          <cell r="P229">
            <v>2932.18</v>
          </cell>
          <cell r="Q229">
            <v>0</v>
          </cell>
          <cell r="R229">
            <v>323552.90000000002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5191.76</v>
          </cell>
          <cell r="Z229">
            <v>2768.64</v>
          </cell>
          <cell r="AA229">
            <v>0</v>
          </cell>
          <cell r="AB229">
            <v>2768.64</v>
          </cell>
          <cell r="AC229">
            <v>1550.08</v>
          </cell>
          <cell r="AD229">
            <v>0</v>
          </cell>
          <cell r="AE229">
            <v>12279.12</v>
          </cell>
          <cell r="AF229">
            <v>311273.78000000003</v>
          </cell>
          <cell r="AG229">
            <v>0.56000000000000005</v>
          </cell>
          <cell r="AH229">
            <v>81245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81245</v>
          </cell>
          <cell r="AO229">
            <v>0</v>
          </cell>
          <cell r="AP229">
            <v>12930</v>
          </cell>
          <cell r="AQ229">
            <v>4944</v>
          </cell>
          <cell r="AR229">
            <v>0</v>
          </cell>
          <cell r="AS229">
            <v>4944</v>
          </cell>
          <cell r="AT229">
            <v>0</v>
          </cell>
          <cell r="AU229">
            <v>2768</v>
          </cell>
          <cell r="AV229">
            <v>0</v>
          </cell>
          <cell r="AW229">
            <v>0</v>
          </cell>
          <cell r="AX229">
            <v>9271</v>
          </cell>
          <cell r="AY229">
            <v>192</v>
          </cell>
          <cell r="AZ229">
            <v>12930</v>
          </cell>
          <cell r="BA229">
            <v>81245</v>
          </cell>
          <cell r="BB229">
            <v>94175</v>
          </cell>
          <cell r="BC229">
            <v>3.31</v>
          </cell>
          <cell r="BD229">
            <v>42798.3</v>
          </cell>
          <cell r="BE229">
            <v>268475.48</v>
          </cell>
          <cell r="BF229">
            <v>1398.31</v>
          </cell>
          <cell r="BG229">
            <v>0</v>
          </cell>
          <cell r="BH229">
            <v>0</v>
          </cell>
          <cell r="BI229">
            <v>8</v>
          </cell>
          <cell r="BJ229">
            <v>1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 t="str">
            <v>Tim</v>
          </cell>
          <cell r="BQ229" t="str">
            <v>Dugger</v>
          </cell>
          <cell r="BR229">
            <v>5637355411</v>
          </cell>
          <cell r="BS229" t="str">
            <v>tdugger@n-winn.k12.ia.us</v>
          </cell>
          <cell r="BT229" t="str">
            <v>Jeff</v>
          </cell>
          <cell r="BU229" t="str">
            <v>Austin</v>
          </cell>
          <cell r="BV229">
            <v>5637355416</v>
          </cell>
          <cell r="BW229" t="str">
            <v>jaustin@n-winn.k12.ia.us</v>
          </cell>
          <cell r="BX229" t="str">
            <v>Jeff</v>
          </cell>
          <cell r="BY229" t="str">
            <v>Austin</v>
          </cell>
          <cell r="BZ229">
            <v>5637355416</v>
          </cell>
          <cell r="CA229" t="str">
            <v>jaustin@n-winn.k12.ia.us</v>
          </cell>
          <cell r="CB229" t="str">
            <v>NULL</v>
          </cell>
          <cell r="CC229">
            <v>41891.378634259258</v>
          </cell>
          <cell r="CD229" t="str">
            <v>NULL</v>
          </cell>
          <cell r="CE229">
            <v>1</v>
          </cell>
          <cell r="CF229">
            <v>1</v>
          </cell>
          <cell r="CG229">
            <v>1</v>
          </cell>
          <cell r="CH229">
            <v>1292</v>
          </cell>
          <cell r="CI229" t="str">
            <v>4787</v>
          </cell>
          <cell r="CJ229" t="str">
            <v>0000</v>
          </cell>
          <cell r="CK229" t="str">
            <v>2014</v>
          </cell>
        </row>
        <row r="230">
          <cell r="A230">
            <v>4788</v>
          </cell>
          <cell r="B230" t="str">
            <v>2014</v>
          </cell>
          <cell r="C230">
            <v>47039.61</v>
          </cell>
          <cell r="D230">
            <v>0</v>
          </cell>
          <cell r="E230">
            <v>48625.94</v>
          </cell>
          <cell r="F230">
            <v>0</v>
          </cell>
          <cell r="G230">
            <v>0</v>
          </cell>
          <cell r="H230">
            <v>0</v>
          </cell>
          <cell r="I230">
            <v>128163.76</v>
          </cell>
          <cell r="J230">
            <v>48666.02</v>
          </cell>
          <cell r="K230">
            <v>31456.98</v>
          </cell>
          <cell r="L230">
            <v>3212.89</v>
          </cell>
          <cell r="M230">
            <v>13339</v>
          </cell>
          <cell r="N230">
            <v>1991</v>
          </cell>
          <cell r="O230">
            <v>0</v>
          </cell>
          <cell r="P230">
            <v>1764.62</v>
          </cell>
          <cell r="Q230">
            <v>0</v>
          </cell>
          <cell r="R230">
            <v>324259.82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9310.56</v>
          </cell>
          <cell r="Z230">
            <v>18429.04</v>
          </cell>
          <cell r="AA230">
            <v>0</v>
          </cell>
          <cell r="AB230">
            <v>11501.84</v>
          </cell>
          <cell r="AC230">
            <v>4296.88</v>
          </cell>
          <cell r="AD230">
            <v>0</v>
          </cell>
          <cell r="AE230">
            <v>43538.32</v>
          </cell>
          <cell r="AF230">
            <v>280721.5</v>
          </cell>
          <cell r="AG230">
            <v>0.56000000000000005</v>
          </cell>
          <cell r="AH230">
            <v>56093</v>
          </cell>
          <cell r="AI230">
            <v>0</v>
          </cell>
          <cell r="AJ230">
            <v>0</v>
          </cell>
          <cell r="AK230">
            <v>0</v>
          </cell>
          <cell r="AL230">
            <v>17452</v>
          </cell>
          <cell r="AM230">
            <v>0</v>
          </cell>
          <cell r="AN230">
            <v>73545</v>
          </cell>
          <cell r="AO230">
            <v>0</v>
          </cell>
          <cell r="AP230">
            <v>0</v>
          </cell>
          <cell r="AQ230">
            <v>32909</v>
          </cell>
          <cell r="AR230">
            <v>16381</v>
          </cell>
          <cell r="AS230">
            <v>20539</v>
          </cell>
          <cell r="AT230">
            <v>0</v>
          </cell>
          <cell r="AU230">
            <v>7673</v>
          </cell>
          <cell r="AV230">
            <v>0</v>
          </cell>
          <cell r="AW230">
            <v>0</v>
          </cell>
          <cell r="AX230">
            <v>16626</v>
          </cell>
          <cell r="AY230">
            <v>168.9</v>
          </cell>
          <cell r="AZ230">
            <v>16381</v>
          </cell>
          <cell r="BA230">
            <v>73545</v>
          </cell>
          <cell r="BB230">
            <v>89926</v>
          </cell>
          <cell r="BC230">
            <v>3.12</v>
          </cell>
          <cell r="BD230">
            <v>51108.72</v>
          </cell>
          <cell r="BE230">
            <v>229612.78</v>
          </cell>
          <cell r="BF230">
            <v>1359.46</v>
          </cell>
          <cell r="BG230">
            <v>0</v>
          </cell>
          <cell r="BH230">
            <v>0</v>
          </cell>
          <cell r="BI230">
            <v>30</v>
          </cell>
          <cell r="BJ230">
            <v>0</v>
          </cell>
          <cell r="BK230">
            <v>0</v>
          </cell>
          <cell r="BL230">
            <v>1</v>
          </cell>
          <cell r="BM230">
            <v>0</v>
          </cell>
          <cell r="BN230">
            <v>0</v>
          </cell>
          <cell r="BO230">
            <v>0</v>
          </cell>
          <cell r="BP230" t="str">
            <v>Michael</v>
          </cell>
          <cell r="BQ230" t="str">
            <v>Crozier</v>
          </cell>
          <cell r="BR230" t="str">
            <v>641-324-2021</v>
          </cell>
          <cell r="BS230" t="str">
            <v>mcrozier@nwood-kensett.k12.ia.us</v>
          </cell>
          <cell r="BT230" t="str">
            <v>Daryl</v>
          </cell>
          <cell r="BU230" t="str">
            <v>Love</v>
          </cell>
          <cell r="BV230" t="str">
            <v>641-324-2101</v>
          </cell>
          <cell r="BW230" t="str">
            <v>dlove@nwood-kensett.k12.ia.us</v>
          </cell>
          <cell r="BX230" t="str">
            <v>Daryl</v>
          </cell>
          <cell r="BY230" t="str">
            <v>Love</v>
          </cell>
          <cell r="BZ230" t="str">
            <v>641-324-2101</v>
          </cell>
          <cell r="CA230" t="str">
            <v> dlove@nwood-kensett.k12.ia.us</v>
          </cell>
          <cell r="CB230" t="str">
            <v>NULL</v>
          </cell>
          <cell r="CC230">
            <v>41967.473715277774</v>
          </cell>
          <cell r="CD230" t="str">
            <v>NULL</v>
          </cell>
          <cell r="CE230">
            <v>1</v>
          </cell>
          <cell r="CF230">
            <v>1</v>
          </cell>
          <cell r="CG230">
            <v>1</v>
          </cell>
          <cell r="CH230">
            <v>1293</v>
          </cell>
          <cell r="CI230" t="str">
            <v>4788</v>
          </cell>
          <cell r="CJ230" t="str">
            <v>0000</v>
          </cell>
          <cell r="CK230" t="str">
            <v>2014</v>
          </cell>
        </row>
        <row r="231">
          <cell r="A231">
            <v>4797</v>
          </cell>
          <cell r="B231" t="str">
            <v>2014</v>
          </cell>
          <cell r="C231">
            <v>81783.259999999995</v>
          </cell>
          <cell r="D231">
            <v>0</v>
          </cell>
          <cell r="E231">
            <v>79412.3</v>
          </cell>
          <cell r="F231">
            <v>0</v>
          </cell>
          <cell r="G231">
            <v>0</v>
          </cell>
          <cell r="H231">
            <v>0</v>
          </cell>
          <cell r="I231">
            <v>319903.24</v>
          </cell>
          <cell r="J231">
            <v>132458.69</v>
          </cell>
          <cell r="K231">
            <v>30789.77</v>
          </cell>
          <cell r="L231">
            <v>4377.5</v>
          </cell>
          <cell r="M231">
            <v>13174</v>
          </cell>
          <cell r="N231">
            <v>1377.38</v>
          </cell>
          <cell r="O231">
            <v>3600.54</v>
          </cell>
          <cell r="P231">
            <v>7040.63</v>
          </cell>
          <cell r="Q231">
            <v>0</v>
          </cell>
          <cell r="R231">
            <v>673917.31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4564.5600000000004</v>
          </cell>
          <cell r="Z231">
            <v>17022.88</v>
          </cell>
          <cell r="AA231">
            <v>0</v>
          </cell>
          <cell r="AB231">
            <v>5499.2</v>
          </cell>
          <cell r="AC231">
            <v>0</v>
          </cell>
          <cell r="AD231">
            <v>0</v>
          </cell>
          <cell r="AE231">
            <v>27086.639999999999</v>
          </cell>
          <cell r="AF231">
            <v>646830.67000000004</v>
          </cell>
          <cell r="AG231">
            <v>0.56000000000000005</v>
          </cell>
          <cell r="AH231">
            <v>77625</v>
          </cell>
          <cell r="AI231">
            <v>0</v>
          </cell>
          <cell r="AJ231">
            <v>0</v>
          </cell>
          <cell r="AK231">
            <v>0</v>
          </cell>
          <cell r="AL231">
            <v>415</v>
          </cell>
          <cell r="AM231">
            <v>1831</v>
          </cell>
          <cell r="AN231">
            <v>78040</v>
          </cell>
          <cell r="AO231">
            <v>1831</v>
          </cell>
          <cell r="AP231">
            <v>10864</v>
          </cell>
          <cell r="AQ231">
            <v>30398</v>
          </cell>
          <cell r="AR231">
            <v>37912</v>
          </cell>
          <cell r="AS231">
            <v>9820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8151</v>
          </cell>
          <cell r="AY231">
            <v>1276</v>
          </cell>
          <cell r="AZ231">
            <v>48776</v>
          </cell>
          <cell r="BA231">
            <v>79871</v>
          </cell>
          <cell r="BB231">
            <v>128647</v>
          </cell>
          <cell r="BC231">
            <v>5.03</v>
          </cell>
          <cell r="BD231">
            <v>245343.28</v>
          </cell>
          <cell r="BE231">
            <v>401487.39</v>
          </cell>
          <cell r="BF231">
            <v>314.64999999999998</v>
          </cell>
          <cell r="BG231">
            <v>0</v>
          </cell>
          <cell r="BH231">
            <v>0</v>
          </cell>
          <cell r="BI231">
            <v>1</v>
          </cell>
          <cell r="BJ231">
            <v>0</v>
          </cell>
          <cell r="BK231">
            <v>0</v>
          </cell>
          <cell r="BL231">
            <v>1</v>
          </cell>
          <cell r="BM231">
            <v>0</v>
          </cell>
          <cell r="BN231">
            <v>0</v>
          </cell>
          <cell r="BO231">
            <v>0</v>
          </cell>
          <cell r="BP231" t="str">
            <v>John</v>
          </cell>
          <cell r="BQ231" t="str">
            <v>Stoner</v>
          </cell>
          <cell r="BR231" t="str">
            <v>515-981-0016</v>
          </cell>
          <cell r="BS231" t="str">
            <v>jstoner@norwalk.k12.ia.us</v>
          </cell>
          <cell r="BT231" t="str">
            <v>John</v>
          </cell>
          <cell r="BU231" t="str">
            <v>Stoner</v>
          </cell>
          <cell r="BV231" t="str">
            <v>515-981-0016</v>
          </cell>
          <cell r="BW231" t="str">
            <v>jstoner@norwalk.k12.ia.us</v>
          </cell>
          <cell r="BX231" t="str">
            <v>John</v>
          </cell>
          <cell r="BY231" t="str">
            <v>Thorson</v>
          </cell>
          <cell r="BZ231" t="str">
            <v>515-981-0016</v>
          </cell>
          <cell r="CA231" t="str">
            <v>jthorson@norwalk.k12.ia.us</v>
          </cell>
          <cell r="CB231" t="str">
            <v>NULL</v>
          </cell>
          <cell r="CC231">
            <v>41897.619363425925</v>
          </cell>
          <cell r="CD231" t="str">
            <v>NULL</v>
          </cell>
          <cell r="CE231">
            <v>1</v>
          </cell>
          <cell r="CF231">
            <v>1</v>
          </cell>
          <cell r="CG231">
            <v>1</v>
          </cell>
          <cell r="CH231">
            <v>1294</v>
          </cell>
          <cell r="CI231" t="str">
            <v>4797</v>
          </cell>
          <cell r="CJ231" t="str">
            <v>0000</v>
          </cell>
          <cell r="CK231" t="str">
            <v>2014</v>
          </cell>
        </row>
        <row r="232">
          <cell r="A232">
            <v>4860</v>
          </cell>
          <cell r="B232" t="str">
            <v>2014</v>
          </cell>
          <cell r="C232">
            <v>29871.47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56377.5</v>
          </cell>
          <cell r="J232">
            <v>10185.629999999999</v>
          </cell>
          <cell r="K232">
            <v>18284.849999999999</v>
          </cell>
          <cell r="L232">
            <v>12113.09</v>
          </cell>
          <cell r="M232">
            <v>10391</v>
          </cell>
          <cell r="N232">
            <v>852</v>
          </cell>
          <cell r="O232">
            <v>0</v>
          </cell>
          <cell r="P232">
            <v>11255.56</v>
          </cell>
          <cell r="Q232">
            <v>0</v>
          </cell>
          <cell r="R232">
            <v>149331.1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6916</v>
          </cell>
          <cell r="Z232">
            <v>0</v>
          </cell>
          <cell r="AA232">
            <v>0</v>
          </cell>
          <cell r="AB232">
            <v>2970.24</v>
          </cell>
          <cell r="AC232">
            <v>0</v>
          </cell>
          <cell r="AD232">
            <v>0</v>
          </cell>
          <cell r="AE232">
            <v>9886.24</v>
          </cell>
          <cell r="AF232">
            <v>139444.85999999999</v>
          </cell>
          <cell r="AG232">
            <v>0.56000000000000005</v>
          </cell>
          <cell r="AH232">
            <v>40904</v>
          </cell>
          <cell r="AI232">
            <v>8196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40904</v>
          </cell>
          <cell r="AO232">
            <v>8196</v>
          </cell>
          <cell r="AP232">
            <v>0</v>
          </cell>
          <cell r="AQ232">
            <v>0</v>
          </cell>
          <cell r="AR232">
            <v>15021</v>
          </cell>
          <cell r="AS232">
            <v>5304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12350</v>
          </cell>
          <cell r="AY232">
            <v>189.7</v>
          </cell>
          <cell r="AZ232">
            <v>15021</v>
          </cell>
          <cell r="BA232">
            <v>49100</v>
          </cell>
          <cell r="BB232">
            <v>64121</v>
          </cell>
          <cell r="BC232">
            <v>2.17</v>
          </cell>
          <cell r="BD232">
            <v>32595.57</v>
          </cell>
          <cell r="BE232">
            <v>106849.29</v>
          </cell>
          <cell r="BF232">
            <v>563.25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1</v>
          </cell>
          <cell r="BM232">
            <v>0</v>
          </cell>
          <cell r="BN232">
            <v>0</v>
          </cell>
          <cell r="BO232">
            <v>0</v>
          </cell>
          <cell r="BP232" t="str">
            <v>Kathy</v>
          </cell>
          <cell r="BQ232" t="str">
            <v>Leonard</v>
          </cell>
          <cell r="BR232" t="str">
            <v>712-668-2289</v>
          </cell>
          <cell r="BS232" t="str">
            <v>kleonard@oabcig.org</v>
          </cell>
          <cell r="BT232" t="str">
            <v>Kim</v>
          </cell>
          <cell r="BU232" t="str">
            <v>Bleckwehl</v>
          </cell>
          <cell r="BV232" t="str">
            <v>712-364-3932 or 712-364-3371</v>
          </cell>
          <cell r="BW232" t="str">
            <v>kbleckwehl@oabcig.org</v>
          </cell>
          <cell r="BX232" t="str">
            <v>Pat</v>
          </cell>
          <cell r="BY232" t="str">
            <v>Reis</v>
          </cell>
          <cell r="BZ232" t="str">
            <v>712-668-2210</v>
          </cell>
          <cell r="CA232" t="str">
            <v>reisservice@netins.net</v>
          </cell>
          <cell r="CB232" t="str">
            <v>NULL</v>
          </cell>
          <cell r="CC232">
            <v>41897.546793981484</v>
          </cell>
          <cell r="CD232" t="str">
            <v>NULL</v>
          </cell>
          <cell r="CE232">
            <v>1</v>
          </cell>
          <cell r="CF232">
            <v>1</v>
          </cell>
          <cell r="CG232">
            <v>1</v>
          </cell>
          <cell r="CH232">
            <v>1295</v>
          </cell>
          <cell r="CI232" t="str">
            <v>4860</v>
          </cell>
          <cell r="CJ232" t="str">
            <v>0000</v>
          </cell>
          <cell r="CK232" t="str">
            <v>2014</v>
          </cell>
        </row>
        <row r="233">
          <cell r="A233">
            <v>4869</v>
          </cell>
          <cell r="B233" t="str">
            <v>2014</v>
          </cell>
          <cell r="C233">
            <v>67639.13</v>
          </cell>
          <cell r="D233">
            <v>0</v>
          </cell>
          <cell r="E233">
            <v>74844.289999999994</v>
          </cell>
          <cell r="F233">
            <v>565.4</v>
          </cell>
          <cell r="G233">
            <v>0</v>
          </cell>
          <cell r="H233">
            <v>0</v>
          </cell>
          <cell r="I233">
            <v>274304.45</v>
          </cell>
          <cell r="J233">
            <v>55757.64</v>
          </cell>
          <cell r="K233">
            <v>8432.73</v>
          </cell>
          <cell r="L233">
            <v>26867.32</v>
          </cell>
          <cell r="M233">
            <v>15675</v>
          </cell>
          <cell r="N233">
            <v>755</v>
          </cell>
          <cell r="O233">
            <v>3336</v>
          </cell>
          <cell r="P233">
            <v>22637.64</v>
          </cell>
          <cell r="Q233">
            <v>0</v>
          </cell>
          <cell r="R233">
            <v>550814.6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3726.74</v>
          </cell>
          <cell r="Y233">
            <v>10445.68</v>
          </cell>
          <cell r="Z233">
            <v>52201.52</v>
          </cell>
          <cell r="AA233">
            <v>0</v>
          </cell>
          <cell r="AB233">
            <v>11518.64</v>
          </cell>
          <cell r="AC233">
            <v>0</v>
          </cell>
          <cell r="AD233">
            <v>0</v>
          </cell>
          <cell r="AE233">
            <v>77892.58</v>
          </cell>
          <cell r="AF233">
            <v>472922.02</v>
          </cell>
          <cell r="AG233">
            <v>0.56000000000000005</v>
          </cell>
          <cell r="AH233">
            <v>66400</v>
          </cell>
          <cell r="AI233">
            <v>0</v>
          </cell>
          <cell r="AJ233">
            <v>0</v>
          </cell>
          <cell r="AK233">
            <v>0</v>
          </cell>
          <cell r="AL233">
            <v>4867</v>
          </cell>
          <cell r="AM233">
            <v>1158</v>
          </cell>
          <cell r="AN233">
            <v>71267</v>
          </cell>
          <cell r="AO233">
            <v>1158</v>
          </cell>
          <cell r="AP233">
            <v>0</v>
          </cell>
          <cell r="AQ233">
            <v>93217</v>
          </cell>
          <cell r="AR233">
            <v>22975</v>
          </cell>
          <cell r="AS233">
            <v>20569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18653</v>
          </cell>
          <cell r="AY233">
            <v>807</v>
          </cell>
          <cell r="AZ233">
            <v>22975</v>
          </cell>
          <cell r="BA233">
            <v>72425</v>
          </cell>
          <cell r="BB233">
            <v>95400</v>
          </cell>
          <cell r="BC233">
            <v>4.96</v>
          </cell>
          <cell r="BD233">
            <v>113956</v>
          </cell>
          <cell r="BE233">
            <v>358966.02</v>
          </cell>
          <cell r="BF233">
            <v>444.82</v>
          </cell>
          <cell r="BG233">
            <v>0</v>
          </cell>
          <cell r="BH233">
            <v>0</v>
          </cell>
          <cell r="BI233">
            <v>12</v>
          </cell>
          <cell r="BJ233">
            <v>0</v>
          </cell>
          <cell r="BK233">
            <v>0</v>
          </cell>
          <cell r="BL233">
            <v>0</v>
          </cell>
          <cell r="BM233">
            <v>1</v>
          </cell>
          <cell r="BN233">
            <v>0</v>
          </cell>
          <cell r="BO233">
            <v>0</v>
          </cell>
          <cell r="BP233" t="str">
            <v>Joan</v>
          </cell>
          <cell r="BQ233" t="str">
            <v>Loew</v>
          </cell>
          <cell r="BR233">
            <v>3192833536</v>
          </cell>
          <cell r="BS233" t="str">
            <v>jloew@oelwein.k12.ia.us</v>
          </cell>
          <cell r="BT233" t="str">
            <v>Michael</v>
          </cell>
          <cell r="BU233" t="str">
            <v>Hillman</v>
          </cell>
          <cell r="BV233">
            <v>3192833536</v>
          </cell>
          <cell r="BW233" t="str">
            <v>mhillman@oelwein.k12.ia.us</v>
          </cell>
          <cell r="BX233" t="str">
            <v>Dave</v>
          </cell>
          <cell r="BY233" t="str">
            <v>King</v>
          </cell>
          <cell r="BZ233">
            <v>3192833536</v>
          </cell>
          <cell r="CA233" t="str">
            <v>dking@oelwein.k12.ia.us</v>
          </cell>
          <cell r="CB233" t="str">
            <v>NULL</v>
          </cell>
          <cell r="CC233">
            <v>41894.607615740744</v>
          </cell>
          <cell r="CD233" t="str">
            <v>NULL</v>
          </cell>
          <cell r="CE233">
            <v>1</v>
          </cell>
          <cell r="CF233">
            <v>1</v>
          </cell>
          <cell r="CG233">
            <v>1</v>
          </cell>
          <cell r="CH233">
            <v>1296</v>
          </cell>
          <cell r="CI233" t="str">
            <v>4869</v>
          </cell>
          <cell r="CJ233" t="str">
            <v>0000</v>
          </cell>
          <cell r="CK233" t="str">
            <v>2014</v>
          </cell>
        </row>
        <row r="234">
          <cell r="A234">
            <v>4878</v>
          </cell>
          <cell r="B234" t="str">
            <v>2014</v>
          </cell>
          <cell r="C234">
            <v>30617.1</v>
          </cell>
          <cell r="D234">
            <v>0</v>
          </cell>
          <cell r="E234">
            <v>44279.62</v>
          </cell>
          <cell r="F234">
            <v>0</v>
          </cell>
          <cell r="G234">
            <v>0</v>
          </cell>
          <cell r="H234">
            <v>0</v>
          </cell>
          <cell r="I234">
            <v>110112.78</v>
          </cell>
          <cell r="J234">
            <v>27575.19</v>
          </cell>
          <cell r="K234">
            <v>8481.26</v>
          </cell>
          <cell r="L234">
            <v>440</v>
          </cell>
          <cell r="M234">
            <v>13068</v>
          </cell>
          <cell r="N234">
            <v>411</v>
          </cell>
          <cell r="O234">
            <v>9576.8700000000008</v>
          </cell>
          <cell r="P234">
            <v>1986.58</v>
          </cell>
          <cell r="Q234">
            <v>0</v>
          </cell>
          <cell r="R234">
            <v>246548.4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1455.44</v>
          </cell>
          <cell r="Z234">
            <v>20081.599999999999</v>
          </cell>
          <cell r="AA234">
            <v>0</v>
          </cell>
          <cell r="AB234">
            <v>6389.04</v>
          </cell>
          <cell r="AC234">
            <v>0</v>
          </cell>
          <cell r="AD234">
            <v>0</v>
          </cell>
          <cell r="AE234">
            <v>27926.080000000002</v>
          </cell>
          <cell r="AF234">
            <v>218622.32</v>
          </cell>
          <cell r="AG234">
            <v>0.56000000000000005</v>
          </cell>
          <cell r="AH234">
            <v>55021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55021</v>
          </cell>
          <cell r="AO234">
            <v>0</v>
          </cell>
          <cell r="AP234">
            <v>278</v>
          </cell>
          <cell r="AQ234">
            <v>35860</v>
          </cell>
          <cell r="AR234">
            <v>12840</v>
          </cell>
          <cell r="AS234">
            <v>11409</v>
          </cell>
          <cell r="AT234">
            <v>149</v>
          </cell>
          <cell r="AU234">
            <v>0</v>
          </cell>
          <cell r="AV234">
            <v>0</v>
          </cell>
          <cell r="AW234">
            <v>0</v>
          </cell>
          <cell r="AX234">
            <v>2599</v>
          </cell>
          <cell r="AY234">
            <v>209.7</v>
          </cell>
          <cell r="AZ234">
            <v>13267</v>
          </cell>
          <cell r="BA234">
            <v>55021</v>
          </cell>
          <cell r="BB234">
            <v>68288</v>
          </cell>
          <cell r="BC234">
            <v>3.2</v>
          </cell>
          <cell r="BD234">
            <v>42454.400000000001</v>
          </cell>
          <cell r="BE234">
            <v>176167.92</v>
          </cell>
          <cell r="BF234">
            <v>840.09</v>
          </cell>
          <cell r="BG234">
            <v>0</v>
          </cell>
          <cell r="BH234">
            <v>0</v>
          </cell>
          <cell r="BI234">
            <v>3</v>
          </cell>
          <cell r="BJ234">
            <v>0</v>
          </cell>
          <cell r="BK234">
            <v>0</v>
          </cell>
          <cell r="BL234">
            <v>0</v>
          </cell>
          <cell r="BM234">
            <v>1</v>
          </cell>
          <cell r="BN234">
            <v>0</v>
          </cell>
          <cell r="BO234">
            <v>1</v>
          </cell>
          <cell r="BP234" t="str">
            <v>Kris</v>
          </cell>
          <cell r="BQ234" t="str">
            <v>Van Pelt</v>
          </cell>
          <cell r="BR234" t="str">
            <v>525-275-2894</v>
          </cell>
          <cell r="BS234" t="str">
            <v>kris.vanpelt@ogden.k12.ia.us</v>
          </cell>
          <cell r="BT234" t="str">
            <v>Denny</v>
          </cell>
          <cell r="BU234" t="str">
            <v>Good</v>
          </cell>
          <cell r="BV234" t="str">
            <v>515-275-2058</v>
          </cell>
          <cell r="BW234" t="str">
            <v>denny.good@ogden.k12.ia.us</v>
          </cell>
          <cell r="BX234" t="str">
            <v>Denny</v>
          </cell>
          <cell r="BY234" t="str">
            <v>Good</v>
          </cell>
          <cell r="BZ234" t="str">
            <v>515-275-2058</v>
          </cell>
          <cell r="CA234" t="str">
            <v>denny.good@ogden.k12.ia.us</v>
          </cell>
          <cell r="CB234" t="str">
            <v>NULL</v>
          </cell>
          <cell r="CC234">
            <v>41897.347210648149</v>
          </cell>
          <cell r="CD234" t="str">
            <v>NULL</v>
          </cell>
          <cell r="CE234">
            <v>1</v>
          </cell>
          <cell r="CF234">
            <v>1</v>
          </cell>
          <cell r="CG234">
            <v>1</v>
          </cell>
          <cell r="CH234">
            <v>1297</v>
          </cell>
          <cell r="CI234" t="str">
            <v>4878</v>
          </cell>
          <cell r="CJ234" t="str">
            <v>0000</v>
          </cell>
          <cell r="CK234" t="str">
            <v>2014</v>
          </cell>
        </row>
        <row r="235">
          <cell r="A235">
            <v>4890</v>
          </cell>
          <cell r="B235" t="str">
            <v>2014</v>
          </cell>
          <cell r="C235">
            <v>73475.570000000007</v>
          </cell>
          <cell r="D235">
            <v>0</v>
          </cell>
          <cell r="E235">
            <v>73650.149999999994</v>
          </cell>
          <cell r="F235">
            <v>0</v>
          </cell>
          <cell r="G235">
            <v>0</v>
          </cell>
          <cell r="H235">
            <v>0</v>
          </cell>
          <cell r="I235">
            <v>181518.31</v>
          </cell>
          <cell r="J235">
            <v>30096.83</v>
          </cell>
          <cell r="K235">
            <v>18934.37</v>
          </cell>
          <cell r="L235">
            <v>57120.58</v>
          </cell>
          <cell r="M235">
            <v>16295</v>
          </cell>
          <cell r="N235">
            <v>0</v>
          </cell>
          <cell r="O235">
            <v>1072.7</v>
          </cell>
          <cell r="P235">
            <v>2656.54</v>
          </cell>
          <cell r="Q235">
            <v>0</v>
          </cell>
          <cell r="R235">
            <v>454820.05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16644.32</v>
          </cell>
          <cell r="Z235">
            <v>6773.2</v>
          </cell>
          <cell r="AA235">
            <v>0</v>
          </cell>
          <cell r="AB235">
            <v>20451.2</v>
          </cell>
          <cell r="AC235">
            <v>0</v>
          </cell>
          <cell r="AD235">
            <v>0</v>
          </cell>
          <cell r="AE235">
            <v>43868.72</v>
          </cell>
          <cell r="AF235">
            <v>410951.33</v>
          </cell>
          <cell r="AG235">
            <v>0.56000000000000005</v>
          </cell>
          <cell r="AH235">
            <v>77962</v>
          </cell>
          <cell r="AI235">
            <v>0</v>
          </cell>
          <cell r="AJ235">
            <v>1220</v>
          </cell>
          <cell r="AK235">
            <v>0</v>
          </cell>
          <cell r="AL235">
            <v>41</v>
          </cell>
          <cell r="AM235">
            <v>0</v>
          </cell>
          <cell r="AN235">
            <v>79223</v>
          </cell>
          <cell r="AO235">
            <v>0</v>
          </cell>
          <cell r="AP235">
            <v>6521</v>
          </cell>
          <cell r="AQ235">
            <v>12095</v>
          </cell>
          <cell r="AR235">
            <v>18803</v>
          </cell>
          <cell r="AS235">
            <v>36520</v>
          </cell>
          <cell r="AT235">
            <v>116</v>
          </cell>
          <cell r="AU235">
            <v>0</v>
          </cell>
          <cell r="AV235">
            <v>0</v>
          </cell>
          <cell r="AW235">
            <v>0</v>
          </cell>
          <cell r="AX235">
            <v>29722</v>
          </cell>
          <cell r="AY235">
            <v>587</v>
          </cell>
          <cell r="AZ235">
            <v>25440</v>
          </cell>
          <cell r="BA235">
            <v>79223</v>
          </cell>
          <cell r="BB235">
            <v>104663</v>
          </cell>
          <cell r="BC235">
            <v>3.93</v>
          </cell>
          <cell r="BD235">
            <v>99979.199999999997</v>
          </cell>
          <cell r="BE235">
            <v>310972.13</v>
          </cell>
          <cell r="BF235">
            <v>529.77</v>
          </cell>
          <cell r="BG235">
            <v>0</v>
          </cell>
          <cell r="BH235">
            <v>0</v>
          </cell>
          <cell r="BI235">
            <v>2</v>
          </cell>
          <cell r="BJ235">
            <v>1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1</v>
          </cell>
          <cell r="BP235" t="str">
            <v>KATY</v>
          </cell>
          <cell r="BQ235" t="str">
            <v>SPORRER</v>
          </cell>
          <cell r="BR235">
            <v>7123384757</v>
          </cell>
          <cell r="BS235" t="str">
            <v>KSPORRER@OKOBOJI.K12.IA.US</v>
          </cell>
          <cell r="BT235" t="str">
            <v>TIM</v>
          </cell>
          <cell r="BU235" t="str">
            <v>TITTERINGTON</v>
          </cell>
          <cell r="BV235">
            <v>7123304476</v>
          </cell>
          <cell r="BW235" t="str">
            <v>titterington@plantpioneer.com</v>
          </cell>
          <cell r="BX235" t="str">
            <v>TIM</v>
          </cell>
          <cell r="BY235" t="str">
            <v>TITTERINGTON</v>
          </cell>
          <cell r="BZ235">
            <v>7123304476</v>
          </cell>
          <cell r="CA235" t="str">
            <v>titterington@plantpioneer.com</v>
          </cell>
          <cell r="CB235" t="str">
            <v>NULL</v>
          </cell>
          <cell r="CC235">
            <v>41893.467997685184</v>
          </cell>
          <cell r="CD235" t="str">
            <v>NULL</v>
          </cell>
          <cell r="CE235">
            <v>1</v>
          </cell>
          <cell r="CF235">
            <v>1</v>
          </cell>
          <cell r="CG235">
            <v>1</v>
          </cell>
          <cell r="CH235">
            <v>1298</v>
          </cell>
          <cell r="CI235" t="str">
            <v>4890</v>
          </cell>
          <cell r="CJ235" t="str">
            <v>0000</v>
          </cell>
          <cell r="CK235" t="str">
            <v>2014</v>
          </cell>
        </row>
        <row r="236">
          <cell r="A236">
            <v>4905</v>
          </cell>
          <cell r="B236" t="str">
            <v>2014</v>
          </cell>
          <cell r="C236">
            <v>18918.34</v>
          </cell>
          <cell r="D236">
            <v>0</v>
          </cell>
          <cell r="E236">
            <v>22857.14</v>
          </cell>
          <cell r="F236">
            <v>0</v>
          </cell>
          <cell r="G236">
            <v>0</v>
          </cell>
          <cell r="H236">
            <v>24145.8</v>
          </cell>
          <cell r="I236">
            <v>76564.929999999993</v>
          </cell>
          <cell r="J236">
            <v>21399.01</v>
          </cell>
          <cell r="K236">
            <v>0</v>
          </cell>
          <cell r="L236">
            <v>560</v>
          </cell>
          <cell r="M236">
            <v>3416</v>
          </cell>
          <cell r="N236">
            <v>585</v>
          </cell>
          <cell r="O236">
            <v>0</v>
          </cell>
          <cell r="P236">
            <v>22493.14</v>
          </cell>
          <cell r="Q236">
            <v>0</v>
          </cell>
          <cell r="R236">
            <v>190939.36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125</v>
          </cell>
          <cell r="Y236">
            <v>1494.08</v>
          </cell>
          <cell r="Z236">
            <v>16886.240000000002</v>
          </cell>
          <cell r="AA236">
            <v>0</v>
          </cell>
          <cell r="AB236">
            <v>707.84</v>
          </cell>
          <cell r="AC236">
            <v>133.84</v>
          </cell>
          <cell r="AD236">
            <v>0</v>
          </cell>
          <cell r="AE236">
            <v>19347</v>
          </cell>
          <cell r="AF236">
            <v>171592.36</v>
          </cell>
          <cell r="AG236">
            <v>0.56000000000000005</v>
          </cell>
          <cell r="AH236">
            <v>27743</v>
          </cell>
          <cell r="AI236">
            <v>1323</v>
          </cell>
          <cell r="AJ236">
            <v>0</v>
          </cell>
          <cell r="AK236">
            <v>0</v>
          </cell>
          <cell r="AL236">
            <v>862</v>
          </cell>
          <cell r="AM236">
            <v>2585</v>
          </cell>
          <cell r="AN236">
            <v>28605</v>
          </cell>
          <cell r="AO236">
            <v>3908</v>
          </cell>
          <cell r="AP236">
            <v>0</v>
          </cell>
          <cell r="AQ236">
            <v>30154</v>
          </cell>
          <cell r="AR236">
            <v>1499</v>
          </cell>
          <cell r="AS236">
            <v>1264</v>
          </cell>
          <cell r="AT236">
            <v>0</v>
          </cell>
          <cell r="AU236">
            <v>239</v>
          </cell>
          <cell r="AV236">
            <v>0</v>
          </cell>
          <cell r="AW236">
            <v>0</v>
          </cell>
          <cell r="AX236">
            <v>2668</v>
          </cell>
          <cell r="AY236">
            <v>77</v>
          </cell>
          <cell r="AZ236">
            <v>1499</v>
          </cell>
          <cell r="BA236">
            <v>32513</v>
          </cell>
          <cell r="BB236">
            <v>34012</v>
          </cell>
          <cell r="BC236">
            <v>5.05</v>
          </cell>
          <cell r="BD236">
            <v>7569.95</v>
          </cell>
          <cell r="BE236">
            <v>164022.41</v>
          </cell>
          <cell r="BF236">
            <v>2130.16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1</v>
          </cell>
          <cell r="BM236">
            <v>0</v>
          </cell>
          <cell r="BN236">
            <v>0</v>
          </cell>
          <cell r="BO236">
            <v>1</v>
          </cell>
          <cell r="BP236" t="str">
            <v>Sandy</v>
          </cell>
          <cell r="BQ236" t="str">
            <v>Weirather</v>
          </cell>
          <cell r="BR236" t="str">
            <v>319-484-2170</v>
          </cell>
          <cell r="BS236" t="str">
            <v>sweirather@olin.k12.ia.us</v>
          </cell>
          <cell r="BT236" t="str">
            <v>Matt</v>
          </cell>
          <cell r="BU236" t="str">
            <v>English</v>
          </cell>
          <cell r="BV236" t="str">
            <v>319-329-6952</v>
          </cell>
          <cell r="BW236" t="str">
            <v>menglish@anamosa.k12.ia.us</v>
          </cell>
          <cell r="BX236" t="str">
            <v>Mike</v>
          </cell>
          <cell r="BY236" t="str">
            <v>Hayward</v>
          </cell>
          <cell r="BZ236" t="str">
            <v>319-484-2170</v>
          </cell>
          <cell r="CA236" t="str">
            <v>mhayward@olin.k12.ia.us</v>
          </cell>
          <cell r="CB236" t="str">
            <v>NULL</v>
          </cell>
          <cell r="CC236">
            <v>41896.475115740737</v>
          </cell>
          <cell r="CD236" t="str">
            <v>NULL</v>
          </cell>
          <cell r="CE236">
            <v>1</v>
          </cell>
          <cell r="CF236">
            <v>1</v>
          </cell>
          <cell r="CG236">
            <v>1</v>
          </cell>
          <cell r="CH236">
            <v>1299</v>
          </cell>
          <cell r="CI236" t="str">
            <v>4905</v>
          </cell>
          <cell r="CJ236" t="str">
            <v>0000</v>
          </cell>
          <cell r="CK236" t="str">
            <v>2014</v>
          </cell>
        </row>
        <row r="237">
          <cell r="A237">
            <v>4978</v>
          </cell>
          <cell r="B237" t="str">
            <v>2014</v>
          </cell>
          <cell r="C237">
            <v>30039.51</v>
          </cell>
          <cell r="D237">
            <v>0</v>
          </cell>
          <cell r="E237">
            <v>3800</v>
          </cell>
          <cell r="F237">
            <v>0</v>
          </cell>
          <cell r="G237">
            <v>0</v>
          </cell>
          <cell r="H237">
            <v>0</v>
          </cell>
          <cell r="I237">
            <v>36697.79</v>
          </cell>
          <cell r="J237">
            <v>8826.52</v>
          </cell>
          <cell r="K237">
            <v>9391.06</v>
          </cell>
          <cell r="L237">
            <v>957.95</v>
          </cell>
          <cell r="M237">
            <v>6895</v>
          </cell>
          <cell r="N237">
            <v>0</v>
          </cell>
          <cell r="O237">
            <v>0</v>
          </cell>
          <cell r="P237">
            <v>125</v>
          </cell>
          <cell r="Q237">
            <v>0</v>
          </cell>
          <cell r="R237">
            <v>96732.83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4697.28</v>
          </cell>
          <cell r="Z237">
            <v>2011.52</v>
          </cell>
          <cell r="AA237">
            <v>0</v>
          </cell>
          <cell r="AB237">
            <v>13256.32</v>
          </cell>
          <cell r="AC237">
            <v>0</v>
          </cell>
          <cell r="AD237">
            <v>0</v>
          </cell>
          <cell r="AE237">
            <v>19965.12</v>
          </cell>
          <cell r="AF237">
            <v>76767.710000000006</v>
          </cell>
          <cell r="AG237">
            <v>0.56000000000000005</v>
          </cell>
          <cell r="AH237">
            <v>39977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1409</v>
          </cell>
          <cell r="AN237">
            <v>39977</v>
          </cell>
          <cell r="AO237">
            <v>1409</v>
          </cell>
          <cell r="AP237">
            <v>0</v>
          </cell>
          <cell r="AQ237">
            <v>3592</v>
          </cell>
          <cell r="AR237">
            <v>11940</v>
          </cell>
          <cell r="AS237">
            <v>23672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8388</v>
          </cell>
          <cell r="AY237">
            <v>71</v>
          </cell>
          <cell r="AZ237">
            <v>11940</v>
          </cell>
          <cell r="BA237">
            <v>41386</v>
          </cell>
          <cell r="BB237">
            <v>53326</v>
          </cell>
          <cell r="BC237">
            <v>1.44</v>
          </cell>
          <cell r="BD237">
            <v>17193.599999999999</v>
          </cell>
          <cell r="BE237">
            <v>59574.11</v>
          </cell>
          <cell r="BF237">
            <v>839.07</v>
          </cell>
          <cell r="BG237">
            <v>0</v>
          </cell>
          <cell r="BH237">
            <v>0</v>
          </cell>
          <cell r="BI237">
            <v>3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 t="str">
            <v>Clark</v>
          </cell>
          <cell r="BQ237" t="str">
            <v>Wicks</v>
          </cell>
          <cell r="BR237" t="str">
            <v>641-337-5061</v>
          </cell>
          <cell r="BS237" t="str">
            <v>clark.wicks@o-mschools.org</v>
          </cell>
          <cell r="BT237" t="str">
            <v>Bob</v>
          </cell>
          <cell r="BU237" t="str">
            <v>Beatty</v>
          </cell>
          <cell r="BV237" t="str">
            <v>641-782-4720</v>
          </cell>
          <cell r="BW237" t="str">
            <v>bbeatty@crestonschools.org</v>
          </cell>
          <cell r="BX237" t="str">
            <v>Bob</v>
          </cell>
          <cell r="BY237" t="str">
            <v>Beatty</v>
          </cell>
          <cell r="BZ237" t="str">
            <v>641-782-4720</v>
          </cell>
          <cell r="CA237" t="str">
            <v>bbeatty@crestonschools.org</v>
          </cell>
          <cell r="CB237" t="str">
            <v>NULL</v>
          </cell>
          <cell r="CC237">
            <v>41897.435902777775</v>
          </cell>
          <cell r="CD237" t="str">
            <v>NULL</v>
          </cell>
          <cell r="CE237">
            <v>1</v>
          </cell>
          <cell r="CF237">
            <v>1</v>
          </cell>
          <cell r="CG237">
            <v>1</v>
          </cell>
          <cell r="CH237">
            <v>1300</v>
          </cell>
          <cell r="CI237" t="str">
            <v>4978</v>
          </cell>
          <cell r="CJ237" t="str">
            <v>0000</v>
          </cell>
          <cell r="CK237" t="str">
            <v>2014</v>
          </cell>
        </row>
        <row r="238">
          <cell r="A238">
            <v>4995</v>
          </cell>
          <cell r="B238" t="str">
            <v>2014</v>
          </cell>
          <cell r="C238">
            <v>74035.02</v>
          </cell>
          <cell r="D238">
            <v>1010.8</v>
          </cell>
          <cell r="E238">
            <v>45326.14</v>
          </cell>
          <cell r="F238">
            <v>0</v>
          </cell>
          <cell r="G238">
            <v>0</v>
          </cell>
          <cell r="H238">
            <v>0</v>
          </cell>
          <cell r="I238">
            <v>170808.35</v>
          </cell>
          <cell r="J238">
            <v>106933.03</v>
          </cell>
          <cell r="K238">
            <v>45462.8</v>
          </cell>
          <cell r="L238">
            <v>0</v>
          </cell>
          <cell r="M238">
            <v>13836</v>
          </cell>
          <cell r="N238">
            <v>1170</v>
          </cell>
          <cell r="O238">
            <v>0</v>
          </cell>
          <cell r="P238">
            <v>13544.98</v>
          </cell>
          <cell r="Q238">
            <v>0</v>
          </cell>
          <cell r="R238">
            <v>472127.12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12350.24</v>
          </cell>
          <cell r="Z238">
            <v>6748</v>
          </cell>
          <cell r="AA238">
            <v>0</v>
          </cell>
          <cell r="AB238">
            <v>14420</v>
          </cell>
          <cell r="AC238">
            <v>0</v>
          </cell>
          <cell r="AD238">
            <v>0</v>
          </cell>
          <cell r="AE238">
            <v>33518.239999999998</v>
          </cell>
          <cell r="AF238">
            <v>438608.88</v>
          </cell>
          <cell r="AG238">
            <v>0.56000000000000005</v>
          </cell>
          <cell r="AH238">
            <v>89280</v>
          </cell>
          <cell r="AI238">
            <v>0</v>
          </cell>
          <cell r="AJ238">
            <v>0</v>
          </cell>
          <cell r="AK238">
            <v>5150</v>
          </cell>
          <cell r="AL238">
            <v>0</v>
          </cell>
          <cell r="AM238">
            <v>1190</v>
          </cell>
          <cell r="AN238">
            <v>89280</v>
          </cell>
          <cell r="AO238">
            <v>6340</v>
          </cell>
          <cell r="AP238">
            <v>3442</v>
          </cell>
          <cell r="AQ238">
            <v>12050</v>
          </cell>
          <cell r="AR238">
            <v>20475</v>
          </cell>
          <cell r="AS238">
            <v>25750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22054</v>
          </cell>
          <cell r="AY238">
            <v>556</v>
          </cell>
          <cell r="AZ238">
            <v>23917</v>
          </cell>
          <cell r="BA238">
            <v>95620</v>
          </cell>
          <cell r="BB238">
            <v>119537</v>
          </cell>
          <cell r="BC238">
            <v>3.67</v>
          </cell>
          <cell r="BD238">
            <v>87775.39</v>
          </cell>
          <cell r="BE238">
            <v>350833.49</v>
          </cell>
          <cell r="BF238">
            <v>631</v>
          </cell>
          <cell r="BG238">
            <v>0</v>
          </cell>
          <cell r="BH238">
            <v>0</v>
          </cell>
          <cell r="BI238">
            <v>14</v>
          </cell>
          <cell r="BJ238">
            <v>0</v>
          </cell>
          <cell r="BK238">
            <v>0</v>
          </cell>
          <cell r="BL238">
            <v>0</v>
          </cell>
          <cell r="BM238">
            <v>1</v>
          </cell>
          <cell r="BN238">
            <v>0</v>
          </cell>
          <cell r="BO238">
            <v>1</v>
          </cell>
          <cell r="BP238" t="str">
            <v>robert</v>
          </cell>
          <cell r="BQ238" t="str">
            <v>meyer</v>
          </cell>
          <cell r="BR238" t="str">
            <v>641-220-2095</v>
          </cell>
          <cell r="BS238" t="str">
            <v>rmeyer@osage.k12.ia.us</v>
          </cell>
          <cell r="BT238" t="str">
            <v>robert</v>
          </cell>
          <cell r="BU238" t="str">
            <v>meyer</v>
          </cell>
          <cell r="BV238" t="str">
            <v>641-220-2095</v>
          </cell>
          <cell r="BW238" t="str">
            <v>rmeyer</v>
          </cell>
          <cell r="BX238" t="str">
            <v>same</v>
          </cell>
          <cell r="BY238" t="str">
            <v>same</v>
          </cell>
          <cell r="BZ238" t="str">
            <v>same</v>
          </cell>
          <cell r="CA238" t="str">
            <v>same</v>
          </cell>
          <cell r="CB238" t="str">
            <v>NULL</v>
          </cell>
          <cell r="CC238">
            <v>41892.54959490741</v>
          </cell>
          <cell r="CD238" t="str">
            <v>NULL</v>
          </cell>
          <cell r="CE238">
            <v>1</v>
          </cell>
          <cell r="CF238">
            <v>1</v>
          </cell>
          <cell r="CG238">
            <v>1</v>
          </cell>
          <cell r="CH238">
            <v>1301</v>
          </cell>
          <cell r="CI238" t="str">
            <v>4995</v>
          </cell>
          <cell r="CJ238" t="str">
            <v>0000</v>
          </cell>
          <cell r="CK238" t="str">
            <v>2014</v>
          </cell>
        </row>
        <row r="239">
          <cell r="A239">
            <v>5013</v>
          </cell>
          <cell r="B239" t="str">
            <v>2014</v>
          </cell>
          <cell r="C239">
            <v>165092.35999999999</v>
          </cell>
          <cell r="D239">
            <v>1469.41</v>
          </cell>
          <cell r="E239">
            <v>137211.16</v>
          </cell>
          <cell r="F239">
            <v>0</v>
          </cell>
          <cell r="G239">
            <v>0</v>
          </cell>
          <cell r="H239">
            <v>0</v>
          </cell>
          <cell r="I239">
            <v>442905.23</v>
          </cell>
          <cell r="J239">
            <v>283095.02</v>
          </cell>
          <cell r="K239">
            <v>200006.41</v>
          </cell>
          <cell r="L239">
            <v>0</v>
          </cell>
          <cell r="M239">
            <v>29331</v>
          </cell>
          <cell r="N239">
            <v>90</v>
          </cell>
          <cell r="O239">
            <v>917.05</v>
          </cell>
          <cell r="P239">
            <v>5545.5</v>
          </cell>
          <cell r="Q239">
            <v>0</v>
          </cell>
          <cell r="R239">
            <v>1265663.1399999999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15687.84</v>
          </cell>
          <cell r="Z239">
            <v>2145.36</v>
          </cell>
          <cell r="AA239">
            <v>0</v>
          </cell>
          <cell r="AB239">
            <v>10703.84</v>
          </cell>
          <cell r="AC239">
            <v>0</v>
          </cell>
          <cell r="AD239">
            <v>0</v>
          </cell>
          <cell r="AE239">
            <v>28537.040000000001</v>
          </cell>
          <cell r="AF239">
            <v>1237126.1000000001</v>
          </cell>
          <cell r="AG239">
            <v>0.56000000000000005</v>
          </cell>
          <cell r="AH239">
            <v>229809</v>
          </cell>
          <cell r="AI239">
            <v>0</v>
          </cell>
          <cell r="AJ239">
            <v>0</v>
          </cell>
          <cell r="AK239">
            <v>0</v>
          </cell>
          <cell r="AL239">
            <v>3709</v>
          </cell>
          <cell r="AM239">
            <v>2198</v>
          </cell>
          <cell r="AN239">
            <v>233518</v>
          </cell>
          <cell r="AO239">
            <v>2198</v>
          </cell>
          <cell r="AP239">
            <v>26112</v>
          </cell>
          <cell r="AQ239">
            <v>3831</v>
          </cell>
          <cell r="AR239">
            <v>38233</v>
          </cell>
          <cell r="AS239">
            <v>19114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28014</v>
          </cell>
          <cell r="AY239">
            <v>2320</v>
          </cell>
          <cell r="AZ239">
            <v>64345</v>
          </cell>
          <cell r="BA239">
            <v>235716</v>
          </cell>
          <cell r="BB239">
            <v>300061</v>
          </cell>
          <cell r="BC239">
            <v>4.12</v>
          </cell>
          <cell r="BD239">
            <v>265101.40000000002</v>
          </cell>
          <cell r="BE239">
            <v>972024.7</v>
          </cell>
          <cell r="BF239">
            <v>418.98</v>
          </cell>
          <cell r="BG239">
            <v>0</v>
          </cell>
          <cell r="BH239">
            <v>0</v>
          </cell>
          <cell r="BI239">
            <v>9</v>
          </cell>
          <cell r="BJ239">
            <v>1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 t="str">
            <v>Chad</v>
          </cell>
          <cell r="BQ239" t="str">
            <v>Vink</v>
          </cell>
          <cell r="BR239">
            <v>6416738345</v>
          </cell>
          <cell r="BS239" t="str">
            <v>vinkc@oskycsd.org</v>
          </cell>
          <cell r="BT239" t="str">
            <v>Dale</v>
          </cell>
          <cell r="BU239" t="str">
            <v>Nelson</v>
          </cell>
          <cell r="BV239">
            <v>6416720128</v>
          </cell>
          <cell r="BW239" t="str">
            <v>nelsond@oskycsd.org</v>
          </cell>
          <cell r="BX239" t="str">
            <v>Mark</v>
          </cell>
          <cell r="BY239" t="str">
            <v>Vander Meiden</v>
          </cell>
          <cell r="BZ239">
            <v>6416720128</v>
          </cell>
          <cell r="CA239" t="str">
            <v>vandermeidenm@oskycsd.org</v>
          </cell>
          <cell r="CB239" t="str">
            <v>NULL</v>
          </cell>
          <cell r="CC239">
            <v>41897.706967592596</v>
          </cell>
          <cell r="CD239" t="str">
            <v>NULL</v>
          </cell>
          <cell r="CE239">
            <v>1</v>
          </cell>
          <cell r="CF239">
            <v>1</v>
          </cell>
          <cell r="CG239">
            <v>1</v>
          </cell>
          <cell r="CH239">
            <v>1302</v>
          </cell>
          <cell r="CI239" t="str">
            <v>5013</v>
          </cell>
          <cell r="CJ239" t="str">
            <v>0000</v>
          </cell>
          <cell r="CK239" t="str">
            <v>2014</v>
          </cell>
        </row>
        <row r="240">
          <cell r="A240">
            <v>5049</v>
          </cell>
          <cell r="B240" t="str">
            <v>2014</v>
          </cell>
          <cell r="C240">
            <v>181765.22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1460724.76</v>
          </cell>
          <cell r="P240">
            <v>0</v>
          </cell>
          <cell r="Q240">
            <v>0</v>
          </cell>
          <cell r="R240">
            <v>1642489.98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1642489.98</v>
          </cell>
          <cell r="AG240">
            <v>0.56000000000000005</v>
          </cell>
          <cell r="AH240">
            <v>226196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226196</v>
          </cell>
          <cell r="AO240">
            <v>0</v>
          </cell>
          <cell r="AP240">
            <v>56961</v>
          </cell>
          <cell r="AQ240">
            <v>0</v>
          </cell>
          <cell r="AR240">
            <v>30270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2130.9</v>
          </cell>
          <cell r="AZ240">
            <v>87231</v>
          </cell>
          <cell r="BA240">
            <v>226196</v>
          </cell>
          <cell r="BB240">
            <v>313427</v>
          </cell>
          <cell r="BC240">
            <v>5.24</v>
          </cell>
          <cell r="BD240">
            <v>457090.44</v>
          </cell>
          <cell r="BE240">
            <v>1185399.54</v>
          </cell>
          <cell r="BF240">
            <v>556.29</v>
          </cell>
          <cell r="BG240">
            <v>0</v>
          </cell>
          <cell r="BH240">
            <v>0</v>
          </cell>
          <cell r="BI240">
            <v>21</v>
          </cell>
          <cell r="BJ240">
            <v>0</v>
          </cell>
          <cell r="BK240">
            <v>0</v>
          </cell>
          <cell r="BL240">
            <v>0</v>
          </cell>
          <cell r="BM240">
            <v>1</v>
          </cell>
          <cell r="BN240">
            <v>0</v>
          </cell>
          <cell r="BO240">
            <v>0</v>
          </cell>
          <cell r="BP240" t="str">
            <v>Alex</v>
          </cell>
          <cell r="BQ240" t="str">
            <v>Barr</v>
          </cell>
          <cell r="BR240" t="str">
            <v>641-684-6521</v>
          </cell>
          <cell r="BS240" t="str">
            <v>alex.barr@ottumwaschools.com</v>
          </cell>
          <cell r="BT240" t="str">
            <v>Jerry</v>
          </cell>
          <cell r="BU240" t="str">
            <v>Kjer</v>
          </cell>
          <cell r="BV240" t="str">
            <v>641-682-8018</v>
          </cell>
          <cell r="BW240" t="str">
            <v>sitjker@mchsi.com</v>
          </cell>
          <cell r="BX240" t="str">
            <v>Douglas</v>
          </cell>
          <cell r="BY240" t="str">
            <v>Wood</v>
          </cell>
          <cell r="BZ240" t="str">
            <v>641-682-8018</v>
          </cell>
          <cell r="CA240" t="str">
            <v>sitwood@mchsi.com</v>
          </cell>
          <cell r="CB240" t="str">
            <v>NULL</v>
          </cell>
          <cell r="CC240">
            <v>41892.736875000002</v>
          </cell>
          <cell r="CD240" t="str">
            <v>NULL</v>
          </cell>
          <cell r="CE240">
            <v>1</v>
          </cell>
          <cell r="CF240">
            <v>1</v>
          </cell>
          <cell r="CG240">
            <v>1</v>
          </cell>
          <cell r="CH240">
            <v>1303</v>
          </cell>
          <cell r="CI240" t="str">
            <v>5049</v>
          </cell>
          <cell r="CJ240" t="str">
            <v>0000</v>
          </cell>
          <cell r="CK240" t="str">
            <v>2014</v>
          </cell>
        </row>
        <row r="241">
          <cell r="A241">
            <v>5121</v>
          </cell>
          <cell r="B241" t="str">
            <v>2014</v>
          </cell>
          <cell r="C241">
            <v>70987.509999999995</v>
          </cell>
          <cell r="D241">
            <v>19256.64</v>
          </cell>
          <cell r="E241">
            <v>69993.279999999999</v>
          </cell>
          <cell r="F241">
            <v>0</v>
          </cell>
          <cell r="G241">
            <v>0</v>
          </cell>
          <cell r="H241">
            <v>0</v>
          </cell>
          <cell r="I241">
            <v>259913.41</v>
          </cell>
          <cell r="J241">
            <v>60335.26</v>
          </cell>
          <cell r="K241">
            <v>12246.83</v>
          </cell>
          <cell r="L241">
            <v>24989.45</v>
          </cell>
          <cell r="M241">
            <v>13963</v>
          </cell>
          <cell r="N241">
            <v>0</v>
          </cell>
          <cell r="O241">
            <v>0</v>
          </cell>
          <cell r="P241">
            <v>1870</v>
          </cell>
          <cell r="Q241">
            <v>0</v>
          </cell>
          <cell r="R241">
            <v>533555.38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9424.7999999999993</v>
          </cell>
          <cell r="Z241">
            <v>7610.4</v>
          </cell>
          <cell r="AA241">
            <v>0</v>
          </cell>
          <cell r="AB241">
            <v>10086.719999999999</v>
          </cell>
          <cell r="AC241">
            <v>4723.6000000000004</v>
          </cell>
          <cell r="AD241">
            <v>0</v>
          </cell>
          <cell r="AE241">
            <v>31845.52</v>
          </cell>
          <cell r="AF241">
            <v>501709.86</v>
          </cell>
          <cell r="AG241">
            <v>0.56000000000000005</v>
          </cell>
          <cell r="AH241">
            <v>93631</v>
          </cell>
          <cell r="AI241">
            <v>0</v>
          </cell>
          <cell r="AJ241">
            <v>0</v>
          </cell>
          <cell r="AK241">
            <v>0</v>
          </cell>
          <cell r="AL241">
            <v>615</v>
          </cell>
          <cell r="AM241">
            <v>0</v>
          </cell>
          <cell r="AN241">
            <v>94246</v>
          </cell>
          <cell r="AO241">
            <v>0</v>
          </cell>
          <cell r="AP241">
            <v>10564</v>
          </cell>
          <cell r="AQ241">
            <v>13590</v>
          </cell>
          <cell r="AR241">
            <v>26627</v>
          </cell>
          <cell r="AS241">
            <v>18012</v>
          </cell>
          <cell r="AT241">
            <v>0</v>
          </cell>
          <cell r="AU241">
            <v>8435</v>
          </cell>
          <cell r="AV241">
            <v>0</v>
          </cell>
          <cell r="AW241">
            <v>0</v>
          </cell>
          <cell r="AX241">
            <v>16830</v>
          </cell>
          <cell r="AY241">
            <v>520</v>
          </cell>
          <cell r="AZ241">
            <v>37191</v>
          </cell>
          <cell r="BA241">
            <v>94246</v>
          </cell>
          <cell r="BB241">
            <v>131437</v>
          </cell>
          <cell r="BC241">
            <v>3.82</v>
          </cell>
          <cell r="BD241">
            <v>142069.62</v>
          </cell>
          <cell r="BE241">
            <v>359640.24</v>
          </cell>
          <cell r="BF241">
            <v>691.62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1</v>
          </cell>
          <cell r="BL241">
            <v>0</v>
          </cell>
          <cell r="BM241">
            <v>0</v>
          </cell>
          <cell r="BN241">
            <v>0</v>
          </cell>
          <cell r="BO241">
            <v>1</v>
          </cell>
          <cell r="BP241" t="str">
            <v>Sarah</v>
          </cell>
          <cell r="BQ241" t="str">
            <v>Sheeder</v>
          </cell>
          <cell r="BR241">
            <v>6417554144</v>
          </cell>
          <cell r="BS241" t="str">
            <v>sarah.sheeder@panorama.k12.ia.us</v>
          </cell>
          <cell r="BT241" t="str">
            <v>Greg</v>
          </cell>
          <cell r="BU241" t="str">
            <v>Randel</v>
          </cell>
          <cell r="BV241">
            <v>6417554144</v>
          </cell>
          <cell r="BW241" t="str">
            <v>greg.randel@panorama.k12.ia.us</v>
          </cell>
          <cell r="BX241" t="str">
            <v>n/a</v>
          </cell>
          <cell r="BY241" t="str">
            <v>n/a</v>
          </cell>
          <cell r="BZ241" t="str">
            <v>n/a</v>
          </cell>
          <cell r="CA241" t="str">
            <v>n/a</v>
          </cell>
          <cell r="CB241" t="str">
            <v>NULL</v>
          </cell>
          <cell r="CC241">
            <v>41894.391585648147</v>
          </cell>
          <cell r="CD241" t="str">
            <v>NULL</v>
          </cell>
          <cell r="CE241">
            <v>1</v>
          </cell>
          <cell r="CF241">
            <v>1</v>
          </cell>
          <cell r="CG241">
            <v>1</v>
          </cell>
          <cell r="CH241">
            <v>1304</v>
          </cell>
          <cell r="CI241" t="str">
            <v>5121</v>
          </cell>
          <cell r="CJ241" t="str">
            <v>0000</v>
          </cell>
          <cell r="CK241" t="str">
            <v>2014</v>
          </cell>
        </row>
        <row r="242">
          <cell r="A242">
            <v>5139</v>
          </cell>
          <cell r="B242" t="str">
            <v>2014</v>
          </cell>
          <cell r="C242">
            <v>49574.52</v>
          </cell>
          <cell r="D242">
            <v>0</v>
          </cell>
          <cell r="E242">
            <v>11073.57</v>
          </cell>
          <cell r="F242">
            <v>0</v>
          </cell>
          <cell r="G242">
            <v>0</v>
          </cell>
          <cell r="H242">
            <v>0</v>
          </cell>
          <cell r="I242">
            <v>71756.3</v>
          </cell>
          <cell r="J242">
            <v>12091.92</v>
          </cell>
          <cell r="K242">
            <v>327</v>
          </cell>
          <cell r="L242">
            <v>14195.62</v>
          </cell>
          <cell r="M242">
            <v>481</v>
          </cell>
          <cell r="N242">
            <v>0</v>
          </cell>
          <cell r="O242">
            <v>0</v>
          </cell>
          <cell r="P242">
            <v>1275.5</v>
          </cell>
          <cell r="Q242">
            <v>0</v>
          </cell>
          <cell r="R242">
            <v>160775.43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8770.16</v>
          </cell>
          <cell r="AA242">
            <v>0</v>
          </cell>
          <cell r="AB242">
            <v>5863.76</v>
          </cell>
          <cell r="AC242">
            <v>0</v>
          </cell>
          <cell r="AD242">
            <v>0</v>
          </cell>
          <cell r="AE242">
            <v>14633.92</v>
          </cell>
          <cell r="AF242">
            <v>146141.51</v>
          </cell>
          <cell r="AG242">
            <v>0.56000000000000005</v>
          </cell>
          <cell r="AH242">
            <v>54230</v>
          </cell>
          <cell r="AI242">
            <v>11606</v>
          </cell>
          <cell r="AJ242">
            <v>0</v>
          </cell>
          <cell r="AK242">
            <v>0</v>
          </cell>
          <cell r="AL242">
            <v>0</v>
          </cell>
          <cell r="AM242">
            <v>8468</v>
          </cell>
          <cell r="AN242">
            <v>54230</v>
          </cell>
          <cell r="AO242">
            <v>20074</v>
          </cell>
          <cell r="AP242">
            <v>0</v>
          </cell>
          <cell r="AQ242">
            <v>15661</v>
          </cell>
          <cell r="AR242">
            <v>8366</v>
          </cell>
          <cell r="AS242">
            <v>10471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153</v>
          </cell>
          <cell r="AZ242">
            <v>8366</v>
          </cell>
          <cell r="BA242">
            <v>74304</v>
          </cell>
          <cell r="BB242">
            <v>82670</v>
          </cell>
          <cell r="BC242">
            <v>1.77</v>
          </cell>
          <cell r="BD242">
            <v>14807.82</v>
          </cell>
          <cell r="BE242">
            <v>131333.69</v>
          </cell>
          <cell r="BF242">
            <v>858.39</v>
          </cell>
          <cell r="BG242">
            <v>0</v>
          </cell>
          <cell r="BH242">
            <v>0</v>
          </cell>
          <cell r="BI242">
            <v>0</v>
          </cell>
          <cell r="BJ242">
            <v>1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1</v>
          </cell>
          <cell r="BP242" t="str">
            <v>Mitchell</v>
          </cell>
          <cell r="BQ242" t="str">
            <v>Lewis</v>
          </cell>
          <cell r="BR242">
            <v>5153893111</v>
          </cell>
          <cell r="BS242" t="str">
            <v>mlewis@paton-churdan.k12.ia.us</v>
          </cell>
          <cell r="BT242" t="str">
            <v>Jacob</v>
          </cell>
          <cell r="BU242" t="str">
            <v>Smith</v>
          </cell>
          <cell r="BV242">
            <v>5153893111</v>
          </cell>
          <cell r="BW242" t="str">
            <v>jsmith@paton-churdan.k12.ia.us</v>
          </cell>
          <cell r="BX242" t="str">
            <v>Jacob</v>
          </cell>
          <cell r="BY242" t="str">
            <v>Smith</v>
          </cell>
          <cell r="BZ242">
            <v>5153893111</v>
          </cell>
          <cell r="CA242" t="str">
            <v>jsmith@paton-churdan.k12.ia.us</v>
          </cell>
          <cell r="CB242" t="str">
            <v>NULL</v>
          </cell>
          <cell r="CC242">
            <v>41897.567766203705</v>
          </cell>
          <cell r="CD242" t="str">
            <v>NULL</v>
          </cell>
          <cell r="CE242">
            <v>1</v>
          </cell>
          <cell r="CF242">
            <v>1</v>
          </cell>
          <cell r="CG242">
            <v>1</v>
          </cell>
          <cell r="CH242">
            <v>1305</v>
          </cell>
          <cell r="CI242" t="str">
            <v>5139</v>
          </cell>
          <cell r="CJ242" t="str">
            <v>0000</v>
          </cell>
          <cell r="CK242" t="str">
            <v>2014</v>
          </cell>
        </row>
        <row r="243">
          <cell r="A243">
            <v>5319</v>
          </cell>
          <cell r="B243" t="str">
            <v>2014</v>
          </cell>
          <cell r="C243">
            <v>86699.38</v>
          </cell>
          <cell r="D243">
            <v>1432.54</v>
          </cell>
          <cell r="E243">
            <v>39405.56</v>
          </cell>
          <cell r="F243">
            <v>0</v>
          </cell>
          <cell r="G243">
            <v>0</v>
          </cell>
          <cell r="H243">
            <v>0</v>
          </cell>
          <cell r="I243">
            <v>237173.62</v>
          </cell>
          <cell r="J243">
            <v>72085.62</v>
          </cell>
          <cell r="K243">
            <v>23229.43</v>
          </cell>
          <cell r="L243">
            <v>601</v>
          </cell>
          <cell r="M243">
            <v>18380</v>
          </cell>
          <cell r="N243">
            <v>1400</v>
          </cell>
          <cell r="O243">
            <v>8765.7999999999993</v>
          </cell>
          <cell r="P243">
            <v>19930.63</v>
          </cell>
          <cell r="Q243">
            <v>0</v>
          </cell>
          <cell r="R243">
            <v>509103.58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4071.2</v>
          </cell>
          <cell r="Z243">
            <v>14385.28</v>
          </cell>
          <cell r="AA243">
            <v>0</v>
          </cell>
          <cell r="AB243">
            <v>8154.72</v>
          </cell>
          <cell r="AC243">
            <v>0</v>
          </cell>
          <cell r="AD243">
            <v>0</v>
          </cell>
          <cell r="AE243">
            <v>26611.200000000001</v>
          </cell>
          <cell r="AF243">
            <v>482492.38</v>
          </cell>
          <cell r="AG243">
            <v>0.56000000000000005</v>
          </cell>
          <cell r="AH243">
            <v>93068</v>
          </cell>
          <cell r="AI243">
            <v>942</v>
          </cell>
          <cell r="AJ243">
            <v>0</v>
          </cell>
          <cell r="AK243">
            <v>0</v>
          </cell>
          <cell r="AL243">
            <v>568</v>
          </cell>
          <cell r="AM243">
            <v>18597</v>
          </cell>
          <cell r="AN243">
            <v>93636</v>
          </cell>
          <cell r="AO243">
            <v>19539</v>
          </cell>
          <cell r="AP243">
            <v>6346</v>
          </cell>
          <cell r="AQ243">
            <v>25688</v>
          </cell>
          <cell r="AR243">
            <v>31057</v>
          </cell>
          <cell r="AS243">
            <v>14562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7270</v>
          </cell>
          <cell r="AY243">
            <v>380</v>
          </cell>
          <cell r="AZ243">
            <v>37403</v>
          </cell>
          <cell r="BA243">
            <v>113175</v>
          </cell>
          <cell r="BB243">
            <v>150578</v>
          </cell>
          <cell r="BC243">
            <v>3.2</v>
          </cell>
          <cell r="BD243">
            <v>119689.60000000001</v>
          </cell>
          <cell r="BE243">
            <v>362802.78</v>
          </cell>
          <cell r="BF243">
            <v>954.74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1</v>
          </cell>
          <cell r="BM243">
            <v>1</v>
          </cell>
          <cell r="BN243">
            <v>0</v>
          </cell>
          <cell r="BO243">
            <v>1</v>
          </cell>
          <cell r="BP243" t="str">
            <v>Tami</v>
          </cell>
          <cell r="BQ243" t="str">
            <v>Thomas</v>
          </cell>
          <cell r="BR243" t="str">
            <v>641-259-2752</v>
          </cell>
          <cell r="BS243" t="str">
            <v>tthomas@pcmonroe.k12.ia.us</v>
          </cell>
          <cell r="BT243" t="str">
            <v>Pat</v>
          </cell>
          <cell r="BU243" t="str">
            <v>Clark</v>
          </cell>
          <cell r="BV243" t="str">
            <v>641-521-3363</v>
          </cell>
          <cell r="BW243" t="str">
            <v>pclark@pcmonroe.k12.ia.us</v>
          </cell>
          <cell r="BX243" t="str">
            <v>Dwayne</v>
          </cell>
          <cell r="BY243" t="str">
            <v>Pitt</v>
          </cell>
          <cell r="BZ243" t="str">
            <v>641-259-2620</v>
          </cell>
          <cell r="CA243" t="str">
            <v>dpitt@pcmonroe.k12.ia.us</v>
          </cell>
          <cell r="CB243" t="str">
            <v>NULL</v>
          </cell>
          <cell r="CC243">
            <v>41894.453668981485</v>
          </cell>
          <cell r="CD243" t="str">
            <v>NULL</v>
          </cell>
          <cell r="CE243">
            <v>1</v>
          </cell>
          <cell r="CF243">
            <v>1</v>
          </cell>
          <cell r="CG243">
            <v>1</v>
          </cell>
          <cell r="CH243">
            <v>1306</v>
          </cell>
          <cell r="CI243" t="str">
            <v>5160</v>
          </cell>
          <cell r="CJ243" t="str">
            <v>0000</v>
          </cell>
          <cell r="CK243" t="str">
            <v>2014</v>
          </cell>
        </row>
        <row r="244">
          <cell r="A244">
            <v>5163</v>
          </cell>
          <cell r="B244" t="str">
            <v>2014</v>
          </cell>
          <cell r="C244">
            <v>106960.39</v>
          </cell>
          <cell r="D244">
            <v>2121.98</v>
          </cell>
          <cell r="E244">
            <v>51418.87</v>
          </cell>
          <cell r="F244">
            <v>0</v>
          </cell>
          <cell r="G244">
            <v>0</v>
          </cell>
          <cell r="H244">
            <v>0</v>
          </cell>
          <cell r="I244">
            <v>249674.37</v>
          </cell>
          <cell r="J244">
            <v>62814.67</v>
          </cell>
          <cell r="K244">
            <v>26644.54</v>
          </cell>
          <cell r="L244">
            <v>3891.91</v>
          </cell>
          <cell r="M244">
            <v>28526</v>
          </cell>
          <cell r="N244">
            <v>1261</v>
          </cell>
          <cell r="O244">
            <v>0</v>
          </cell>
          <cell r="P244">
            <v>1753.35</v>
          </cell>
          <cell r="Q244">
            <v>0</v>
          </cell>
          <cell r="R244">
            <v>535067.07999999996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25194.959999999999</v>
          </cell>
          <cell r="Z244">
            <v>3382.4</v>
          </cell>
          <cell r="AA244">
            <v>0</v>
          </cell>
          <cell r="AB244">
            <v>1868.72</v>
          </cell>
          <cell r="AC244">
            <v>0</v>
          </cell>
          <cell r="AD244">
            <v>0</v>
          </cell>
          <cell r="AE244">
            <v>30446.080000000002</v>
          </cell>
          <cell r="AF244">
            <v>504621</v>
          </cell>
          <cell r="AG244">
            <v>0.56000000000000005</v>
          </cell>
          <cell r="AH244">
            <v>124928</v>
          </cell>
          <cell r="AI244">
            <v>3302</v>
          </cell>
          <cell r="AJ244">
            <v>0</v>
          </cell>
          <cell r="AK244">
            <v>0</v>
          </cell>
          <cell r="AL244">
            <v>7709</v>
          </cell>
          <cell r="AM244">
            <v>0</v>
          </cell>
          <cell r="AN244">
            <v>132637</v>
          </cell>
          <cell r="AO244">
            <v>3302</v>
          </cell>
          <cell r="AP244">
            <v>2518</v>
          </cell>
          <cell r="AQ244">
            <v>6040</v>
          </cell>
          <cell r="AR244">
            <v>15934</v>
          </cell>
          <cell r="AS244">
            <v>3337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44991</v>
          </cell>
          <cell r="AY244">
            <v>574.9</v>
          </cell>
          <cell r="AZ244">
            <v>18452</v>
          </cell>
          <cell r="BA244">
            <v>135939</v>
          </cell>
          <cell r="BB244">
            <v>154391</v>
          </cell>
          <cell r="BC244">
            <v>3.27</v>
          </cell>
          <cell r="BD244">
            <v>60338.04</v>
          </cell>
          <cell r="BE244">
            <v>444282.96</v>
          </cell>
          <cell r="BF244">
            <v>772.8</v>
          </cell>
          <cell r="BG244">
            <v>0</v>
          </cell>
          <cell r="BH244">
            <v>0</v>
          </cell>
          <cell r="BI244">
            <v>13</v>
          </cell>
          <cell r="BJ244">
            <v>0</v>
          </cell>
          <cell r="BK244">
            <v>1</v>
          </cell>
          <cell r="BL244">
            <v>0</v>
          </cell>
          <cell r="BM244">
            <v>0</v>
          </cell>
          <cell r="BN244">
            <v>0</v>
          </cell>
          <cell r="BO244">
            <v>1</v>
          </cell>
          <cell r="BP244" t="str">
            <v>Christy</v>
          </cell>
          <cell r="BQ244" t="str">
            <v>Gambell</v>
          </cell>
          <cell r="BR244" t="str">
            <v>319-695-3705</v>
          </cell>
          <cell r="BS244" t="str">
            <v>christy.gambell@pekincsd.org</v>
          </cell>
          <cell r="BT244" t="str">
            <v>Mike</v>
          </cell>
          <cell r="BU244" t="str">
            <v>Crow</v>
          </cell>
          <cell r="BV244" t="str">
            <v>319-695-3707</v>
          </cell>
          <cell r="BW244" t="str">
            <v>mike.crow@pekincsd.org</v>
          </cell>
          <cell r="BX244" t="str">
            <v>Mike</v>
          </cell>
          <cell r="BY244" t="str">
            <v>Crow</v>
          </cell>
          <cell r="BZ244" t="str">
            <v>319-695-3707</v>
          </cell>
          <cell r="CA244" t="str">
            <v>mike.crow@pekincsd.org</v>
          </cell>
          <cell r="CB244" t="str">
            <v>NULL</v>
          </cell>
          <cell r="CC244">
            <v>41897.743101851855</v>
          </cell>
          <cell r="CD244" t="str">
            <v>NULL</v>
          </cell>
          <cell r="CE244">
            <v>1</v>
          </cell>
          <cell r="CF244">
            <v>1</v>
          </cell>
          <cell r="CG244">
            <v>1</v>
          </cell>
          <cell r="CH244">
            <v>1307</v>
          </cell>
          <cell r="CI244" t="str">
            <v>5163</v>
          </cell>
          <cell r="CJ244" t="str">
            <v>0000</v>
          </cell>
          <cell r="CK244" t="str">
            <v>2014</v>
          </cell>
        </row>
        <row r="245">
          <cell r="A245">
            <v>5166</v>
          </cell>
          <cell r="B245" t="str">
            <v>2014</v>
          </cell>
          <cell r="C245">
            <v>186581.7</v>
          </cell>
          <cell r="D245">
            <v>6225</v>
          </cell>
          <cell r="E245">
            <v>88201.15</v>
          </cell>
          <cell r="F245">
            <v>6068.95</v>
          </cell>
          <cell r="G245">
            <v>0</v>
          </cell>
          <cell r="H245">
            <v>0</v>
          </cell>
          <cell r="I245">
            <v>430773.04</v>
          </cell>
          <cell r="J245">
            <v>113346.68</v>
          </cell>
          <cell r="K245">
            <v>29619.59</v>
          </cell>
          <cell r="L245">
            <v>13017.52</v>
          </cell>
          <cell r="M245">
            <v>18744</v>
          </cell>
          <cell r="N245">
            <v>0</v>
          </cell>
          <cell r="O245">
            <v>0</v>
          </cell>
          <cell r="P245">
            <v>7116.46</v>
          </cell>
          <cell r="Q245">
            <v>0</v>
          </cell>
          <cell r="R245">
            <v>899694.09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27283.200000000001</v>
          </cell>
          <cell r="Z245">
            <v>19463.919999999998</v>
          </cell>
          <cell r="AA245">
            <v>0</v>
          </cell>
          <cell r="AB245">
            <v>18155.759999999998</v>
          </cell>
          <cell r="AC245">
            <v>0</v>
          </cell>
          <cell r="AD245">
            <v>0</v>
          </cell>
          <cell r="AE245">
            <v>64902.879999999997</v>
          </cell>
          <cell r="AF245">
            <v>834791.21</v>
          </cell>
          <cell r="AG245">
            <v>0.56000000000000005</v>
          </cell>
          <cell r="AH245">
            <v>152779</v>
          </cell>
          <cell r="AI245">
            <v>0</v>
          </cell>
          <cell r="AJ245">
            <v>0</v>
          </cell>
          <cell r="AK245">
            <v>2204</v>
          </cell>
          <cell r="AL245">
            <v>0</v>
          </cell>
          <cell r="AM245">
            <v>0</v>
          </cell>
          <cell r="AN245">
            <v>152779</v>
          </cell>
          <cell r="AO245">
            <v>2204</v>
          </cell>
          <cell r="AP245">
            <v>11816</v>
          </cell>
          <cell r="AQ245">
            <v>34757</v>
          </cell>
          <cell r="AR245">
            <v>29826</v>
          </cell>
          <cell r="AS245">
            <v>32421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48720</v>
          </cell>
          <cell r="AY245">
            <v>1719</v>
          </cell>
          <cell r="AZ245">
            <v>41642</v>
          </cell>
          <cell r="BA245">
            <v>154983</v>
          </cell>
          <cell r="BB245">
            <v>196625</v>
          </cell>
          <cell r="BC245">
            <v>4.25</v>
          </cell>
          <cell r="BD245">
            <v>176978.5</v>
          </cell>
          <cell r="BE245">
            <v>657812.71</v>
          </cell>
          <cell r="BF245">
            <v>382.67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1</v>
          </cell>
          <cell r="BN245">
            <v>0</v>
          </cell>
          <cell r="BO245">
            <v>0</v>
          </cell>
          <cell r="BP245" t="str">
            <v>Roger</v>
          </cell>
          <cell r="BQ245" t="str">
            <v>DeWaard</v>
          </cell>
          <cell r="BR245" t="str">
            <v>641-628-1111</v>
          </cell>
          <cell r="BS245" t="str">
            <v>roger.dewaard@pella.k12.ia.us</v>
          </cell>
          <cell r="BT245" t="str">
            <v>Harlan</v>
          </cell>
          <cell r="BU245" t="str">
            <v>DenAdel</v>
          </cell>
          <cell r="BV245" t="str">
            <v>641-628-1111</v>
          </cell>
          <cell r="BW245" t="str">
            <v>harlan.denadel@pella.k12.ia.us</v>
          </cell>
          <cell r="BX245" t="str">
            <v>Josh</v>
          </cell>
          <cell r="BY245" t="str">
            <v>Gritters</v>
          </cell>
          <cell r="BZ245" t="str">
            <v>641-628-1111</v>
          </cell>
          <cell r="CA245" t="str">
            <v>josh.gritters@pella.k12.ia.us</v>
          </cell>
          <cell r="CB245" t="str">
            <v>NULL</v>
          </cell>
          <cell r="CC245">
            <v>41897.401666666665</v>
          </cell>
          <cell r="CD245" t="str">
            <v>NULL</v>
          </cell>
          <cell r="CE245">
            <v>1</v>
          </cell>
          <cell r="CF245">
            <v>1</v>
          </cell>
          <cell r="CG245">
            <v>1</v>
          </cell>
          <cell r="CH245">
            <v>1308</v>
          </cell>
          <cell r="CI245" t="str">
            <v>5166</v>
          </cell>
          <cell r="CJ245" t="str">
            <v>0000</v>
          </cell>
          <cell r="CK245" t="str">
            <v>2014</v>
          </cell>
        </row>
        <row r="246">
          <cell r="A246">
            <v>5184</v>
          </cell>
          <cell r="B246" t="str">
            <v>2014</v>
          </cell>
          <cell r="C246">
            <v>100745.55</v>
          </cell>
          <cell r="D246">
            <v>4858.71</v>
          </cell>
          <cell r="E246">
            <v>107474.39</v>
          </cell>
          <cell r="F246">
            <v>0</v>
          </cell>
          <cell r="G246">
            <v>0</v>
          </cell>
          <cell r="H246">
            <v>0</v>
          </cell>
          <cell r="I246">
            <v>344065.7</v>
          </cell>
          <cell r="J246">
            <v>74909.13</v>
          </cell>
          <cell r="K246">
            <v>35033.19</v>
          </cell>
          <cell r="L246">
            <v>2080</v>
          </cell>
          <cell r="M246">
            <v>0</v>
          </cell>
          <cell r="N246">
            <v>7122.05</v>
          </cell>
          <cell r="O246">
            <v>3000</v>
          </cell>
          <cell r="P246">
            <v>7463.74</v>
          </cell>
          <cell r="Q246">
            <v>0</v>
          </cell>
          <cell r="R246">
            <v>686752.46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8885.52</v>
          </cell>
          <cell r="Z246">
            <v>37961.839999999997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46847.360000000001</v>
          </cell>
          <cell r="AF246">
            <v>639905.1</v>
          </cell>
          <cell r="AG246">
            <v>0.56000000000000005</v>
          </cell>
          <cell r="AH246">
            <v>85632</v>
          </cell>
          <cell r="AI246">
            <v>0</v>
          </cell>
          <cell r="AJ246">
            <v>0</v>
          </cell>
          <cell r="AK246">
            <v>0</v>
          </cell>
          <cell r="AL246">
            <v>883</v>
          </cell>
          <cell r="AM246">
            <v>3305</v>
          </cell>
          <cell r="AN246">
            <v>86515</v>
          </cell>
          <cell r="AO246">
            <v>3305</v>
          </cell>
          <cell r="AP246">
            <v>3079</v>
          </cell>
          <cell r="AQ246">
            <v>67789</v>
          </cell>
          <cell r="AR246">
            <v>31477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15867</v>
          </cell>
          <cell r="AY246">
            <v>753.6</v>
          </cell>
          <cell r="AZ246">
            <v>34556</v>
          </cell>
          <cell r="BA246">
            <v>89820</v>
          </cell>
          <cell r="BB246">
            <v>124376</v>
          </cell>
          <cell r="BC246">
            <v>5.14</v>
          </cell>
          <cell r="BD246">
            <v>177617.84</v>
          </cell>
          <cell r="BE246">
            <v>462287.26</v>
          </cell>
          <cell r="BF246">
            <v>613.44000000000005</v>
          </cell>
          <cell r="BG246">
            <v>0</v>
          </cell>
          <cell r="BH246">
            <v>0</v>
          </cell>
          <cell r="BI246">
            <v>9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 t="str">
            <v>Kent E</v>
          </cell>
          <cell r="BQ246" t="str">
            <v>Bultman</v>
          </cell>
          <cell r="BR246" t="str">
            <v>515-465-4656</v>
          </cell>
          <cell r="BS246" t="str">
            <v>kent.bultman@perry.k12.ia.us</v>
          </cell>
          <cell r="BT246" t="str">
            <v>Troy</v>
          </cell>
          <cell r="BU246" t="str">
            <v>Griffith</v>
          </cell>
          <cell r="BV246" t="str">
            <v>515-465-5513</v>
          </cell>
          <cell r="BW246" t="str">
            <v>troy.griffith@perry.k12.ia.us</v>
          </cell>
          <cell r="BX246" t="str">
            <v>Ralph</v>
          </cell>
          <cell r="BY246" t="str">
            <v>Walker</v>
          </cell>
          <cell r="BZ246" t="str">
            <v>515-465-5513</v>
          </cell>
          <cell r="CA246" t="str">
            <v>ralph.walker@g.perry.k12.ia.us</v>
          </cell>
          <cell r="CB246" t="str">
            <v>NULL</v>
          </cell>
          <cell r="CC246">
            <v>41894.505162037036</v>
          </cell>
          <cell r="CD246" t="str">
            <v>NULL</v>
          </cell>
          <cell r="CE246">
            <v>1</v>
          </cell>
          <cell r="CF246">
            <v>1</v>
          </cell>
          <cell r="CG246">
            <v>1</v>
          </cell>
          <cell r="CH246">
            <v>1309</v>
          </cell>
          <cell r="CI246" t="str">
            <v>5184</v>
          </cell>
          <cell r="CJ246" t="str">
            <v>0000</v>
          </cell>
          <cell r="CK246" t="str">
            <v>2014</v>
          </cell>
        </row>
        <row r="247">
          <cell r="A247">
            <v>5250</v>
          </cell>
          <cell r="B247" t="str">
            <v>2014</v>
          </cell>
          <cell r="C247">
            <v>148514.69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555446</v>
          </cell>
          <cell r="I247">
            <v>37580.019999999997</v>
          </cell>
          <cell r="J247">
            <v>15248.24</v>
          </cell>
          <cell r="K247">
            <v>0</v>
          </cell>
          <cell r="L247">
            <v>5429.4</v>
          </cell>
          <cell r="M247">
            <v>6911</v>
          </cell>
          <cell r="N247">
            <v>0</v>
          </cell>
          <cell r="O247">
            <v>738519.31</v>
          </cell>
          <cell r="P247">
            <v>0</v>
          </cell>
          <cell r="Q247">
            <v>0</v>
          </cell>
          <cell r="R247">
            <v>1507648.66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7665.28</v>
          </cell>
          <cell r="Z247">
            <v>0</v>
          </cell>
          <cell r="AA247">
            <v>0</v>
          </cell>
          <cell r="AB247">
            <v>22996.400000000001</v>
          </cell>
          <cell r="AC247">
            <v>0</v>
          </cell>
          <cell r="AD247">
            <v>0</v>
          </cell>
          <cell r="AE247">
            <v>30661.68</v>
          </cell>
          <cell r="AF247">
            <v>1476986.98</v>
          </cell>
          <cell r="AG247">
            <v>0.56000000000000005</v>
          </cell>
          <cell r="AH247">
            <v>262466</v>
          </cell>
          <cell r="AI247">
            <v>0</v>
          </cell>
          <cell r="AJ247">
            <v>0</v>
          </cell>
          <cell r="AK247">
            <v>0</v>
          </cell>
          <cell r="AL247">
            <v>1257</v>
          </cell>
          <cell r="AM247">
            <v>0</v>
          </cell>
          <cell r="AN247">
            <v>263723</v>
          </cell>
          <cell r="AO247">
            <v>0</v>
          </cell>
          <cell r="AP247">
            <v>61299</v>
          </cell>
          <cell r="AQ247">
            <v>0</v>
          </cell>
          <cell r="AR247">
            <v>43871</v>
          </cell>
          <cell r="AS247">
            <v>41065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13688</v>
          </cell>
          <cell r="AY247">
            <v>3716.1</v>
          </cell>
          <cell r="AZ247">
            <v>105170</v>
          </cell>
          <cell r="BA247">
            <v>263723</v>
          </cell>
          <cell r="BB247">
            <v>368893</v>
          </cell>
          <cell r="BC247">
            <v>4</v>
          </cell>
          <cell r="BD247">
            <v>420680</v>
          </cell>
          <cell r="BE247">
            <v>1056306.98</v>
          </cell>
          <cell r="BF247">
            <v>284.25</v>
          </cell>
          <cell r="BG247">
            <v>0</v>
          </cell>
          <cell r="BH247">
            <v>0</v>
          </cell>
          <cell r="BI247">
            <v>31</v>
          </cell>
          <cell r="BJ247">
            <v>0</v>
          </cell>
          <cell r="BK247">
            <v>0</v>
          </cell>
          <cell r="BL247">
            <v>0</v>
          </cell>
          <cell r="BM247">
            <v>1</v>
          </cell>
          <cell r="BN247">
            <v>0</v>
          </cell>
          <cell r="BO247">
            <v>1</v>
          </cell>
          <cell r="BP247" t="str">
            <v>Lorrie</v>
          </cell>
          <cell r="BQ247" t="str">
            <v>Long</v>
          </cell>
          <cell r="BR247">
            <v>5633325550</v>
          </cell>
          <cell r="BS247" t="str">
            <v>longlorrie@pleasval.k12.ia.us</v>
          </cell>
          <cell r="BT247" t="str">
            <v>Ray</v>
          </cell>
          <cell r="BU247" t="str">
            <v>Lafrentz</v>
          </cell>
          <cell r="BV247" t="str">
            <v>563-332-6895</v>
          </cell>
          <cell r="BW247" t="str">
            <v>lafrentzr@pleasval.k12.ia.us</v>
          </cell>
          <cell r="BX247" t="str">
            <v>none</v>
          </cell>
          <cell r="BY247" t="str">
            <v>none</v>
          </cell>
          <cell r="BZ247" t="str">
            <v>none</v>
          </cell>
          <cell r="CA247" t="str">
            <v>none</v>
          </cell>
          <cell r="CB247" t="str">
            <v>NULL</v>
          </cell>
          <cell r="CC247">
            <v>41894.530057870368</v>
          </cell>
          <cell r="CD247" t="str">
            <v>NULL</v>
          </cell>
          <cell r="CE247">
            <v>1</v>
          </cell>
          <cell r="CF247">
            <v>1</v>
          </cell>
          <cell r="CG247">
            <v>1</v>
          </cell>
          <cell r="CH247">
            <v>1310</v>
          </cell>
          <cell r="CI247" t="str">
            <v>5250</v>
          </cell>
          <cell r="CJ247" t="str">
            <v>0000</v>
          </cell>
          <cell r="CK247" t="str">
            <v>2014</v>
          </cell>
        </row>
        <row r="248">
          <cell r="A248">
            <v>5256</v>
          </cell>
          <cell r="B248" t="str">
            <v>2014</v>
          </cell>
          <cell r="C248">
            <v>50388.52</v>
          </cell>
          <cell r="D248">
            <v>1089.95</v>
          </cell>
          <cell r="E248">
            <v>25741.57</v>
          </cell>
          <cell r="F248">
            <v>0</v>
          </cell>
          <cell r="G248">
            <v>0</v>
          </cell>
          <cell r="H248">
            <v>0</v>
          </cell>
          <cell r="I248">
            <v>137559.21</v>
          </cell>
          <cell r="J248">
            <v>25065.18</v>
          </cell>
          <cell r="K248">
            <v>1343.62</v>
          </cell>
          <cell r="L248">
            <v>41426.75</v>
          </cell>
          <cell r="M248">
            <v>0</v>
          </cell>
          <cell r="N248">
            <v>0</v>
          </cell>
          <cell r="O248">
            <v>961.05</v>
          </cell>
          <cell r="P248">
            <v>5268.8</v>
          </cell>
          <cell r="Q248">
            <v>0</v>
          </cell>
          <cell r="R248">
            <v>288844.65000000002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13160</v>
          </cell>
          <cell r="Z248">
            <v>7000</v>
          </cell>
          <cell r="AA248">
            <v>0</v>
          </cell>
          <cell r="AB248">
            <v>15736</v>
          </cell>
          <cell r="AC248">
            <v>0</v>
          </cell>
          <cell r="AD248">
            <v>0</v>
          </cell>
          <cell r="AE248">
            <v>35896</v>
          </cell>
          <cell r="AF248">
            <v>252948.65</v>
          </cell>
          <cell r="AG248">
            <v>0.56000000000000005</v>
          </cell>
          <cell r="AH248">
            <v>66320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66320</v>
          </cell>
          <cell r="AO248">
            <v>0</v>
          </cell>
          <cell r="AP248">
            <v>900</v>
          </cell>
          <cell r="AQ248">
            <v>12500</v>
          </cell>
          <cell r="AR248">
            <v>21180</v>
          </cell>
          <cell r="AS248">
            <v>28100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23500</v>
          </cell>
          <cell r="AY248">
            <v>251</v>
          </cell>
          <cell r="AZ248">
            <v>22080</v>
          </cell>
          <cell r="BA248">
            <v>66320</v>
          </cell>
          <cell r="BB248">
            <v>88400</v>
          </cell>
          <cell r="BC248">
            <v>2.86</v>
          </cell>
          <cell r="BD248">
            <v>63148.800000000003</v>
          </cell>
          <cell r="BE248">
            <v>189799.85</v>
          </cell>
          <cell r="BF248">
            <v>756.17</v>
          </cell>
          <cell r="BG248">
            <v>0</v>
          </cell>
          <cell r="BH248">
            <v>0</v>
          </cell>
          <cell r="BI248">
            <v>6</v>
          </cell>
          <cell r="BJ248">
            <v>0</v>
          </cell>
          <cell r="BK248">
            <v>0</v>
          </cell>
          <cell r="BL248">
            <v>1</v>
          </cell>
          <cell r="BM248">
            <v>0</v>
          </cell>
          <cell r="BN248">
            <v>0</v>
          </cell>
          <cell r="BO248">
            <v>0</v>
          </cell>
          <cell r="BP248" t="str">
            <v>Robert</v>
          </cell>
          <cell r="BQ248" t="str">
            <v>Friday</v>
          </cell>
          <cell r="BR248" t="str">
            <v>515-848-0557</v>
          </cell>
          <cell r="BS248" t="str">
            <v>rfriday@pleasantville.k12.ia.us</v>
          </cell>
          <cell r="BT248" t="str">
            <v>Doug</v>
          </cell>
          <cell r="BU248" t="str">
            <v>Thill</v>
          </cell>
          <cell r="BV248" t="str">
            <v>515-848-0549</v>
          </cell>
          <cell r="BW248" t="str">
            <v>dthill@pleasantville.k12.ia.us</v>
          </cell>
          <cell r="BX248" t="str">
            <v>Doug</v>
          </cell>
          <cell r="BY248" t="str">
            <v>Thill</v>
          </cell>
          <cell r="BZ248" t="str">
            <v>515-848-0549</v>
          </cell>
          <cell r="CA248" t="str">
            <v>dthill@pleasantville.k12.ia.us</v>
          </cell>
          <cell r="CB248" t="str">
            <v>NULL</v>
          </cell>
          <cell r="CC248">
            <v>41897.635937500003</v>
          </cell>
          <cell r="CD248" t="str">
            <v>NULL</v>
          </cell>
          <cell r="CE248">
            <v>1</v>
          </cell>
          <cell r="CF248">
            <v>1</v>
          </cell>
          <cell r="CG248">
            <v>1</v>
          </cell>
          <cell r="CH248">
            <v>1311</v>
          </cell>
          <cell r="CI248" t="str">
            <v>5256</v>
          </cell>
          <cell r="CJ248" t="str">
            <v>0000</v>
          </cell>
          <cell r="CK248" t="str">
            <v>2014</v>
          </cell>
        </row>
        <row r="249">
          <cell r="A249">
            <v>5283</v>
          </cell>
          <cell r="B249" t="str">
            <v>2014</v>
          </cell>
          <cell r="C249">
            <v>125922.61</v>
          </cell>
          <cell r="D249">
            <v>0</v>
          </cell>
          <cell r="E249">
            <v>83248.7</v>
          </cell>
          <cell r="F249">
            <v>2505.36</v>
          </cell>
          <cell r="G249">
            <v>0</v>
          </cell>
          <cell r="H249">
            <v>0</v>
          </cell>
          <cell r="I249">
            <v>241106.38</v>
          </cell>
          <cell r="J249">
            <v>54487.75</v>
          </cell>
          <cell r="K249">
            <v>33130.04</v>
          </cell>
          <cell r="L249">
            <v>17178.84</v>
          </cell>
          <cell r="M249">
            <v>0</v>
          </cell>
          <cell r="N249">
            <v>0</v>
          </cell>
          <cell r="O249">
            <v>46</v>
          </cell>
          <cell r="P249">
            <v>10760.05</v>
          </cell>
          <cell r="Q249">
            <v>0</v>
          </cell>
          <cell r="R249">
            <v>568385.73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27729.52</v>
          </cell>
          <cell r="Z249">
            <v>17877.439999999999</v>
          </cell>
          <cell r="AA249">
            <v>0</v>
          </cell>
          <cell r="AB249">
            <v>37933.839999999997</v>
          </cell>
          <cell r="AC249">
            <v>0</v>
          </cell>
          <cell r="AD249">
            <v>0</v>
          </cell>
          <cell r="AE249">
            <v>83540.800000000003</v>
          </cell>
          <cell r="AF249">
            <v>484844.93</v>
          </cell>
          <cell r="AG249">
            <v>0.56000000000000005</v>
          </cell>
          <cell r="AH249">
            <v>187618</v>
          </cell>
          <cell r="AI249">
            <v>0</v>
          </cell>
          <cell r="AJ249">
            <v>4512</v>
          </cell>
          <cell r="AK249">
            <v>0</v>
          </cell>
          <cell r="AL249">
            <v>4774</v>
          </cell>
          <cell r="AM249">
            <v>0</v>
          </cell>
          <cell r="AN249">
            <v>196904</v>
          </cell>
          <cell r="AO249">
            <v>0</v>
          </cell>
          <cell r="AP249">
            <v>0</v>
          </cell>
          <cell r="AQ249">
            <v>31924</v>
          </cell>
          <cell r="AR249">
            <v>35718</v>
          </cell>
          <cell r="AS249">
            <v>67739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49517</v>
          </cell>
          <cell r="AY249">
            <v>346.8</v>
          </cell>
          <cell r="AZ249">
            <v>35718</v>
          </cell>
          <cell r="BA249">
            <v>196904</v>
          </cell>
          <cell r="BB249">
            <v>232622</v>
          </cell>
          <cell r="BC249">
            <v>2.08</v>
          </cell>
          <cell r="BD249">
            <v>74293.440000000002</v>
          </cell>
          <cell r="BE249">
            <v>410551.49</v>
          </cell>
          <cell r="BF249">
            <v>1183.83</v>
          </cell>
          <cell r="BG249">
            <v>0</v>
          </cell>
          <cell r="BH249">
            <v>0</v>
          </cell>
          <cell r="BI249">
            <v>8</v>
          </cell>
          <cell r="BJ249">
            <v>0</v>
          </cell>
          <cell r="BK249">
            <v>0</v>
          </cell>
          <cell r="BL249">
            <v>0</v>
          </cell>
          <cell r="BM249">
            <v>1</v>
          </cell>
          <cell r="BN249">
            <v>0</v>
          </cell>
          <cell r="BO249">
            <v>1</v>
          </cell>
          <cell r="BP249" t="str">
            <v>Diane</v>
          </cell>
          <cell r="BQ249" t="str">
            <v>Pattee</v>
          </cell>
          <cell r="BR249" t="str">
            <v>712-335-4311</v>
          </cell>
          <cell r="BS249" t="str">
            <v>dpattee@pocahontas.k12.ia.us</v>
          </cell>
          <cell r="BT249" t="str">
            <v>Jeff</v>
          </cell>
          <cell r="BU249" t="str">
            <v>Hansen</v>
          </cell>
          <cell r="BV249" t="str">
            <v>712-335-3271</v>
          </cell>
          <cell r="BW249" t="str">
            <v>jhansen@pocahontas.k12.ia.us</v>
          </cell>
          <cell r="BX249" t="str">
            <v>Jeff</v>
          </cell>
          <cell r="BY249" t="str">
            <v>Hansen</v>
          </cell>
          <cell r="BZ249" t="str">
            <v>712-335-3271</v>
          </cell>
          <cell r="CA249" t="str">
            <v>jhansen@pocahontas.k12.ia.us</v>
          </cell>
          <cell r="CB249" t="str">
            <v>NULL</v>
          </cell>
          <cell r="CC249">
            <v>41897.676828703705</v>
          </cell>
          <cell r="CD249" t="str">
            <v>NULL</v>
          </cell>
          <cell r="CE249">
            <v>1</v>
          </cell>
          <cell r="CF249">
            <v>1</v>
          </cell>
          <cell r="CG249">
            <v>1</v>
          </cell>
          <cell r="CH249">
            <v>1312</v>
          </cell>
          <cell r="CI249" t="str">
            <v>5283</v>
          </cell>
          <cell r="CJ249" t="str">
            <v>0000</v>
          </cell>
          <cell r="CK249" t="str">
            <v>2014</v>
          </cell>
        </row>
        <row r="250">
          <cell r="A250">
            <v>5310</v>
          </cell>
          <cell r="B250" t="str">
            <v>2014</v>
          </cell>
          <cell r="C250">
            <v>46825.75</v>
          </cell>
          <cell r="D250">
            <v>1799.99</v>
          </cell>
          <cell r="E250">
            <v>68337.58</v>
          </cell>
          <cell r="F250">
            <v>65.5</v>
          </cell>
          <cell r="G250">
            <v>0</v>
          </cell>
          <cell r="H250">
            <v>0</v>
          </cell>
          <cell r="I250">
            <v>73636.91</v>
          </cell>
          <cell r="J250">
            <v>13310.53</v>
          </cell>
          <cell r="K250">
            <v>7214.59</v>
          </cell>
          <cell r="L250">
            <v>21583.95</v>
          </cell>
          <cell r="M250">
            <v>9495</v>
          </cell>
          <cell r="N250">
            <v>823</v>
          </cell>
          <cell r="O250">
            <v>0</v>
          </cell>
          <cell r="P250">
            <v>267.99</v>
          </cell>
          <cell r="Q250">
            <v>0</v>
          </cell>
          <cell r="R250">
            <v>243360.79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12043.36</v>
          </cell>
          <cell r="Z250">
            <v>1151.3599999999999</v>
          </cell>
          <cell r="AA250">
            <v>0</v>
          </cell>
          <cell r="AB250">
            <v>7312.48</v>
          </cell>
          <cell r="AC250">
            <v>0</v>
          </cell>
          <cell r="AD250">
            <v>0</v>
          </cell>
          <cell r="AE250">
            <v>20507.2</v>
          </cell>
          <cell r="AF250">
            <v>222853.59</v>
          </cell>
          <cell r="AG250">
            <v>0.56000000000000005</v>
          </cell>
          <cell r="AH250">
            <v>50993</v>
          </cell>
          <cell r="AI250">
            <v>0</v>
          </cell>
          <cell r="AJ250">
            <v>0</v>
          </cell>
          <cell r="AK250">
            <v>0</v>
          </cell>
          <cell r="AL250">
            <v>674</v>
          </cell>
          <cell r="AM250">
            <v>986</v>
          </cell>
          <cell r="AN250">
            <v>51667</v>
          </cell>
          <cell r="AO250">
            <v>986</v>
          </cell>
          <cell r="AP250">
            <v>15689</v>
          </cell>
          <cell r="AQ250">
            <v>2056</v>
          </cell>
          <cell r="AR250">
            <v>12150</v>
          </cell>
          <cell r="AS250">
            <v>13058</v>
          </cell>
          <cell r="AT250">
            <v>576</v>
          </cell>
          <cell r="AU250">
            <v>0</v>
          </cell>
          <cell r="AV250">
            <v>0</v>
          </cell>
          <cell r="AW250">
            <v>0</v>
          </cell>
          <cell r="AX250">
            <v>21506</v>
          </cell>
          <cell r="AY250">
            <v>211.6</v>
          </cell>
          <cell r="AZ250">
            <v>28415</v>
          </cell>
          <cell r="BA250">
            <v>52653</v>
          </cell>
          <cell r="BB250">
            <v>81068</v>
          </cell>
          <cell r="BC250">
            <v>2.75</v>
          </cell>
          <cell r="BD250">
            <v>78141.25</v>
          </cell>
          <cell r="BE250">
            <v>144712.34</v>
          </cell>
          <cell r="BF250">
            <v>683.9</v>
          </cell>
          <cell r="BG250">
            <v>0</v>
          </cell>
          <cell r="BH250">
            <v>0</v>
          </cell>
          <cell r="BI250">
            <v>2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 t="str">
            <v>Clara</v>
          </cell>
          <cell r="BQ250" t="str">
            <v>Lensing</v>
          </cell>
          <cell r="BR250" t="str">
            <v>563-864-7651</v>
          </cell>
          <cell r="BS250" t="str">
            <v>clensing@postville.k12.ia.us</v>
          </cell>
          <cell r="BT250" t="str">
            <v>Glen</v>
          </cell>
          <cell r="BU250" t="str">
            <v>Lansing</v>
          </cell>
          <cell r="BV250" t="str">
            <v>563-864-7651</v>
          </cell>
          <cell r="BW250" t="str">
            <v>glansing@postville.k12.ia.us</v>
          </cell>
          <cell r="BX250" t="str">
            <v>None</v>
          </cell>
          <cell r="BY250" t="str">
            <v>None</v>
          </cell>
          <cell r="BZ250" t="str">
            <v>None</v>
          </cell>
          <cell r="CA250" t="str">
            <v>None</v>
          </cell>
          <cell r="CB250" t="str">
            <v>NULL</v>
          </cell>
          <cell r="CC250">
            <v>41895.369502314818</v>
          </cell>
          <cell r="CD250" t="str">
            <v>NULL</v>
          </cell>
          <cell r="CE250">
            <v>1</v>
          </cell>
          <cell r="CF250">
            <v>1</v>
          </cell>
          <cell r="CG250">
            <v>1</v>
          </cell>
          <cell r="CH250">
            <v>1313</v>
          </cell>
          <cell r="CI250" t="str">
            <v>5310</v>
          </cell>
          <cell r="CJ250" t="str">
            <v>0000</v>
          </cell>
          <cell r="CK250" t="str">
            <v>2014</v>
          </cell>
        </row>
        <row r="251">
          <cell r="A251">
            <v>5323</v>
          </cell>
          <cell r="B251" t="str">
            <v>2014</v>
          </cell>
          <cell r="C251">
            <v>110902.17</v>
          </cell>
          <cell r="D251">
            <v>0</v>
          </cell>
          <cell r="E251">
            <v>47311.15</v>
          </cell>
          <cell r="F251">
            <v>0</v>
          </cell>
          <cell r="G251">
            <v>0</v>
          </cell>
          <cell r="H251">
            <v>0</v>
          </cell>
          <cell r="I251">
            <v>262666.57</v>
          </cell>
          <cell r="J251">
            <v>51772.09</v>
          </cell>
          <cell r="K251">
            <v>14794.53</v>
          </cell>
          <cell r="L251">
            <v>9748.48</v>
          </cell>
          <cell r="M251">
            <v>17325</v>
          </cell>
          <cell r="N251">
            <v>0</v>
          </cell>
          <cell r="O251">
            <v>0</v>
          </cell>
          <cell r="P251">
            <v>20620.900000000001</v>
          </cell>
          <cell r="Q251">
            <v>0</v>
          </cell>
          <cell r="R251">
            <v>535140.89</v>
          </cell>
          <cell r="S251">
            <v>0</v>
          </cell>
          <cell r="T251">
            <v>2673.87</v>
          </cell>
          <cell r="U251">
            <v>0</v>
          </cell>
          <cell r="V251">
            <v>0</v>
          </cell>
          <cell r="W251">
            <v>2673.87</v>
          </cell>
          <cell r="X251">
            <v>0</v>
          </cell>
          <cell r="Y251">
            <v>4347.84</v>
          </cell>
          <cell r="Z251">
            <v>18627.84</v>
          </cell>
          <cell r="AA251">
            <v>0</v>
          </cell>
          <cell r="AB251">
            <v>8046.64</v>
          </cell>
          <cell r="AC251">
            <v>0</v>
          </cell>
          <cell r="AD251">
            <v>0</v>
          </cell>
          <cell r="AE251">
            <v>31022.32</v>
          </cell>
          <cell r="AF251">
            <v>501444.7</v>
          </cell>
          <cell r="AG251">
            <v>0.56000000000000005</v>
          </cell>
          <cell r="AH251">
            <v>141607</v>
          </cell>
          <cell r="AI251">
            <v>2487</v>
          </cell>
          <cell r="AJ251">
            <v>0</v>
          </cell>
          <cell r="AK251">
            <v>0</v>
          </cell>
          <cell r="AL251">
            <v>2306</v>
          </cell>
          <cell r="AM251">
            <v>31069</v>
          </cell>
          <cell r="AN251">
            <v>143913</v>
          </cell>
          <cell r="AO251">
            <v>33556</v>
          </cell>
          <cell r="AP251">
            <v>10739</v>
          </cell>
          <cell r="AQ251">
            <v>33264</v>
          </cell>
          <cell r="AR251">
            <v>19591</v>
          </cell>
          <cell r="AS251">
            <v>14369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7764</v>
          </cell>
          <cell r="AY251">
            <v>497</v>
          </cell>
          <cell r="AZ251">
            <v>30330</v>
          </cell>
          <cell r="BA251">
            <v>177469</v>
          </cell>
          <cell r="BB251">
            <v>207799</v>
          </cell>
          <cell r="BC251">
            <v>2.41</v>
          </cell>
          <cell r="BD251">
            <v>73095.3</v>
          </cell>
          <cell r="BE251">
            <v>428349.4</v>
          </cell>
          <cell r="BF251">
            <v>861.87</v>
          </cell>
          <cell r="BG251">
            <v>0</v>
          </cell>
          <cell r="BH251">
            <v>0</v>
          </cell>
          <cell r="BI251">
            <v>10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 t="str">
            <v>Machelle</v>
          </cell>
          <cell r="BQ251" t="str">
            <v>Showers</v>
          </cell>
          <cell r="BR251" t="str">
            <v>515-352-3133</v>
          </cell>
          <cell r="BS251" t="str">
            <v>showersm@prairievalley.k12.ia.us</v>
          </cell>
          <cell r="BT251" t="str">
            <v>Terry</v>
          </cell>
          <cell r="BU251" t="str">
            <v>Pautsch</v>
          </cell>
          <cell r="BV251" t="str">
            <v>515-548-6263</v>
          </cell>
          <cell r="BW251" t="str">
            <v>pautscht@prairievalley.k12.ia.us</v>
          </cell>
          <cell r="BX251" t="str">
            <v>Terry</v>
          </cell>
          <cell r="BY251" t="str">
            <v>Pautsch</v>
          </cell>
          <cell r="BZ251" t="str">
            <v>515-548-6263</v>
          </cell>
          <cell r="CA251" t="str">
            <v>pautscht@prairievalley.k12.ia.us</v>
          </cell>
          <cell r="CB251" t="str">
            <v>NULL</v>
          </cell>
          <cell r="CC251">
            <v>41967.596388888887</v>
          </cell>
          <cell r="CD251" t="str">
            <v>NULL</v>
          </cell>
          <cell r="CE251">
            <v>1</v>
          </cell>
          <cell r="CF251">
            <v>1</v>
          </cell>
          <cell r="CG251">
            <v>1</v>
          </cell>
          <cell r="CH251">
            <v>1314</v>
          </cell>
          <cell r="CI251" t="str">
            <v>5325</v>
          </cell>
          <cell r="CJ251" t="str">
            <v>0000</v>
          </cell>
          <cell r="CK251" t="str">
            <v>2014</v>
          </cell>
        </row>
        <row r="252">
          <cell r="A252">
            <v>5328</v>
          </cell>
          <cell r="B252" t="str">
            <v>2014</v>
          </cell>
          <cell r="C252">
            <v>12001.19</v>
          </cell>
          <cell r="D252">
            <v>9499.5400000000009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27098.639999999999</v>
          </cell>
          <cell r="J252">
            <v>4552.78</v>
          </cell>
          <cell r="K252">
            <v>4181.63</v>
          </cell>
          <cell r="L252">
            <v>1632.7</v>
          </cell>
          <cell r="M252">
            <v>3534</v>
          </cell>
          <cell r="N252">
            <v>205</v>
          </cell>
          <cell r="O252">
            <v>254.36</v>
          </cell>
          <cell r="P252">
            <v>563.13</v>
          </cell>
          <cell r="Q252">
            <v>0</v>
          </cell>
          <cell r="R252">
            <v>63522.97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4674.88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4674.88</v>
          </cell>
          <cell r="AF252">
            <v>58848.09</v>
          </cell>
          <cell r="AG252">
            <v>0.56000000000000005</v>
          </cell>
          <cell r="AH252">
            <v>14469</v>
          </cell>
          <cell r="AI252">
            <v>15763</v>
          </cell>
          <cell r="AJ252">
            <v>0</v>
          </cell>
          <cell r="AK252">
            <v>0</v>
          </cell>
          <cell r="AL252">
            <v>1430</v>
          </cell>
          <cell r="AM252">
            <v>363</v>
          </cell>
          <cell r="AN252">
            <v>15899</v>
          </cell>
          <cell r="AO252">
            <v>16126</v>
          </cell>
          <cell r="AP252">
            <v>0</v>
          </cell>
          <cell r="AQ252">
            <v>8348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20</v>
          </cell>
          <cell r="AZ252">
            <v>0</v>
          </cell>
          <cell r="BA252">
            <v>32025</v>
          </cell>
          <cell r="BB252">
            <v>32025</v>
          </cell>
          <cell r="BC252">
            <v>1.84</v>
          </cell>
          <cell r="BD252">
            <v>0</v>
          </cell>
          <cell r="BE252">
            <v>58848.09</v>
          </cell>
          <cell r="BF252">
            <v>2942.4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1</v>
          </cell>
          <cell r="BP252" t="str">
            <v>Billie Jo</v>
          </cell>
          <cell r="BQ252" t="str">
            <v>Greene</v>
          </cell>
          <cell r="BR252">
            <v>6413352211</v>
          </cell>
          <cell r="BS252" t="str">
            <v>bgreene@crestonschools.org</v>
          </cell>
          <cell r="BT252" t="str">
            <v>Bob</v>
          </cell>
          <cell r="BU252" t="str">
            <v>Beaty</v>
          </cell>
          <cell r="BV252">
            <v>6417824720</v>
          </cell>
          <cell r="BW252" t="str">
            <v>bbeatty@crestonschools.org</v>
          </cell>
          <cell r="BX252" t="str">
            <v>Bob</v>
          </cell>
          <cell r="BY252" t="str">
            <v>Beatty</v>
          </cell>
          <cell r="BZ252">
            <v>6417824720</v>
          </cell>
          <cell r="CA252" t="str">
            <v>bbeatty@crestonschools.org</v>
          </cell>
          <cell r="CB252" t="str">
            <v>NULL</v>
          </cell>
          <cell r="CC252">
            <v>41892.806701388887</v>
          </cell>
          <cell r="CD252" t="str">
            <v>NULL</v>
          </cell>
          <cell r="CE252">
            <v>1</v>
          </cell>
          <cell r="CF252">
            <v>1</v>
          </cell>
          <cell r="CG252">
            <v>1</v>
          </cell>
          <cell r="CH252">
            <v>1315</v>
          </cell>
          <cell r="CI252" t="str">
            <v>5328</v>
          </cell>
          <cell r="CJ252" t="str">
            <v>0000</v>
          </cell>
          <cell r="CK252" t="str">
            <v>2014</v>
          </cell>
        </row>
        <row r="253">
          <cell r="A253">
            <v>5463</v>
          </cell>
          <cell r="B253" t="str">
            <v>2014</v>
          </cell>
          <cell r="C253">
            <v>60892.97</v>
          </cell>
          <cell r="D253">
            <v>0</v>
          </cell>
          <cell r="E253">
            <v>77974.98</v>
          </cell>
          <cell r="F253">
            <v>0</v>
          </cell>
          <cell r="G253">
            <v>0</v>
          </cell>
          <cell r="H253">
            <v>0</v>
          </cell>
          <cell r="I253">
            <v>178196.3</v>
          </cell>
          <cell r="J253">
            <v>103060.69</v>
          </cell>
          <cell r="K253">
            <v>2252.54</v>
          </cell>
          <cell r="L253">
            <v>50734.18</v>
          </cell>
          <cell r="M253">
            <v>9638.2900000000009</v>
          </cell>
          <cell r="N253">
            <v>2608</v>
          </cell>
          <cell r="O253">
            <v>479</v>
          </cell>
          <cell r="P253">
            <v>8446.75</v>
          </cell>
          <cell r="Q253">
            <v>0</v>
          </cell>
          <cell r="R253">
            <v>494283.7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1211.94</v>
          </cell>
          <cell r="Y253">
            <v>8276.7999999999993</v>
          </cell>
          <cell r="Z253">
            <v>34887.440000000002</v>
          </cell>
          <cell r="AA253">
            <v>0</v>
          </cell>
          <cell r="AB253">
            <v>17928.400000000001</v>
          </cell>
          <cell r="AC253">
            <v>0</v>
          </cell>
          <cell r="AD253">
            <v>0</v>
          </cell>
          <cell r="AE253">
            <v>62304.58</v>
          </cell>
          <cell r="AF253">
            <v>431979.12</v>
          </cell>
          <cell r="AG253">
            <v>0.56000000000000005</v>
          </cell>
          <cell r="AH253">
            <v>55098</v>
          </cell>
          <cell r="AI253">
            <v>959</v>
          </cell>
          <cell r="AJ253">
            <v>0</v>
          </cell>
          <cell r="AK253">
            <v>0</v>
          </cell>
          <cell r="AL253">
            <v>2090</v>
          </cell>
          <cell r="AM253">
            <v>7238</v>
          </cell>
          <cell r="AN253">
            <v>57188</v>
          </cell>
          <cell r="AO253">
            <v>8197</v>
          </cell>
          <cell r="AP253">
            <v>5380</v>
          </cell>
          <cell r="AQ253">
            <v>62299</v>
          </cell>
          <cell r="AR253">
            <v>21437</v>
          </cell>
          <cell r="AS253">
            <v>32015</v>
          </cell>
          <cell r="AT253">
            <v>551</v>
          </cell>
          <cell r="AU253">
            <v>0</v>
          </cell>
          <cell r="AV253">
            <v>0</v>
          </cell>
          <cell r="AW253">
            <v>0</v>
          </cell>
          <cell r="AX253">
            <v>14780</v>
          </cell>
          <cell r="AY253">
            <v>402</v>
          </cell>
          <cell r="AZ253">
            <v>27368</v>
          </cell>
          <cell r="BA253">
            <v>65385</v>
          </cell>
          <cell r="BB253">
            <v>92753</v>
          </cell>
          <cell r="BC253">
            <v>4.66</v>
          </cell>
          <cell r="BD253">
            <v>127534.88</v>
          </cell>
          <cell r="BE253">
            <v>304444.24</v>
          </cell>
          <cell r="BF253">
            <v>757.32</v>
          </cell>
          <cell r="BG253">
            <v>0</v>
          </cell>
          <cell r="BH253">
            <v>0</v>
          </cell>
          <cell r="BI253">
            <v>11</v>
          </cell>
          <cell r="BJ253">
            <v>1</v>
          </cell>
          <cell r="BK253">
            <v>1</v>
          </cell>
          <cell r="BL253">
            <v>0</v>
          </cell>
          <cell r="BM253">
            <v>0</v>
          </cell>
          <cell r="BN253">
            <v>0</v>
          </cell>
          <cell r="BO253">
            <v>1</v>
          </cell>
          <cell r="BP253" t="str">
            <v>Carlos</v>
          </cell>
          <cell r="BQ253" t="str">
            <v>Guerra</v>
          </cell>
          <cell r="BR253" t="str">
            <v>712-623-6606</v>
          </cell>
          <cell r="BS253" t="str">
            <v>guerrac@roschools.com</v>
          </cell>
          <cell r="BT253" t="str">
            <v>Carlos</v>
          </cell>
          <cell r="BU253" t="str">
            <v>Guerra</v>
          </cell>
          <cell r="BV253" t="str">
            <v>712-370-6606</v>
          </cell>
          <cell r="BW253" t="str">
            <v>guerrac@roschools.com</v>
          </cell>
          <cell r="BX253" t="str">
            <v>N/A</v>
          </cell>
          <cell r="BY253" t="str">
            <v>N/A</v>
          </cell>
          <cell r="BZ253" t="str">
            <v>N/A</v>
          </cell>
          <cell r="CA253" t="str">
            <v>N/A</v>
          </cell>
          <cell r="CB253" t="str">
            <v>NULL</v>
          </cell>
          <cell r="CC253">
            <v>41894.611145833333</v>
          </cell>
          <cell r="CD253" t="str">
            <v>NULL</v>
          </cell>
          <cell r="CE253">
            <v>1</v>
          </cell>
          <cell r="CF253">
            <v>1</v>
          </cell>
          <cell r="CG253">
            <v>1</v>
          </cell>
          <cell r="CH253">
            <v>1316</v>
          </cell>
          <cell r="CI253" t="str">
            <v>5463</v>
          </cell>
          <cell r="CJ253" t="str">
            <v>0000</v>
          </cell>
          <cell r="CK253" t="str">
            <v>2014</v>
          </cell>
        </row>
        <row r="254">
          <cell r="A254">
            <v>5486</v>
          </cell>
          <cell r="B254" t="str">
            <v>2014</v>
          </cell>
          <cell r="C254">
            <v>44470.28</v>
          </cell>
          <cell r="D254">
            <v>0</v>
          </cell>
          <cell r="E254">
            <v>22071.15</v>
          </cell>
          <cell r="F254">
            <v>95</v>
          </cell>
          <cell r="G254">
            <v>0</v>
          </cell>
          <cell r="H254">
            <v>0</v>
          </cell>
          <cell r="I254">
            <v>110369.91</v>
          </cell>
          <cell r="J254">
            <v>32380.66</v>
          </cell>
          <cell r="K254">
            <v>12945.16</v>
          </cell>
          <cell r="L254">
            <v>28606.05</v>
          </cell>
          <cell r="M254">
            <v>6917</v>
          </cell>
          <cell r="N254">
            <v>0</v>
          </cell>
          <cell r="O254">
            <v>10742.47</v>
          </cell>
          <cell r="P254">
            <v>26519.56</v>
          </cell>
          <cell r="Q254">
            <v>0</v>
          </cell>
          <cell r="R254">
            <v>295117.24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295117.24</v>
          </cell>
          <cell r="AG254">
            <v>0.56000000000000005</v>
          </cell>
          <cell r="AH254">
            <v>59796</v>
          </cell>
          <cell r="AI254">
            <v>0</v>
          </cell>
          <cell r="AJ254">
            <v>0</v>
          </cell>
          <cell r="AK254">
            <v>0</v>
          </cell>
          <cell r="AL254">
            <v>4318</v>
          </cell>
          <cell r="AM254">
            <v>0</v>
          </cell>
          <cell r="AN254">
            <v>64114</v>
          </cell>
          <cell r="AO254">
            <v>0</v>
          </cell>
          <cell r="AP254">
            <v>2658</v>
          </cell>
          <cell r="AQ254">
            <v>0</v>
          </cell>
          <cell r="AR254">
            <v>7511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306.89999999999998</v>
          </cell>
          <cell r="AZ254">
            <v>10169</v>
          </cell>
          <cell r="BA254">
            <v>64114</v>
          </cell>
          <cell r="BB254">
            <v>74283</v>
          </cell>
          <cell r="BC254">
            <v>3.97</v>
          </cell>
          <cell r="BD254">
            <v>40370.93</v>
          </cell>
          <cell r="BE254">
            <v>254746.31</v>
          </cell>
          <cell r="BF254">
            <v>830.06</v>
          </cell>
          <cell r="BG254">
            <v>0</v>
          </cell>
          <cell r="BH254">
            <v>0</v>
          </cell>
          <cell r="BI254">
            <v>7</v>
          </cell>
          <cell r="BJ254">
            <v>0</v>
          </cell>
          <cell r="BK254">
            <v>0</v>
          </cell>
          <cell r="BL254">
            <v>1</v>
          </cell>
          <cell r="BM254">
            <v>0</v>
          </cell>
          <cell r="BN254">
            <v>0</v>
          </cell>
          <cell r="BO254">
            <v>0</v>
          </cell>
          <cell r="BP254" t="str">
            <v>CLINT</v>
          </cell>
          <cell r="BQ254" t="str">
            <v>LEONARD</v>
          </cell>
          <cell r="BR254">
            <v>7127861101</v>
          </cell>
          <cell r="BS254" t="str">
            <v>clint.leonard@rurockets.org</v>
          </cell>
          <cell r="BT254" t="str">
            <v>JAN</v>
          </cell>
          <cell r="BU254" t="str">
            <v>BRANDHORST</v>
          </cell>
          <cell r="BV254">
            <v>7127861101</v>
          </cell>
          <cell r="BW254" t="str">
            <v>jbrandhorst@mmccsd.org</v>
          </cell>
          <cell r="BX254" t="str">
            <v>MARK</v>
          </cell>
          <cell r="BY254" t="str">
            <v>STAAB</v>
          </cell>
          <cell r="BZ254">
            <v>7127862963</v>
          </cell>
          <cell r="CA254" t="str">
            <v>mark.staat@rurockets.org</v>
          </cell>
          <cell r="CB254" t="str">
            <v>NULL</v>
          </cell>
          <cell r="CC254">
            <v>41967.475671296299</v>
          </cell>
          <cell r="CD254" t="str">
            <v>NULL</v>
          </cell>
          <cell r="CE254">
            <v>1</v>
          </cell>
          <cell r="CF254">
            <v>1</v>
          </cell>
          <cell r="CG254">
            <v>1</v>
          </cell>
          <cell r="CH254">
            <v>1317</v>
          </cell>
          <cell r="CI254" t="str">
            <v>5486</v>
          </cell>
          <cell r="CJ254" t="str">
            <v>0000</v>
          </cell>
          <cell r="CK254" t="str">
            <v>2014</v>
          </cell>
        </row>
        <row r="255">
          <cell r="A255">
            <v>5508</v>
          </cell>
          <cell r="B255" t="str">
            <v>2014</v>
          </cell>
          <cell r="C255">
            <v>37633.230000000003</v>
          </cell>
          <cell r="D255">
            <v>0</v>
          </cell>
          <cell r="E255">
            <v>37495.279999999999</v>
          </cell>
          <cell r="F255">
            <v>0</v>
          </cell>
          <cell r="G255">
            <v>0</v>
          </cell>
          <cell r="H255">
            <v>0</v>
          </cell>
          <cell r="I255">
            <v>89865.64</v>
          </cell>
          <cell r="J255">
            <v>19595.490000000002</v>
          </cell>
          <cell r="K255">
            <v>15775.58</v>
          </cell>
          <cell r="L255">
            <v>4694.91</v>
          </cell>
          <cell r="M255">
            <v>5405</v>
          </cell>
          <cell r="N255">
            <v>2070</v>
          </cell>
          <cell r="O255">
            <v>3201.5</v>
          </cell>
          <cell r="P255">
            <v>1241.6099999999999</v>
          </cell>
          <cell r="Q255">
            <v>0</v>
          </cell>
          <cell r="R255">
            <v>216978.24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6499.92</v>
          </cell>
          <cell r="Z255">
            <v>10162.32</v>
          </cell>
          <cell r="AA255">
            <v>0</v>
          </cell>
          <cell r="AB255">
            <v>7369.6</v>
          </cell>
          <cell r="AC255">
            <v>0</v>
          </cell>
          <cell r="AD255">
            <v>0</v>
          </cell>
          <cell r="AE255">
            <v>24031.84</v>
          </cell>
          <cell r="AF255">
            <v>192946.4</v>
          </cell>
          <cell r="AG255">
            <v>0.56000000000000005</v>
          </cell>
          <cell r="AH255">
            <v>49954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49954</v>
          </cell>
          <cell r="AO255">
            <v>0</v>
          </cell>
          <cell r="AP255">
            <v>10749</v>
          </cell>
          <cell r="AQ255">
            <v>18147</v>
          </cell>
          <cell r="AR255">
            <v>10825</v>
          </cell>
          <cell r="AS255">
            <v>13160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11607</v>
          </cell>
          <cell r="AY255">
            <v>245</v>
          </cell>
          <cell r="AZ255">
            <v>21574</v>
          </cell>
          <cell r="BA255">
            <v>49954</v>
          </cell>
          <cell r="BB255">
            <v>71528</v>
          </cell>
          <cell r="BC255">
            <v>2.7</v>
          </cell>
          <cell r="BD255">
            <v>58249.8</v>
          </cell>
          <cell r="BE255">
            <v>134696.6</v>
          </cell>
          <cell r="BF255">
            <v>549.78</v>
          </cell>
          <cell r="BG255">
            <v>0</v>
          </cell>
          <cell r="BH255">
            <v>0</v>
          </cell>
          <cell r="BI255">
            <v>4</v>
          </cell>
          <cell r="BJ255">
            <v>0</v>
          </cell>
          <cell r="BK255">
            <v>0</v>
          </cell>
          <cell r="BL255">
            <v>1</v>
          </cell>
          <cell r="BM255">
            <v>0</v>
          </cell>
          <cell r="BN255">
            <v>0</v>
          </cell>
          <cell r="BO255">
            <v>0</v>
          </cell>
          <cell r="BP255" t="str">
            <v>Jennifer</v>
          </cell>
          <cell r="BQ255" t="str">
            <v>Dunn</v>
          </cell>
          <cell r="BR255" t="str">
            <v>641-985-2288</v>
          </cell>
          <cell r="BS255" t="str">
            <v>jdunn@riceville.k12.ia.us</v>
          </cell>
          <cell r="BT255" t="str">
            <v>Jennifer</v>
          </cell>
          <cell r="BU255" t="str">
            <v>Dunn</v>
          </cell>
          <cell r="BV255" t="str">
            <v>641-985-2288</v>
          </cell>
          <cell r="BW255" t="str">
            <v>jdunn@riceville.k12.ia.us</v>
          </cell>
          <cell r="BX255" t="str">
            <v>Jason</v>
          </cell>
          <cell r="BY255" t="str">
            <v>Miller</v>
          </cell>
          <cell r="BZ255" t="str">
            <v>641-985-2290</v>
          </cell>
          <cell r="CA255" t="str">
            <v>jdunn@riceville.k12.ia.us</v>
          </cell>
          <cell r="CB255" t="str">
            <v>NULL</v>
          </cell>
          <cell r="CC255">
            <v>41894.640162037038</v>
          </cell>
          <cell r="CD255" t="str">
            <v>NULL</v>
          </cell>
          <cell r="CE255">
            <v>1</v>
          </cell>
          <cell r="CF255">
            <v>1</v>
          </cell>
          <cell r="CG255">
            <v>1</v>
          </cell>
          <cell r="CH255">
            <v>1318</v>
          </cell>
          <cell r="CI255" t="str">
            <v>5508</v>
          </cell>
          <cell r="CJ255" t="str">
            <v>0000</v>
          </cell>
          <cell r="CK255" t="str">
            <v>2014</v>
          </cell>
        </row>
        <row r="256">
          <cell r="A256">
            <v>4824</v>
          </cell>
          <cell r="B256" t="str">
            <v>2014</v>
          </cell>
          <cell r="C256">
            <v>67532.56</v>
          </cell>
          <cell r="D256">
            <v>0</v>
          </cell>
          <cell r="E256">
            <v>19314.29</v>
          </cell>
          <cell r="F256">
            <v>0</v>
          </cell>
          <cell r="G256">
            <v>0</v>
          </cell>
          <cell r="H256">
            <v>0</v>
          </cell>
          <cell r="I256">
            <v>190008.36</v>
          </cell>
          <cell r="J256">
            <v>36621.129999999997</v>
          </cell>
          <cell r="K256">
            <v>16632.150000000001</v>
          </cell>
          <cell r="L256">
            <v>38958.76</v>
          </cell>
          <cell r="M256">
            <v>0</v>
          </cell>
          <cell r="N256">
            <v>0</v>
          </cell>
          <cell r="O256">
            <v>0</v>
          </cell>
          <cell r="P256">
            <v>3996.44</v>
          </cell>
          <cell r="Q256">
            <v>0</v>
          </cell>
          <cell r="R256">
            <v>373063.69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2647.12</v>
          </cell>
          <cell r="Z256">
            <v>22081.919999999998</v>
          </cell>
          <cell r="AA256">
            <v>0</v>
          </cell>
          <cell r="AB256">
            <v>5187.84</v>
          </cell>
          <cell r="AC256">
            <v>0</v>
          </cell>
          <cell r="AD256">
            <v>0</v>
          </cell>
          <cell r="AE256">
            <v>29916.880000000001</v>
          </cell>
          <cell r="AF256">
            <v>343146.81</v>
          </cell>
          <cell r="AG256">
            <v>0.56000000000000005</v>
          </cell>
          <cell r="AH256">
            <v>97383</v>
          </cell>
          <cell r="AI256">
            <v>29227</v>
          </cell>
          <cell r="AJ256">
            <v>0</v>
          </cell>
          <cell r="AK256">
            <v>0</v>
          </cell>
          <cell r="AL256">
            <v>0</v>
          </cell>
          <cell r="AM256">
            <v>2013</v>
          </cell>
          <cell r="AN256">
            <v>97383</v>
          </cell>
          <cell r="AO256">
            <v>31240</v>
          </cell>
          <cell r="AP256">
            <v>0</v>
          </cell>
          <cell r="AQ256">
            <v>39432</v>
          </cell>
          <cell r="AR256">
            <v>12990</v>
          </cell>
          <cell r="AS256">
            <v>9264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4727</v>
          </cell>
          <cell r="AY256">
            <v>404</v>
          </cell>
          <cell r="AZ256">
            <v>12990</v>
          </cell>
          <cell r="BA256">
            <v>128623</v>
          </cell>
          <cell r="BB256">
            <v>141613</v>
          </cell>
          <cell r="BC256">
            <v>2.42</v>
          </cell>
          <cell r="BD256">
            <v>31435.8</v>
          </cell>
          <cell r="BE256">
            <v>311711.01</v>
          </cell>
          <cell r="BF256">
            <v>771.56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1</v>
          </cell>
          <cell r="BM256">
            <v>0</v>
          </cell>
          <cell r="BN256">
            <v>0</v>
          </cell>
          <cell r="BO256">
            <v>1</v>
          </cell>
          <cell r="BP256" t="str">
            <v>Tim</v>
          </cell>
          <cell r="BQ256" t="str">
            <v>Blum</v>
          </cell>
          <cell r="BR256" t="str">
            <v>712-484-2212</v>
          </cell>
          <cell r="BS256" t="str">
            <v>tblum@riverside.k12.ia.us</v>
          </cell>
          <cell r="BT256" t="str">
            <v>Don</v>
          </cell>
          <cell r="BU256" t="str">
            <v>Graham</v>
          </cell>
          <cell r="BV256" t="str">
            <v>712-482-6215</v>
          </cell>
          <cell r="BW256" t="str">
            <v>dgraham@riverside.k12.ia.us</v>
          </cell>
          <cell r="BX256" t="str">
            <v>Don</v>
          </cell>
          <cell r="BY256" t="str">
            <v>Graham</v>
          </cell>
          <cell r="BZ256" t="str">
            <v>712-482-6215</v>
          </cell>
          <cell r="CA256" t="str">
            <v>dgraham@riverside.k12.ia.us</v>
          </cell>
          <cell r="CB256" t="str">
            <v>NULL</v>
          </cell>
          <cell r="CC256">
            <v>41897.814641203702</v>
          </cell>
          <cell r="CD256" t="str">
            <v>NULL</v>
          </cell>
          <cell r="CE256">
            <v>1</v>
          </cell>
          <cell r="CF256">
            <v>1</v>
          </cell>
          <cell r="CG256">
            <v>1</v>
          </cell>
          <cell r="CH256">
            <v>1319</v>
          </cell>
          <cell r="CI256" t="str">
            <v>5510</v>
          </cell>
          <cell r="CJ256" t="str">
            <v>0000</v>
          </cell>
          <cell r="CK256" t="str">
            <v>2014</v>
          </cell>
        </row>
        <row r="257">
          <cell r="A257">
            <v>5607</v>
          </cell>
          <cell r="B257" t="str">
            <v>2014</v>
          </cell>
          <cell r="C257">
            <v>36185.47</v>
          </cell>
          <cell r="D257">
            <v>0</v>
          </cell>
          <cell r="E257">
            <v>46649.43</v>
          </cell>
          <cell r="F257">
            <v>0</v>
          </cell>
          <cell r="G257">
            <v>0</v>
          </cell>
          <cell r="H257">
            <v>0</v>
          </cell>
          <cell r="I257">
            <v>79315.59</v>
          </cell>
          <cell r="J257">
            <v>15927.66</v>
          </cell>
          <cell r="K257">
            <v>17477.11</v>
          </cell>
          <cell r="L257">
            <v>0</v>
          </cell>
          <cell r="M257">
            <v>6960</v>
          </cell>
          <cell r="N257">
            <v>1133</v>
          </cell>
          <cell r="O257">
            <v>5060</v>
          </cell>
          <cell r="P257">
            <v>24283.78</v>
          </cell>
          <cell r="Q257">
            <v>0</v>
          </cell>
          <cell r="R257">
            <v>232992.04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14463.12</v>
          </cell>
          <cell r="Z257">
            <v>25160.240000000002</v>
          </cell>
          <cell r="AA257">
            <v>0</v>
          </cell>
          <cell r="AB257">
            <v>16434.88</v>
          </cell>
          <cell r="AC257">
            <v>0</v>
          </cell>
          <cell r="AD257">
            <v>0</v>
          </cell>
          <cell r="AE257">
            <v>56058.239999999998</v>
          </cell>
          <cell r="AF257">
            <v>176933.8</v>
          </cell>
          <cell r="AG257">
            <v>0.56000000000000005</v>
          </cell>
          <cell r="AH257">
            <v>56248</v>
          </cell>
          <cell r="AI257">
            <v>356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56248</v>
          </cell>
          <cell r="AO257">
            <v>356</v>
          </cell>
          <cell r="AP257">
            <v>0</v>
          </cell>
          <cell r="AQ257">
            <v>44929</v>
          </cell>
          <cell r="AR257">
            <v>10091</v>
          </cell>
          <cell r="AS257">
            <v>29348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25827</v>
          </cell>
          <cell r="AY257">
            <v>230.3</v>
          </cell>
          <cell r="AZ257">
            <v>10091</v>
          </cell>
          <cell r="BA257">
            <v>56604</v>
          </cell>
          <cell r="BB257">
            <v>66695</v>
          </cell>
          <cell r="BC257">
            <v>2.65</v>
          </cell>
          <cell r="BD257">
            <v>26741.15</v>
          </cell>
          <cell r="BE257">
            <v>150192.65</v>
          </cell>
          <cell r="BF257">
            <v>652.16</v>
          </cell>
          <cell r="BG257">
            <v>0</v>
          </cell>
          <cell r="BH257">
            <v>0</v>
          </cell>
          <cell r="BI257">
            <v>2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1</v>
          </cell>
          <cell r="BP257" t="str">
            <v>Randy</v>
          </cell>
          <cell r="BQ257" t="str">
            <v>Taylor</v>
          </cell>
          <cell r="BR257" t="str">
            <v>712-476-2701</v>
          </cell>
          <cell r="BS257" t="str">
            <v>rtaylor@rvcsd.org</v>
          </cell>
          <cell r="BT257" t="str">
            <v>Greg</v>
          </cell>
          <cell r="BU257" t="str">
            <v>Richter</v>
          </cell>
          <cell r="BV257" t="str">
            <v>712-470-1401</v>
          </cell>
          <cell r="BW257" t="str">
            <v>grichter@rvcsd.org</v>
          </cell>
          <cell r="BX257" t="str">
            <v>Greg</v>
          </cell>
          <cell r="BY257" t="str">
            <v>Richter</v>
          </cell>
          <cell r="BZ257" t="str">
            <v>712-470-1401</v>
          </cell>
          <cell r="CA257" t="str">
            <v>grichter@rvcsd.org</v>
          </cell>
          <cell r="CB257" t="str">
            <v>NULL</v>
          </cell>
          <cell r="CC257">
            <v>41897.679212962961</v>
          </cell>
          <cell r="CD257" t="str">
            <v>NULL</v>
          </cell>
          <cell r="CE257">
            <v>1</v>
          </cell>
          <cell r="CF257">
            <v>1</v>
          </cell>
          <cell r="CG257">
            <v>1</v>
          </cell>
          <cell r="CH257">
            <v>1320</v>
          </cell>
          <cell r="CI257" t="str">
            <v>5607</v>
          </cell>
          <cell r="CJ257" t="str">
            <v>0000</v>
          </cell>
          <cell r="CK257" t="str">
            <v>2014</v>
          </cell>
        </row>
        <row r="258">
          <cell r="A258">
            <v>5625</v>
          </cell>
          <cell r="B258" t="str">
            <v>2014</v>
          </cell>
          <cell r="C258">
            <v>46948.639999999999</v>
          </cell>
          <cell r="D258">
            <v>0</v>
          </cell>
          <cell r="E258">
            <v>18516.29</v>
          </cell>
          <cell r="F258">
            <v>0</v>
          </cell>
          <cell r="G258">
            <v>0</v>
          </cell>
          <cell r="H258">
            <v>0</v>
          </cell>
          <cell r="I258">
            <v>119042.03</v>
          </cell>
          <cell r="J258">
            <v>28626.17</v>
          </cell>
          <cell r="K258">
            <v>9915.07</v>
          </cell>
          <cell r="L258">
            <v>1040</v>
          </cell>
          <cell r="M258">
            <v>9139</v>
          </cell>
          <cell r="N258">
            <v>183</v>
          </cell>
          <cell r="O258">
            <v>0</v>
          </cell>
          <cell r="P258">
            <v>8090.88</v>
          </cell>
          <cell r="Q258">
            <v>0</v>
          </cell>
          <cell r="R258">
            <v>241501.08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6379.52</v>
          </cell>
          <cell r="Z258">
            <v>11461.52</v>
          </cell>
          <cell r="AA258">
            <v>0</v>
          </cell>
          <cell r="AB258">
            <v>6125.28</v>
          </cell>
          <cell r="AC258">
            <v>183.68</v>
          </cell>
          <cell r="AD258">
            <v>0</v>
          </cell>
          <cell r="AE258">
            <v>24150</v>
          </cell>
          <cell r="AF258">
            <v>217351.08</v>
          </cell>
          <cell r="AG258">
            <v>0.56000000000000005</v>
          </cell>
          <cell r="AH258">
            <v>50762</v>
          </cell>
          <cell r="AI258">
            <v>6385</v>
          </cell>
          <cell r="AJ258">
            <v>94</v>
          </cell>
          <cell r="AK258">
            <v>14442</v>
          </cell>
          <cell r="AL258">
            <v>106</v>
          </cell>
          <cell r="AM258">
            <v>9994</v>
          </cell>
          <cell r="AN258">
            <v>50962</v>
          </cell>
          <cell r="AO258">
            <v>30821</v>
          </cell>
          <cell r="AP258">
            <v>0</v>
          </cell>
          <cell r="AQ258">
            <v>20467</v>
          </cell>
          <cell r="AR258">
            <v>10449</v>
          </cell>
          <cell r="AS258">
            <v>10938</v>
          </cell>
          <cell r="AT258">
            <v>745</v>
          </cell>
          <cell r="AU258">
            <v>328</v>
          </cell>
          <cell r="AV258">
            <v>0</v>
          </cell>
          <cell r="AW258">
            <v>0</v>
          </cell>
          <cell r="AX258">
            <v>11392</v>
          </cell>
          <cell r="AY258">
            <v>142</v>
          </cell>
          <cell r="AZ258">
            <v>11194</v>
          </cell>
          <cell r="BA258">
            <v>81783</v>
          </cell>
          <cell r="BB258">
            <v>92977</v>
          </cell>
          <cell r="BC258">
            <v>2.34</v>
          </cell>
          <cell r="BD258">
            <v>26193.96</v>
          </cell>
          <cell r="BE258">
            <v>191157.12</v>
          </cell>
          <cell r="BF258">
            <v>1346.18</v>
          </cell>
          <cell r="BG258">
            <v>0</v>
          </cell>
          <cell r="BH258">
            <v>0</v>
          </cell>
          <cell r="BI258">
            <v>4</v>
          </cell>
          <cell r="BJ258">
            <v>0</v>
          </cell>
          <cell r="BK258">
            <v>0</v>
          </cell>
          <cell r="BL258">
            <v>1</v>
          </cell>
          <cell r="BM258">
            <v>0</v>
          </cell>
          <cell r="BN258">
            <v>0</v>
          </cell>
          <cell r="BO258">
            <v>0</v>
          </cell>
          <cell r="BP258" t="str">
            <v>Jeff</v>
          </cell>
          <cell r="BQ258" t="str">
            <v>Kruse</v>
          </cell>
          <cell r="BR258" t="str">
            <v>712-297-7341</v>
          </cell>
          <cell r="BS258" t="str">
            <v>jkruse@scc.k12.ia.us</v>
          </cell>
          <cell r="BT258" t="str">
            <v>Doug</v>
          </cell>
          <cell r="BU258" t="str">
            <v>Riley</v>
          </cell>
          <cell r="BV258" t="str">
            <v>712-297-7412</v>
          </cell>
          <cell r="BW258" t="str">
            <v>driley@scc.k12.ia.us</v>
          </cell>
          <cell r="BX258" t="str">
            <v>Doug</v>
          </cell>
          <cell r="BY258" t="str">
            <v>Riley</v>
          </cell>
          <cell r="BZ258" t="str">
            <v>712-297-7412</v>
          </cell>
          <cell r="CA258" t="str">
            <v>driley@scc.k12.ia.us</v>
          </cell>
          <cell r="CB258" t="str">
            <v>NULL</v>
          </cell>
          <cell r="CC258">
            <v>41894.633530092593</v>
          </cell>
          <cell r="CD258" t="str">
            <v>NULL</v>
          </cell>
          <cell r="CE258">
            <v>1</v>
          </cell>
          <cell r="CF258">
            <v>1</v>
          </cell>
          <cell r="CG258">
            <v>1</v>
          </cell>
          <cell r="CH258">
            <v>1395</v>
          </cell>
          <cell r="CI258" t="str">
            <v>5625</v>
          </cell>
          <cell r="CJ258" t="str">
            <v>0000</v>
          </cell>
          <cell r="CK258" t="str">
            <v>2014</v>
          </cell>
        </row>
        <row r="259">
          <cell r="A259">
            <v>5643</v>
          </cell>
          <cell r="B259" t="str">
            <v>2014</v>
          </cell>
          <cell r="C259">
            <v>63511.09</v>
          </cell>
          <cell r="D259">
            <v>0</v>
          </cell>
          <cell r="E259">
            <v>50080.57</v>
          </cell>
          <cell r="F259">
            <v>247.91</v>
          </cell>
          <cell r="G259">
            <v>0</v>
          </cell>
          <cell r="H259">
            <v>0</v>
          </cell>
          <cell r="I259">
            <v>135980.67000000001</v>
          </cell>
          <cell r="J259">
            <v>43738.74</v>
          </cell>
          <cell r="K259">
            <v>9486.83</v>
          </cell>
          <cell r="L259">
            <v>16038.87</v>
          </cell>
          <cell r="M259">
            <v>10227</v>
          </cell>
          <cell r="N259">
            <v>2390</v>
          </cell>
          <cell r="O259">
            <v>0</v>
          </cell>
          <cell r="P259">
            <v>3795.75</v>
          </cell>
          <cell r="Q259">
            <v>0</v>
          </cell>
          <cell r="R259">
            <v>335497.43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1614.48</v>
          </cell>
          <cell r="AA259">
            <v>0</v>
          </cell>
          <cell r="AB259">
            <v>8971.76</v>
          </cell>
          <cell r="AC259">
            <v>0</v>
          </cell>
          <cell r="AD259">
            <v>0</v>
          </cell>
          <cell r="AE259">
            <v>10586.24</v>
          </cell>
          <cell r="AF259">
            <v>324911.19</v>
          </cell>
          <cell r="AG259">
            <v>0.56000000000000005</v>
          </cell>
          <cell r="AH259">
            <v>81263</v>
          </cell>
          <cell r="AI259">
            <v>0</v>
          </cell>
          <cell r="AJ259">
            <v>6860</v>
          </cell>
          <cell r="AK259">
            <v>0</v>
          </cell>
          <cell r="AL259">
            <v>726</v>
          </cell>
          <cell r="AM259">
            <v>25757</v>
          </cell>
          <cell r="AN259">
            <v>88849</v>
          </cell>
          <cell r="AO259">
            <v>25757</v>
          </cell>
          <cell r="AP259">
            <v>6852</v>
          </cell>
          <cell r="AQ259">
            <v>2883</v>
          </cell>
          <cell r="AR259">
            <v>23265</v>
          </cell>
          <cell r="AS259">
            <v>16021</v>
          </cell>
          <cell r="AT259">
            <v>476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575</v>
          </cell>
          <cell r="AZ259">
            <v>30593</v>
          </cell>
          <cell r="BA259">
            <v>114606</v>
          </cell>
          <cell r="BB259">
            <v>145199</v>
          </cell>
          <cell r="BC259">
            <v>2.2400000000000002</v>
          </cell>
          <cell r="BD259">
            <v>68528.320000000007</v>
          </cell>
          <cell r="BE259">
            <v>256382.87</v>
          </cell>
          <cell r="BF259">
            <v>445.88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1</v>
          </cell>
          <cell r="BM259">
            <v>0</v>
          </cell>
          <cell r="BN259">
            <v>0</v>
          </cell>
          <cell r="BO259">
            <v>0</v>
          </cell>
          <cell r="BP259" t="str">
            <v>Candi</v>
          </cell>
          <cell r="BQ259" t="str">
            <v>Holm</v>
          </cell>
          <cell r="BR259" t="str">
            <v>515-733-4301</v>
          </cell>
          <cell r="BS259" t="str">
            <v>cholm@roland-story.k12.ia.us</v>
          </cell>
          <cell r="BT259" t="str">
            <v>Jeff</v>
          </cell>
          <cell r="BU259" t="str">
            <v>Wellik</v>
          </cell>
          <cell r="BV259" t="str">
            <v>515-733-4304</v>
          </cell>
          <cell r="BW259" t="str">
            <v>jwellik@roland-story.k12.ia.us</v>
          </cell>
          <cell r="BX259" t="str">
            <v>Jeff</v>
          </cell>
          <cell r="BY259" t="str">
            <v>Wellik</v>
          </cell>
          <cell r="BZ259" t="str">
            <v>515-733-4304</v>
          </cell>
          <cell r="CA259" t="str">
            <v>jwellik@roland-story.k12.ia.us</v>
          </cell>
          <cell r="CB259" t="str">
            <v>NULL</v>
          </cell>
          <cell r="CC259">
            <v>41894.73809027778</v>
          </cell>
          <cell r="CD259" t="str">
            <v>NULL</v>
          </cell>
          <cell r="CE259">
            <v>1</v>
          </cell>
          <cell r="CF259">
            <v>1</v>
          </cell>
          <cell r="CG259">
            <v>1</v>
          </cell>
          <cell r="CH259">
            <v>1321</v>
          </cell>
          <cell r="CI259" t="str">
            <v>5643</v>
          </cell>
          <cell r="CJ259" t="str">
            <v>0000</v>
          </cell>
          <cell r="CK259" t="str">
            <v>2014</v>
          </cell>
        </row>
        <row r="260">
          <cell r="A260">
            <v>5697</v>
          </cell>
          <cell r="B260" t="str">
            <v>2014</v>
          </cell>
          <cell r="C260">
            <v>72157.56</v>
          </cell>
          <cell r="D260">
            <v>0</v>
          </cell>
          <cell r="E260">
            <v>63180.15</v>
          </cell>
          <cell r="F260">
            <v>1698.72</v>
          </cell>
          <cell r="G260">
            <v>0</v>
          </cell>
          <cell r="H260">
            <v>0</v>
          </cell>
          <cell r="I260">
            <v>160082.07999999999</v>
          </cell>
          <cell r="J260">
            <v>41643.49</v>
          </cell>
          <cell r="K260">
            <v>25446.36</v>
          </cell>
          <cell r="L260">
            <v>2917.65</v>
          </cell>
          <cell r="M260">
            <v>11900</v>
          </cell>
          <cell r="N260">
            <v>732</v>
          </cell>
          <cell r="O260">
            <v>0</v>
          </cell>
          <cell r="P260">
            <v>4668.1899999999996</v>
          </cell>
          <cell r="Q260">
            <v>0</v>
          </cell>
          <cell r="R260">
            <v>384426.2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6706.91</v>
          </cell>
          <cell r="Y260">
            <v>7654.64</v>
          </cell>
          <cell r="Z260">
            <v>28589.119999999999</v>
          </cell>
          <cell r="AA260">
            <v>0</v>
          </cell>
          <cell r="AB260">
            <v>6670.72</v>
          </cell>
          <cell r="AC260">
            <v>1353.52</v>
          </cell>
          <cell r="AD260">
            <v>0</v>
          </cell>
          <cell r="AE260">
            <v>50974.91</v>
          </cell>
          <cell r="AF260">
            <v>333451.28999999998</v>
          </cell>
          <cell r="AG260">
            <v>0.56000000000000005</v>
          </cell>
          <cell r="AH260">
            <v>49703</v>
          </cell>
          <cell r="AI260">
            <v>0</v>
          </cell>
          <cell r="AJ260">
            <v>0</v>
          </cell>
          <cell r="AK260">
            <v>0</v>
          </cell>
          <cell r="AL260">
            <v>2226</v>
          </cell>
          <cell r="AM260">
            <v>2505</v>
          </cell>
          <cell r="AN260">
            <v>51929</v>
          </cell>
          <cell r="AO260">
            <v>2505</v>
          </cell>
          <cell r="AP260">
            <v>470</v>
          </cell>
          <cell r="AQ260">
            <v>51052</v>
          </cell>
          <cell r="AR260">
            <v>11898</v>
          </cell>
          <cell r="AS260">
            <v>11912</v>
          </cell>
          <cell r="AT260">
            <v>35598</v>
          </cell>
          <cell r="AU260">
            <v>2417</v>
          </cell>
          <cell r="AV260">
            <v>0</v>
          </cell>
          <cell r="AW260">
            <v>0</v>
          </cell>
          <cell r="AX260">
            <v>13669</v>
          </cell>
          <cell r="AY260">
            <v>272.39999999999998</v>
          </cell>
          <cell r="AZ260">
            <v>47966</v>
          </cell>
          <cell r="BA260">
            <v>54434</v>
          </cell>
          <cell r="BB260">
            <v>102400</v>
          </cell>
          <cell r="BC260">
            <v>3.26</v>
          </cell>
          <cell r="BD260">
            <v>156369.16</v>
          </cell>
          <cell r="BE260">
            <v>177082.13</v>
          </cell>
          <cell r="BF260">
            <v>650.08000000000004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1</v>
          </cell>
          <cell r="BP260" t="str">
            <v>Michael</v>
          </cell>
          <cell r="BQ260" t="str">
            <v>Kalvig</v>
          </cell>
          <cell r="BR260" t="str">
            <v>641-756-3610</v>
          </cell>
          <cell r="BS260" t="str">
            <v>mkalvig@rockford.k12.ia.us</v>
          </cell>
          <cell r="BT260" t="str">
            <v>Brad</v>
          </cell>
          <cell r="BU260" t="str">
            <v>Williams</v>
          </cell>
          <cell r="BV260" t="str">
            <v>641-756-3508</v>
          </cell>
          <cell r="BW260" t="str">
            <v>bwilliams@rockford.k12.ia.us</v>
          </cell>
          <cell r="BX260" t="str">
            <v>Brad</v>
          </cell>
          <cell r="BY260" t="str">
            <v>Williams</v>
          </cell>
          <cell r="BZ260" t="str">
            <v>641-756-3508</v>
          </cell>
          <cell r="CA260" t="str">
            <v>bwilliams@rockford.k12.ia.us</v>
          </cell>
          <cell r="CB260" t="str">
            <v>NULL</v>
          </cell>
          <cell r="CC260">
            <v>41897.71</v>
          </cell>
          <cell r="CD260" t="str">
            <v>NULL</v>
          </cell>
          <cell r="CE260">
            <v>1</v>
          </cell>
          <cell r="CF260">
            <v>1</v>
          </cell>
          <cell r="CG260">
            <v>1</v>
          </cell>
          <cell r="CH260">
            <v>1322</v>
          </cell>
          <cell r="CI260" t="str">
            <v>5697</v>
          </cell>
          <cell r="CJ260" t="str">
            <v>0000</v>
          </cell>
          <cell r="CK260" t="str">
            <v>2014</v>
          </cell>
        </row>
        <row r="261">
          <cell r="A261">
            <v>5724</v>
          </cell>
          <cell r="B261" t="str">
            <v>2014</v>
          </cell>
          <cell r="C261">
            <v>32174.5</v>
          </cell>
          <cell r="D261">
            <v>0</v>
          </cell>
          <cell r="E261">
            <v>22913.57</v>
          </cell>
          <cell r="F261">
            <v>0</v>
          </cell>
          <cell r="G261">
            <v>0</v>
          </cell>
          <cell r="H261">
            <v>0</v>
          </cell>
          <cell r="I261">
            <v>62249.09</v>
          </cell>
          <cell r="J261">
            <v>11392.54</v>
          </cell>
          <cell r="K261">
            <v>28</v>
          </cell>
          <cell r="L261">
            <v>25022.11</v>
          </cell>
          <cell r="M261">
            <v>5826</v>
          </cell>
          <cell r="N261">
            <v>3324.31</v>
          </cell>
          <cell r="O261">
            <v>2779.15</v>
          </cell>
          <cell r="P261">
            <v>33490.949999999997</v>
          </cell>
          <cell r="Q261">
            <v>0</v>
          </cell>
          <cell r="R261">
            <v>199200.22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2910.88</v>
          </cell>
          <cell r="Z261">
            <v>0</v>
          </cell>
          <cell r="AA261">
            <v>0</v>
          </cell>
          <cell r="AB261">
            <v>7935.2</v>
          </cell>
          <cell r="AC261">
            <v>0</v>
          </cell>
          <cell r="AD261">
            <v>0</v>
          </cell>
          <cell r="AE261">
            <v>10846.08</v>
          </cell>
          <cell r="AF261">
            <v>188354.14</v>
          </cell>
          <cell r="AG261">
            <v>0.56000000000000005</v>
          </cell>
          <cell r="AH261">
            <v>39382</v>
          </cell>
          <cell r="AI261">
            <v>8682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39382</v>
          </cell>
          <cell r="AO261">
            <v>8682</v>
          </cell>
          <cell r="AP261">
            <v>0</v>
          </cell>
          <cell r="AQ261">
            <v>0</v>
          </cell>
          <cell r="AR261">
            <v>8556</v>
          </cell>
          <cell r="AS261">
            <v>14170</v>
          </cell>
          <cell r="AT261">
            <v>113</v>
          </cell>
          <cell r="AU261">
            <v>0</v>
          </cell>
          <cell r="AV261">
            <v>0</v>
          </cell>
          <cell r="AW261">
            <v>0</v>
          </cell>
          <cell r="AX261">
            <v>5198</v>
          </cell>
          <cell r="AY261">
            <v>128</v>
          </cell>
          <cell r="AZ261">
            <v>8669</v>
          </cell>
          <cell r="BA261">
            <v>48064</v>
          </cell>
          <cell r="BB261">
            <v>56733</v>
          </cell>
          <cell r="BC261">
            <v>3.32</v>
          </cell>
          <cell r="BD261">
            <v>28781.08</v>
          </cell>
          <cell r="BE261">
            <v>159573.06</v>
          </cell>
          <cell r="BF261">
            <v>1246.6600000000001</v>
          </cell>
          <cell r="BG261">
            <v>0</v>
          </cell>
          <cell r="BH261">
            <v>0</v>
          </cell>
          <cell r="BI261">
            <v>1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1</v>
          </cell>
          <cell r="BP261" t="str">
            <v>Jann</v>
          </cell>
          <cell r="BQ261" t="str">
            <v>Murphy</v>
          </cell>
          <cell r="BR261" t="str">
            <v>515-574-5500</v>
          </cell>
          <cell r="BS261" t="str">
            <v>jmurphy@aea8.k12.ia.us</v>
          </cell>
          <cell r="BT261" t="str">
            <v>Tom</v>
          </cell>
          <cell r="BU261" t="str">
            <v>Murphy</v>
          </cell>
          <cell r="BV261" t="str">
            <v>712-837-5211</v>
          </cell>
          <cell r="BW261" t="str">
            <v>tmurphy@ruthven.k12.ia.us</v>
          </cell>
          <cell r="BX261" t="str">
            <v>Tom</v>
          </cell>
          <cell r="BY261" t="str">
            <v>Murphy</v>
          </cell>
          <cell r="BZ261" t="str">
            <v>712-837-5211</v>
          </cell>
          <cell r="CA261" t="str">
            <v>tmurphy@ruthven.k12.ia.us</v>
          </cell>
          <cell r="CB261" t="str">
            <v>NULL</v>
          </cell>
          <cell r="CC261">
            <v>41897.417685185188</v>
          </cell>
          <cell r="CD261" t="str">
            <v>NULL</v>
          </cell>
          <cell r="CE261">
            <v>1</v>
          </cell>
          <cell r="CF261">
            <v>1</v>
          </cell>
          <cell r="CG261">
            <v>1</v>
          </cell>
          <cell r="CH261">
            <v>1323</v>
          </cell>
          <cell r="CI261" t="str">
            <v>5724</v>
          </cell>
          <cell r="CJ261" t="str">
            <v>0000</v>
          </cell>
          <cell r="CK261" t="str">
            <v>2014</v>
          </cell>
        </row>
        <row r="262">
          <cell r="A262">
            <v>5751</v>
          </cell>
          <cell r="B262" t="str">
            <v>2014</v>
          </cell>
          <cell r="C262">
            <v>79437.570000000007</v>
          </cell>
          <cell r="D262">
            <v>0</v>
          </cell>
          <cell r="E262">
            <v>52941.99</v>
          </cell>
          <cell r="F262">
            <v>0</v>
          </cell>
          <cell r="G262">
            <v>0</v>
          </cell>
          <cell r="H262">
            <v>0</v>
          </cell>
          <cell r="I262">
            <v>200745.2</v>
          </cell>
          <cell r="J262">
            <v>52257.1</v>
          </cell>
          <cell r="K262">
            <v>25821.439999999999</v>
          </cell>
          <cell r="L262">
            <v>4504.07</v>
          </cell>
          <cell r="M262">
            <v>9175</v>
          </cell>
          <cell r="N262">
            <v>1053.4000000000001</v>
          </cell>
          <cell r="O262">
            <v>101.43</v>
          </cell>
          <cell r="P262">
            <v>5807.78</v>
          </cell>
          <cell r="Q262">
            <v>0</v>
          </cell>
          <cell r="R262">
            <v>431844.98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44.91</v>
          </cell>
          <cell r="Y262">
            <v>4973.3599999999997</v>
          </cell>
          <cell r="Z262">
            <v>11331.04</v>
          </cell>
          <cell r="AA262">
            <v>0</v>
          </cell>
          <cell r="AB262">
            <v>14205.52</v>
          </cell>
          <cell r="AC262">
            <v>0</v>
          </cell>
          <cell r="AD262">
            <v>0</v>
          </cell>
          <cell r="AE262">
            <v>30554.83</v>
          </cell>
          <cell r="AF262">
            <v>401290.15</v>
          </cell>
          <cell r="AG262">
            <v>0.56000000000000005</v>
          </cell>
          <cell r="AH262">
            <v>99843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22805</v>
          </cell>
          <cell r="AN262">
            <v>99843</v>
          </cell>
          <cell r="AO262">
            <v>22805</v>
          </cell>
          <cell r="AP262">
            <v>670</v>
          </cell>
          <cell r="AQ262">
            <v>20234</v>
          </cell>
          <cell r="AR262">
            <v>19409</v>
          </cell>
          <cell r="AS262">
            <v>25367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8881</v>
          </cell>
          <cell r="AY262">
            <v>423.2</v>
          </cell>
          <cell r="AZ262">
            <v>20079</v>
          </cell>
          <cell r="BA262">
            <v>122648</v>
          </cell>
          <cell r="BB262">
            <v>142727</v>
          </cell>
          <cell r="BC262">
            <v>2.81</v>
          </cell>
          <cell r="BD262">
            <v>56421.99</v>
          </cell>
          <cell r="BE262">
            <v>344868.16</v>
          </cell>
          <cell r="BF262">
            <v>814.91</v>
          </cell>
          <cell r="BG262">
            <v>0</v>
          </cell>
          <cell r="BH262">
            <v>0</v>
          </cell>
          <cell r="BI262">
            <v>13</v>
          </cell>
          <cell r="BJ262">
            <v>0</v>
          </cell>
          <cell r="BK262">
            <v>1</v>
          </cell>
          <cell r="BL262">
            <v>0</v>
          </cell>
          <cell r="BM262">
            <v>0</v>
          </cell>
          <cell r="BN262">
            <v>0</v>
          </cell>
          <cell r="BO262">
            <v>1</v>
          </cell>
          <cell r="BP262" t="str">
            <v>Melody</v>
          </cell>
          <cell r="BQ262" t="str">
            <v>Tesch</v>
          </cell>
          <cell r="BR262" t="str">
            <v>641-713-4681</v>
          </cell>
          <cell r="BS262" t="str">
            <v>mtesch@st-ansgar.k12.ia.us</v>
          </cell>
          <cell r="BT262" t="str">
            <v>Dave</v>
          </cell>
          <cell r="BU262" t="str">
            <v>Juhl</v>
          </cell>
          <cell r="BV262" t="str">
            <v>641-713-4954</v>
          </cell>
          <cell r="BW262" t="str">
            <v>djuhl@st-ansgar.k12.ia.us</v>
          </cell>
          <cell r="BX262" t="str">
            <v>Dave</v>
          </cell>
          <cell r="BY262" t="str">
            <v>Juhl</v>
          </cell>
          <cell r="BZ262" t="str">
            <v>641-713-4954</v>
          </cell>
          <cell r="CA262" t="str">
            <v>djuhl@st-ansgar.k12.ia.us</v>
          </cell>
          <cell r="CB262" t="str">
            <v>NULL</v>
          </cell>
          <cell r="CC262">
            <v>41891.436354166668</v>
          </cell>
          <cell r="CD262" t="str">
            <v>NULL</v>
          </cell>
          <cell r="CE262">
            <v>1</v>
          </cell>
          <cell r="CF262">
            <v>1</v>
          </cell>
          <cell r="CG262">
            <v>1</v>
          </cell>
          <cell r="CH262">
            <v>1324</v>
          </cell>
          <cell r="CI262" t="str">
            <v>5751</v>
          </cell>
          <cell r="CJ262" t="str">
            <v>0000</v>
          </cell>
          <cell r="CK262" t="str">
            <v>2014</v>
          </cell>
        </row>
        <row r="263">
          <cell r="A263">
            <v>5805</v>
          </cell>
          <cell r="B263" t="str">
            <v>2014</v>
          </cell>
          <cell r="C263">
            <v>74937.279999999999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268800</v>
          </cell>
          <cell r="I263">
            <v>17480.330000000002</v>
          </cell>
          <cell r="J263">
            <v>2866.43</v>
          </cell>
          <cell r="K263">
            <v>0</v>
          </cell>
          <cell r="L263">
            <v>0</v>
          </cell>
          <cell r="M263">
            <v>2349</v>
          </cell>
          <cell r="N263">
            <v>0</v>
          </cell>
          <cell r="O263">
            <v>569046.47</v>
          </cell>
          <cell r="P263">
            <v>12747</v>
          </cell>
          <cell r="Q263">
            <v>0</v>
          </cell>
          <cell r="R263">
            <v>948226.51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5572</v>
          </cell>
          <cell r="Z263">
            <v>0</v>
          </cell>
          <cell r="AA263">
            <v>0</v>
          </cell>
          <cell r="AB263">
            <v>7099.12</v>
          </cell>
          <cell r="AC263">
            <v>0</v>
          </cell>
          <cell r="AD263">
            <v>0</v>
          </cell>
          <cell r="AE263">
            <v>12671.12</v>
          </cell>
          <cell r="AF263">
            <v>935555.39</v>
          </cell>
          <cell r="AG263">
            <v>0.56000000000000005</v>
          </cell>
          <cell r="AH263">
            <v>108501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108501</v>
          </cell>
          <cell r="AO263">
            <v>0</v>
          </cell>
          <cell r="AP263">
            <v>32330</v>
          </cell>
          <cell r="AQ263">
            <v>0</v>
          </cell>
          <cell r="AR263">
            <v>17309</v>
          </cell>
          <cell r="AS263">
            <v>12677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9950</v>
          </cell>
          <cell r="AY263">
            <v>1259</v>
          </cell>
          <cell r="AZ263">
            <v>49639</v>
          </cell>
          <cell r="BA263">
            <v>108501</v>
          </cell>
          <cell r="BB263">
            <v>158140</v>
          </cell>
          <cell r="BC263">
            <v>5.92</v>
          </cell>
          <cell r="BD263">
            <v>293862.88</v>
          </cell>
          <cell r="BE263">
            <v>641692.51</v>
          </cell>
          <cell r="BF263">
            <v>509.68</v>
          </cell>
          <cell r="BG263">
            <v>0</v>
          </cell>
          <cell r="BH263">
            <v>0</v>
          </cell>
          <cell r="BI263">
            <v>14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 t="str">
            <v>Ryan</v>
          </cell>
          <cell r="BQ263" t="str">
            <v>Eidahl</v>
          </cell>
          <cell r="BR263" t="str">
            <v>515-264-0866</v>
          </cell>
          <cell r="BS263" t="str">
            <v>eidahlryan@saydel.net</v>
          </cell>
          <cell r="BT263" t="str">
            <v>Mary Jo</v>
          </cell>
          <cell r="BU263" t="str">
            <v>Hetrick</v>
          </cell>
          <cell r="BV263" t="str">
            <v>515-266-7760</v>
          </cell>
          <cell r="BW263" t="str">
            <v>mjhetrick@durhamschoolservices.com</v>
          </cell>
          <cell r="BX263" t="str">
            <v>Jeff</v>
          </cell>
          <cell r="BY263" t="str">
            <v>Van Horn</v>
          </cell>
          <cell r="BZ263" t="str">
            <v>515-289-8896</v>
          </cell>
          <cell r="CA263" t="str">
            <v>jvanhorn@durhamschoolservices.com</v>
          </cell>
          <cell r="CB263" t="str">
            <v>NULL</v>
          </cell>
          <cell r="CC263">
            <v>41897.38857638889</v>
          </cell>
          <cell r="CD263" t="str">
            <v>NULL</v>
          </cell>
          <cell r="CE263">
            <v>1</v>
          </cell>
          <cell r="CF263">
            <v>1</v>
          </cell>
          <cell r="CG263">
            <v>1</v>
          </cell>
          <cell r="CH263">
            <v>1325</v>
          </cell>
          <cell r="CI263" t="str">
            <v>5805</v>
          </cell>
          <cell r="CJ263" t="str">
            <v>0000</v>
          </cell>
          <cell r="CK263" t="str">
            <v>2014</v>
          </cell>
        </row>
        <row r="264">
          <cell r="A264">
            <v>5823</v>
          </cell>
          <cell r="B264" t="str">
            <v>2014</v>
          </cell>
          <cell r="C264">
            <v>56953.03</v>
          </cell>
          <cell r="D264">
            <v>0</v>
          </cell>
          <cell r="E264">
            <v>25510</v>
          </cell>
          <cell r="F264">
            <v>0</v>
          </cell>
          <cell r="G264">
            <v>0</v>
          </cell>
          <cell r="H264">
            <v>0</v>
          </cell>
          <cell r="I264">
            <v>84964.94</v>
          </cell>
          <cell r="J264">
            <v>17713.580000000002</v>
          </cell>
          <cell r="K264">
            <v>7608.29</v>
          </cell>
          <cell r="L264">
            <v>45586.27</v>
          </cell>
          <cell r="M264">
            <v>0</v>
          </cell>
          <cell r="N264">
            <v>1970.74</v>
          </cell>
          <cell r="O264">
            <v>38606.1</v>
          </cell>
          <cell r="P264">
            <v>0</v>
          </cell>
          <cell r="Q264">
            <v>0</v>
          </cell>
          <cell r="R264">
            <v>278912.95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4122.6499999999996</v>
          </cell>
          <cell r="Y264">
            <v>9713.2000000000007</v>
          </cell>
          <cell r="Z264">
            <v>2365.44</v>
          </cell>
          <cell r="AA264">
            <v>0</v>
          </cell>
          <cell r="AB264">
            <v>4001.76</v>
          </cell>
          <cell r="AC264">
            <v>4723.6000000000004</v>
          </cell>
          <cell r="AD264">
            <v>0</v>
          </cell>
          <cell r="AE264">
            <v>24926.65</v>
          </cell>
          <cell r="AF264">
            <v>253986.3</v>
          </cell>
          <cell r="AG264">
            <v>0.56000000000000005</v>
          </cell>
          <cell r="AH264">
            <v>51406</v>
          </cell>
          <cell r="AI264">
            <v>0</v>
          </cell>
          <cell r="AJ264">
            <v>0</v>
          </cell>
          <cell r="AK264">
            <v>0</v>
          </cell>
          <cell r="AL264">
            <v>700</v>
          </cell>
          <cell r="AM264">
            <v>14178</v>
          </cell>
          <cell r="AN264">
            <v>52106</v>
          </cell>
          <cell r="AO264">
            <v>14178</v>
          </cell>
          <cell r="AP264">
            <v>7902</v>
          </cell>
          <cell r="AQ264">
            <v>4224</v>
          </cell>
          <cell r="AR264">
            <v>31893</v>
          </cell>
          <cell r="AS264">
            <v>7146</v>
          </cell>
          <cell r="AT264">
            <v>0</v>
          </cell>
          <cell r="AU264">
            <v>8435</v>
          </cell>
          <cell r="AV264">
            <v>0</v>
          </cell>
          <cell r="AW264">
            <v>0</v>
          </cell>
          <cell r="AX264">
            <v>17345</v>
          </cell>
          <cell r="AY264">
            <v>274</v>
          </cell>
          <cell r="AZ264">
            <v>39795</v>
          </cell>
          <cell r="BA264">
            <v>66284</v>
          </cell>
          <cell r="BB264">
            <v>106079</v>
          </cell>
          <cell r="BC264">
            <v>2.39</v>
          </cell>
          <cell r="BD264">
            <v>95110.05</v>
          </cell>
          <cell r="BE264">
            <v>158876.25</v>
          </cell>
          <cell r="BF264">
            <v>579.84</v>
          </cell>
          <cell r="BG264">
            <v>0</v>
          </cell>
          <cell r="BH264">
            <v>0</v>
          </cell>
          <cell r="BI264">
            <v>3</v>
          </cell>
          <cell r="BJ264">
            <v>0</v>
          </cell>
          <cell r="BK264">
            <v>0</v>
          </cell>
          <cell r="BL264">
            <v>1</v>
          </cell>
          <cell r="BM264">
            <v>0</v>
          </cell>
          <cell r="BN264">
            <v>0</v>
          </cell>
          <cell r="BO264">
            <v>0</v>
          </cell>
          <cell r="BP264" t="str">
            <v>Julie</v>
          </cell>
          <cell r="BQ264" t="str">
            <v>McClintic</v>
          </cell>
          <cell r="BR264" t="str">
            <v>712-275-4267</v>
          </cell>
          <cell r="BS264" t="str">
            <v>jmcclintic@rvraptors.org</v>
          </cell>
          <cell r="BT264" t="str">
            <v>Darren</v>
          </cell>
          <cell r="BU264" t="str">
            <v>Nuckolls</v>
          </cell>
          <cell r="BV264" t="str">
            <v>712-273-5185</v>
          </cell>
          <cell r="BW264" t="str">
            <v>dnuckolls@rvraptors.org</v>
          </cell>
          <cell r="BX264" t="str">
            <v>Darren</v>
          </cell>
          <cell r="BY264" t="str">
            <v>Nuckolls</v>
          </cell>
          <cell r="BZ264" t="str">
            <v>712-273-5185</v>
          </cell>
          <cell r="CA264" t="str">
            <v>dnuckolls@rvraptors.org</v>
          </cell>
          <cell r="CB264" t="str">
            <v>NULL</v>
          </cell>
          <cell r="CC264">
            <v>41897.773877314816</v>
          </cell>
          <cell r="CD264" t="str">
            <v>NULL</v>
          </cell>
          <cell r="CE264">
            <v>1</v>
          </cell>
          <cell r="CF264">
            <v>1</v>
          </cell>
          <cell r="CG264">
            <v>1</v>
          </cell>
          <cell r="CH264">
            <v>1326</v>
          </cell>
          <cell r="CI264" t="str">
            <v>5823</v>
          </cell>
          <cell r="CJ264" t="str">
            <v>0000</v>
          </cell>
          <cell r="CK264" t="str">
            <v>2014</v>
          </cell>
        </row>
        <row r="265">
          <cell r="A265">
            <v>5832</v>
          </cell>
          <cell r="B265" t="str">
            <v>2014</v>
          </cell>
          <cell r="C265">
            <v>39277.1</v>
          </cell>
          <cell r="D265">
            <v>0</v>
          </cell>
          <cell r="E265">
            <v>24907.42</v>
          </cell>
          <cell r="F265">
            <v>0</v>
          </cell>
          <cell r="G265">
            <v>0</v>
          </cell>
          <cell r="H265">
            <v>0</v>
          </cell>
          <cell r="I265">
            <v>78342.11</v>
          </cell>
          <cell r="J265">
            <v>13200.04</v>
          </cell>
          <cell r="K265">
            <v>13573.92</v>
          </cell>
          <cell r="L265">
            <v>2979.53</v>
          </cell>
          <cell r="M265">
            <v>4409</v>
          </cell>
          <cell r="N265">
            <v>0</v>
          </cell>
          <cell r="O265">
            <v>1437</v>
          </cell>
          <cell r="P265">
            <v>884.79</v>
          </cell>
          <cell r="Q265">
            <v>0</v>
          </cell>
          <cell r="R265">
            <v>179010.91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3780.56</v>
          </cell>
          <cell r="Z265">
            <v>24292.799999999999</v>
          </cell>
          <cell r="AA265">
            <v>0</v>
          </cell>
          <cell r="AB265">
            <v>688.24</v>
          </cell>
          <cell r="AC265">
            <v>0</v>
          </cell>
          <cell r="AD265">
            <v>0</v>
          </cell>
          <cell r="AE265">
            <v>28761.599999999999</v>
          </cell>
          <cell r="AF265">
            <v>150249.31</v>
          </cell>
          <cell r="AG265">
            <v>0.56000000000000005</v>
          </cell>
          <cell r="AH265">
            <v>54481</v>
          </cell>
          <cell r="AI265">
            <v>0</v>
          </cell>
          <cell r="AJ265">
            <v>0</v>
          </cell>
          <cell r="AK265">
            <v>0</v>
          </cell>
          <cell r="AL265">
            <v>784</v>
          </cell>
          <cell r="AM265">
            <v>2292</v>
          </cell>
          <cell r="AN265">
            <v>55265</v>
          </cell>
          <cell r="AO265">
            <v>2292</v>
          </cell>
          <cell r="AP265">
            <v>8640</v>
          </cell>
          <cell r="AQ265">
            <v>43380</v>
          </cell>
          <cell r="AR265">
            <v>4354</v>
          </cell>
          <cell r="AS265">
            <v>1229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6751</v>
          </cell>
          <cell r="AY265">
            <v>162</v>
          </cell>
          <cell r="AZ265">
            <v>12994</v>
          </cell>
          <cell r="BA265">
            <v>57557</v>
          </cell>
          <cell r="BB265">
            <v>70551</v>
          </cell>
          <cell r="BC265">
            <v>2.13</v>
          </cell>
          <cell r="BD265">
            <v>27677.22</v>
          </cell>
          <cell r="BE265">
            <v>122572.09</v>
          </cell>
          <cell r="BF265">
            <v>756.62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1</v>
          </cell>
          <cell r="BN265">
            <v>0</v>
          </cell>
          <cell r="BO265">
            <v>1</v>
          </cell>
          <cell r="BP265" t="str">
            <v>Brian</v>
          </cell>
          <cell r="BQ265" t="str">
            <v>Johnson</v>
          </cell>
          <cell r="BR265" t="str">
            <v>712-676-3313</v>
          </cell>
          <cell r="BS265" t="str">
            <v>brianjohnson@schleswig.k12.ia.us</v>
          </cell>
          <cell r="BT265" t="str">
            <v>Dave</v>
          </cell>
          <cell r="BU265" t="str">
            <v>Drees</v>
          </cell>
          <cell r="BV265" t="str">
            <v>712-676-3313</v>
          </cell>
          <cell r="BW265" t="str">
            <v>davedrees@schleswig.k12.ia.us</v>
          </cell>
          <cell r="BX265" t="str">
            <v>Dave</v>
          </cell>
          <cell r="BY265" t="str">
            <v>Drees</v>
          </cell>
          <cell r="BZ265" t="str">
            <v>712-676-3313</v>
          </cell>
          <cell r="CA265" t="str">
            <v>davedrees@schleswig.k12.ia.us</v>
          </cell>
          <cell r="CB265" t="str">
            <v>NULL</v>
          </cell>
          <cell r="CC265">
            <v>41894.434606481482</v>
          </cell>
          <cell r="CD265" t="str">
            <v>NULL</v>
          </cell>
          <cell r="CE265">
            <v>1</v>
          </cell>
          <cell r="CF265">
            <v>1</v>
          </cell>
          <cell r="CG265">
            <v>1</v>
          </cell>
          <cell r="CH265">
            <v>1327</v>
          </cell>
          <cell r="CI265" t="str">
            <v>5832</v>
          </cell>
          <cell r="CJ265" t="str">
            <v>0000</v>
          </cell>
          <cell r="CK265" t="str">
            <v>2014</v>
          </cell>
        </row>
        <row r="266">
          <cell r="A266">
            <v>5868</v>
          </cell>
          <cell r="B266" t="str">
            <v>2014</v>
          </cell>
          <cell r="C266">
            <v>29738.38</v>
          </cell>
          <cell r="D266">
            <v>0</v>
          </cell>
          <cell r="E266">
            <v>27938.14</v>
          </cell>
          <cell r="F266">
            <v>0</v>
          </cell>
          <cell r="G266">
            <v>0</v>
          </cell>
          <cell r="H266">
            <v>0</v>
          </cell>
          <cell r="I266">
            <v>59058.5</v>
          </cell>
          <cell r="J266">
            <v>11619.61</v>
          </cell>
          <cell r="K266">
            <v>27072.32</v>
          </cell>
          <cell r="L266">
            <v>428</v>
          </cell>
          <cell r="M266">
            <v>0</v>
          </cell>
          <cell r="N266">
            <v>630</v>
          </cell>
          <cell r="O266">
            <v>0</v>
          </cell>
          <cell r="P266">
            <v>29910.12</v>
          </cell>
          <cell r="Q266">
            <v>0</v>
          </cell>
          <cell r="R266">
            <v>186395.07</v>
          </cell>
          <cell r="S266">
            <v>0</v>
          </cell>
          <cell r="T266">
            <v>3048.71</v>
          </cell>
          <cell r="U266">
            <v>0</v>
          </cell>
          <cell r="V266">
            <v>0</v>
          </cell>
          <cell r="W266">
            <v>3048.71</v>
          </cell>
          <cell r="X266">
            <v>0</v>
          </cell>
          <cell r="Y266">
            <v>6555.92</v>
          </cell>
          <cell r="Z266">
            <v>36.96</v>
          </cell>
          <cell r="AA266">
            <v>0</v>
          </cell>
          <cell r="AB266">
            <v>19.600000000000001</v>
          </cell>
          <cell r="AC266">
            <v>0</v>
          </cell>
          <cell r="AD266">
            <v>0</v>
          </cell>
          <cell r="AE266">
            <v>6612.48</v>
          </cell>
          <cell r="AF266">
            <v>176733.88</v>
          </cell>
          <cell r="AG266">
            <v>0.56000000000000005</v>
          </cell>
          <cell r="AH266">
            <v>38875</v>
          </cell>
          <cell r="AI266">
            <v>4488</v>
          </cell>
          <cell r="AJ266">
            <v>0</v>
          </cell>
          <cell r="AK266">
            <v>0</v>
          </cell>
          <cell r="AL266">
            <v>481</v>
          </cell>
          <cell r="AM266">
            <v>1945</v>
          </cell>
          <cell r="AN266">
            <v>39356</v>
          </cell>
          <cell r="AO266">
            <v>6433</v>
          </cell>
          <cell r="AP266">
            <v>0</v>
          </cell>
          <cell r="AQ266">
            <v>66</v>
          </cell>
          <cell r="AR266">
            <v>5005</v>
          </cell>
          <cell r="AS266">
            <v>35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11707</v>
          </cell>
          <cell r="AY266">
            <v>121</v>
          </cell>
          <cell r="AZ266">
            <v>5005</v>
          </cell>
          <cell r="BA266">
            <v>45789</v>
          </cell>
          <cell r="BB266">
            <v>50794</v>
          </cell>
          <cell r="BC266">
            <v>3.48</v>
          </cell>
          <cell r="BD266">
            <v>17417.400000000001</v>
          </cell>
          <cell r="BE266">
            <v>159316.48000000001</v>
          </cell>
          <cell r="BF266">
            <v>1316.67</v>
          </cell>
          <cell r="BG266">
            <v>0</v>
          </cell>
          <cell r="BH266">
            <v>0</v>
          </cell>
          <cell r="BI266">
            <v>5</v>
          </cell>
          <cell r="BJ266">
            <v>1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0</v>
          </cell>
          <cell r="BP266" t="str">
            <v>Joni</v>
          </cell>
          <cell r="BQ266" t="str">
            <v>Underwood</v>
          </cell>
          <cell r="BR266" t="str">
            <v>515-889-2261</v>
          </cell>
          <cell r="BS266" t="str">
            <v>junderwood@northunion.k12.ia.us</v>
          </cell>
          <cell r="BT266" t="str">
            <v>Nathan</v>
          </cell>
          <cell r="BU266" t="str">
            <v>Hanson</v>
          </cell>
          <cell r="BV266" t="str">
            <v>712-868-3542</v>
          </cell>
          <cell r="BW266" t="str">
            <v>712-868-3542</v>
          </cell>
          <cell r="BX266" t="str">
            <v>Mark</v>
          </cell>
          <cell r="BY266" t="str">
            <v>Behrends</v>
          </cell>
          <cell r="BZ266" t="str">
            <v>515-889-2261</v>
          </cell>
          <cell r="CA266" t="str">
            <v>mbehrends@northunion.k12.ia.us</v>
          </cell>
          <cell r="CB266" t="str">
            <v>NULL</v>
          </cell>
          <cell r="CC266">
            <v>41897.612673611111</v>
          </cell>
          <cell r="CD266" t="str">
            <v>NULL</v>
          </cell>
          <cell r="CE266">
            <v>1</v>
          </cell>
          <cell r="CF266">
            <v>1</v>
          </cell>
          <cell r="CG266">
            <v>1</v>
          </cell>
          <cell r="CH266">
            <v>1400</v>
          </cell>
          <cell r="CI266" t="str">
            <v>5868</v>
          </cell>
          <cell r="CJ266" t="str">
            <v>0000</v>
          </cell>
          <cell r="CK266" t="str">
            <v>2014</v>
          </cell>
        </row>
        <row r="267">
          <cell r="A267">
            <v>5877</v>
          </cell>
          <cell r="B267" t="str">
            <v>2014</v>
          </cell>
          <cell r="C267">
            <v>67707.990000000005</v>
          </cell>
          <cell r="D267">
            <v>2753</v>
          </cell>
          <cell r="E267">
            <v>86801.43</v>
          </cell>
          <cell r="F267">
            <v>0</v>
          </cell>
          <cell r="G267">
            <v>0</v>
          </cell>
          <cell r="H267">
            <v>0</v>
          </cell>
          <cell r="I267">
            <v>211843.12</v>
          </cell>
          <cell r="J267">
            <v>50402.54</v>
          </cell>
          <cell r="K267">
            <v>17875.669999999998</v>
          </cell>
          <cell r="L267">
            <v>16042.21</v>
          </cell>
          <cell r="M267">
            <v>11075</v>
          </cell>
          <cell r="N267">
            <v>935</v>
          </cell>
          <cell r="O267">
            <v>0</v>
          </cell>
          <cell r="P267">
            <v>6157.52</v>
          </cell>
          <cell r="Q267">
            <v>0</v>
          </cell>
          <cell r="R267">
            <v>471593.48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14336.56</v>
          </cell>
          <cell r="Z267">
            <v>21706.16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36042.720000000001</v>
          </cell>
          <cell r="AF267">
            <v>435550.76</v>
          </cell>
          <cell r="AG267">
            <v>0.56000000000000005</v>
          </cell>
          <cell r="AH267">
            <v>46761</v>
          </cell>
          <cell r="AI267">
            <v>52745</v>
          </cell>
          <cell r="AJ267">
            <v>0</v>
          </cell>
          <cell r="AK267">
            <v>0</v>
          </cell>
          <cell r="AL267">
            <v>25160</v>
          </cell>
          <cell r="AM267">
            <v>0</v>
          </cell>
          <cell r="AN267">
            <v>71921</v>
          </cell>
          <cell r="AO267">
            <v>52745</v>
          </cell>
          <cell r="AP267">
            <v>8006</v>
          </cell>
          <cell r="AQ267">
            <v>38761</v>
          </cell>
          <cell r="AR267">
            <v>23260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25601</v>
          </cell>
          <cell r="AY267">
            <v>447.3</v>
          </cell>
          <cell r="AZ267">
            <v>31266</v>
          </cell>
          <cell r="BA267">
            <v>124666</v>
          </cell>
          <cell r="BB267">
            <v>155932</v>
          </cell>
          <cell r="BC267">
            <v>2.79</v>
          </cell>
          <cell r="BD267">
            <v>87232.14</v>
          </cell>
          <cell r="BE267">
            <v>348318.62</v>
          </cell>
          <cell r="BF267">
            <v>778.71</v>
          </cell>
          <cell r="BG267">
            <v>0</v>
          </cell>
          <cell r="BH267">
            <v>0</v>
          </cell>
          <cell r="BI267">
            <v>8</v>
          </cell>
          <cell r="BJ267">
            <v>0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1</v>
          </cell>
          <cell r="BP267" t="str">
            <v>Chris</v>
          </cell>
          <cell r="BQ267" t="str">
            <v>Plendl</v>
          </cell>
          <cell r="BR267" t="str">
            <v>712-943-2242</v>
          </cell>
          <cell r="BS267" t="str">
            <v>plendchr@sblschools.com</v>
          </cell>
          <cell r="BT267" t="str">
            <v>Chris</v>
          </cell>
          <cell r="BU267" t="str">
            <v>Plendl</v>
          </cell>
          <cell r="BV267" t="str">
            <v>712-943-2242</v>
          </cell>
          <cell r="BW267" t="str">
            <v>plendchr@sblschools.com</v>
          </cell>
          <cell r="BX267" t="str">
            <v>Chris</v>
          </cell>
          <cell r="BY267" t="str">
            <v>Plendl</v>
          </cell>
          <cell r="BZ267" t="str">
            <v>712-943-2242</v>
          </cell>
          <cell r="CA267" t="str">
            <v>plendchr@sblschools.com</v>
          </cell>
          <cell r="CB267" t="str">
            <v>NULL</v>
          </cell>
          <cell r="CC267">
            <v>41964.634444444448</v>
          </cell>
          <cell r="CD267" t="str">
            <v>NULL</v>
          </cell>
          <cell r="CE267">
            <v>1</v>
          </cell>
          <cell r="CF267">
            <v>1</v>
          </cell>
          <cell r="CG267">
            <v>1</v>
          </cell>
          <cell r="CH267">
            <v>1328</v>
          </cell>
          <cell r="CI267" t="str">
            <v>5877</v>
          </cell>
          <cell r="CJ267" t="str">
            <v>0000</v>
          </cell>
          <cell r="CK267" t="str">
            <v>2014</v>
          </cell>
        </row>
        <row r="268">
          <cell r="A268">
            <v>5895</v>
          </cell>
          <cell r="B268" t="str">
            <v>2014</v>
          </cell>
          <cell r="C268">
            <v>33320.94</v>
          </cell>
          <cell r="D268">
            <v>0</v>
          </cell>
          <cell r="E268">
            <v>9460.2900000000009</v>
          </cell>
          <cell r="F268">
            <v>0</v>
          </cell>
          <cell r="G268">
            <v>0</v>
          </cell>
          <cell r="H268">
            <v>0</v>
          </cell>
          <cell r="I268">
            <v>59277.81</v>
          </cell>
          <cell r="J268">
            <v>10035.719999999999</v>
          </cell>
          <cell r="K268">
            <v>11582.42</v>
          </cell>
          <cell r="L268">
            <v>0</v>
          </cell>
          <cell r="M268">
            <v>0</v>
          </cell>
          <cell r="N268">
            <v>725</v>
          </cell>
          <cell r="O268">
            <v>0</v>
          </cell>
          <cell r="P268">
            <v>20016.830000000002</v>
          </cell>
          <cell r="Q268">
            <v>0</v>
          </cell>
          <cell r="R268">
            <v>144419.01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4295.76</v>
          </cell>
          <cell r="Z268">
            <v>2723.28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7019.04</v>
          </cell>
          <cell r="AF268">
            <v>137399.97</v>
          </cell>
          <cell r="AG268">
            <v>0.56000000000000005</v>
          </cell>
          <cell r="AH268">
            <v>46513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46513</v>
          </cell>
          <cell r="AO268">
            <v>0</v>
          </cell>
          <cell r="AP268">
            <v>0</v>
          </cell>
          <cell r="AQ268">
            <v>4863</v>
          </cell>
          <cell r="AR268">
            <v>17534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7671</v>
          </cell>
          <cell r="AY268">
            <v>135.5</v>
          </cell>
          <cell r="AZ268">
            <v>17534</v>
          </cell>
          <cell r="BA268">
            <v>46513</v>
          </cell>
          <cell r="BB268">
            <v>64047</v>
          </cell>
          <cell r="BC268">
            <v>2.15</v>
          </cell>
          <cell r="BD268">
            <v>37698.1</v>
          </cell>
          <cell r="BE268">
            <v>99701.87</v>
          </cell>
          <cell r="BF268">
            <v>735.81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1</v>
          </cell>
          <cell r="BN268">
            <v>0</v>
          </cell>
          <cell r="BO268">
            <v>1</v>
          </cell>
          <cell r="BP268" t="str">
            <v>Brad</v>
          </cell>
          <cell r="BQ268" t="str">
            <v>Breon</v>
          </cell>
          <cell r="BR268">
            <v>6418982291</v>
          </cell>
          <cell r="BS268" t="str">
            <v>brad.breon@seymourcsd.org</v>
          </cell>
          <cell r="BT268" t="str">
            <v>Willard</v>
          </cell>
          <cell r="BU268" t="str">
            <v>Armstrong</v>
          </cell>
          <cell r="BV268">
            <v>6418982291</v>
          </cell>
          <cell r="BW268" t="str">
            <v>willard.armstrong@seymourcsd.org</v>
          </cell>
          <cell r="BX268" t="str">
            <v>Willard</v>
          </cell>
          <cell r="BY268" t="str">
            <v>Armstrong</v>
          </cell>
          <cell r="BZ268">
            <v>6418982291</v>
          </cell>
          <cell r="CA268" t="str">
            <v>willard.armstrong@seymourcsd.org</v>
          </cell>
          <cell r="CB268" t="str">
            <v>NULL</v>
          </cell>
          <cell r="CC268">
            <v>41894.785995370374</v>
          </cell>
          <cell r="CD268" t="str">
            <v>NULL</v>
          </cell>
          <cell r="CE268">
            <v>1</v>
          </cell>
          <cell r="CF268">
            <v>1</v>
          </cell>
          <cell r="CG268">
            <v>1</v>
          </cell>
          <cell r="CH268">
            <v>1329</v>
          </cell>
          <cell r="CI268" t="str">
            <v>5895</v>
          </cell>
          <cell r="CJ268" t="str">
            <v>0000</v>
          </cell>
          <cell r="CK268" t="str">
            <v>2014</v>
          </cell>
        </row>
        <row r="269">
          <cell r="A269">
            <v>5922</v>
          </cell>
          <cell r="B269" t="str">
            <v>2014</v>
          </cell>
          <cell r="C269">
            <v>79338.23</v>
          </cell>
          <cell r="D269">
            <v>0</v>
          </cell>
          <cell r="E269">
            <v>60353.29</v>
          </cell>
          <cell r="F269">
            <v>1053.1600000000001</v>
          </cell>
          <cell r="G269">
            <v>0</v>
          </cell>
          <cell r="H269">
            <v>74.849999999999994</v>
          </cell>
          <cell r="I269">
            <v>247649.26</v>
          </cell>
          <cell r="J269">
            <v>50954.09</v>
          </cell>
          <cell r="K269">
            <v>12351.04</v>
          </cell>
          <cell r="L269">
            <v>22821.11</v>
          </cell>
          <cell r="M269">
            <v>0</v>
          </cell>
          <cell r="N269">
            <v>1055</v>
          </cell>
          <cell r="O269">
            <v>0</v>
          </cell>
          <cell r="P269">
            <v>7676.76</v>
          </cell>
          <cell r="Q269">
            <v>0</v>
          </cell>
          <cell r="R269">
            <v>483326.79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9710.9599999999991</v>
          </cell>
          <cell r="Z269">
            <v>3632.16</v>
          </cell>
          <cell r="AA269">
            <v>0</v>
          </cell>
          <cell r="AB269">
            <v>9936.64</v>
          </cell>
          <cell r="AC269">
            <v>0</v>
          </cell>
          <cell r="AD269">
            <v>0</v>
          </cell>
          <cell r="AE269">
            <v>23279.759999999998</v>
          </cell>
          <cell r="AF269">
            <v>460047.03</v>
          </cell>
          <cell r="AG269">
            <v>0.56000000000000005</v>
          </cell>
          <cell r="AH269">
            <v>101389</v>
          </cell>
          <cell r="AI269">
            <v>4753</v>
          </cell>
          <cell r="AJ269">
            <v>0</v>
          </cell>
          <cell r="AK269">
            <v>0</v>
          </cell>
          <cell r="AL269">
            <v>3146</v>
          </cell>
          <cell r="AM269">
            <v>17890</v>
          </cell>
          <cell r="AN269">
            <v>104535</v>
          </cell>
          <cell r="AO269">
            <v>22643</v>
          </cell>
          <cell r="AP269">
            <v>0</v>
          </cell>
          <cell r="AQ269">
            <v>6486</v>
          </cell>
          <cell r="AR269">
            <v>13894</v>
          </cell>
          <cell r="AS269">
            <v>17744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17341</v>
          </cell>
          <cell r="AY269">
            <v>424</v>
          </cell>
          <cell r="AZ269">
            <v>13894</v>
          </cell>
          <cell r="BA269">
            <v>127178</v>
          </cell>
          <cell r="BB269">
            <v>141072</v>
          </cell>
          <cell r="BC269">
            <v>3.26</v>
          </cell>
          <cell r="BD269">
            <v>45294.44</v>
          </cell>
          <cell r="BE269">
            <v>414752.59</v>
          </cell>
          <cell r="BF269">
            <v>978.19</v>
          </cell>
          <cell r="BG269">
            <v>0</v>
          </cell>
          <cell r="BH269">
            <v>0</v>
          </cell>
          <cell r="BI269">
            <v>1</v>
          </cell>
          <cell r="BJ269">
            <v>1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1</v>
          </cell>
          <cell r="BP269" t="str">
            <v>Patti</v>
          </cell>
          <cell r="BQ269" t="str">
            <v>Petersen</v>
          </cell>
          <cell r="BR269" t="str">
            <v>641-822-3236</v>
          </cell>
          <cell r="BS269" t="str">
            <v>patti.petersen@westforkschool.org</v>
          </cell>
          <cell r="BT269" t="str">
            <v>Tom</v>
          </cell>
          <cell r="BU269" t="str">
            <v>Worley</v>
          </cell>
          <cell r="BV269" t="str">
            <v>641-822-3235</v>
          </cell>
          <cell r="BW269" t="str">
            <v>patti.petersen@westforkschool.org</v>
          </cell>
          <cell r="BX269" t="str">
            <v>Tom</v>
          </cell>
          <cell r="BY269" t="str">
            <v>Worley</v>
          </cell>
          <cell r="BZ269" t="str">
            <v>641.822.3235</v>
          </cell>
          <cell r="CA269" t="str">
            <v>patti.petersen@westforkschool.org</v>
          </cell>
          <cell r="CB269" t="str">
            <v>NULL</v>
          </cell>
          <cell r="CC269">
            <v>41890.484618055554</v>
          </cell>
          <cell r="CD269" t="str">
            <v>NULL</v>
          </cell>
          <cell r="CE269">
            <v>1</v>
          </cell>
          <cell r="CF269">
            <v>1</v>
          </cell>
          <cell r="CG269">
            <v>1</v>
          </cell>
          <cell r="CH269">
            <v>1330</v>
          </cell>
          <cell r="CI269" t="str">
            <v>5922</v>
          </cell>
          <cell r="CJ269" t="str">
            <v>0000</v>
          </cell>
          <cell r="CK269" t="str">
            <v>2014</v>
          </cell>
        </row>
        <row r="270">
          <cell r="A270">
            <v>5949</v>
          </cell>
          <cell r="B270" t="str">
            <v>2014</v>
          </cell>
          <cell r="C270">
            <v>93750.33</v>
          </cell>
          <cell r="D270">
            <v>1520</v>
          </cell>
          <cell r="E270">
            <v>34138.720000000001</v>
          </cell>
          <cell r="F270">
            <v>0</v>
          </cell>
          <cell r="G270">
            <v>0</v>
          </cell>
          <cell r="H270">
            <v>200</v>
          </cell>
          <cell r="I270">
            <v>188153.12</v>
          </cell>
          <cell r="J270">
            <v>36495.24</v>
          </cell>
          <cell r="K270">
            <v>6279.75</v>
          </cell>
          <cell r="L270">
            <v>49814.67</v>
          </cell>
          <cell r="M270">
            <v>17896</v>
          </cell>
          <cell r="N270">
            <v>1410</v>
          </cell>
          <cell r="O270">
            <v>2134.09</v>
          </cell>
          <cell r="P270">
            <v>7229.55</v>
          </cell>
          <cell r="Q270">
            <v>0</v>
          </cell>
          <cell r="R270">
            <v>439021.47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12386.64</v>
          </cell>
          <cell r="Z270">
            <v>37608.480000000003</v>
          </cell>
          <cell r="AA270">
            <v>0</v>
          </cell>
          <cell r="AB270">
            <v>12649.28</v>
          </cell>
          <cell r="AC270">
            <v>2343.6</v>
          </cell>
          <cell r="AD270">
            <v>0</v>
          </cell>
          <cell r="AE270">
            <v>64988</v>
          </cell>
          <cell r="AF270">
            <v>374033.47</v>
          </cell>
          <cell r="AG270">
            <v>0.56000000000000005</v>
          </cell>
          <cell r="AH270">
            <v>79392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79392</v>
          </cell>
          <cell r="AO270">
            <v>0</v>
          </cell>
          <cell r="AP270">
            <v>16105</v>
          </cell>
          <cell r="AQ270">
            <v>67158</v>
          </cell>
          <cell r="AR270">
            <v>15671</v>
          </cell>
          <cell r="AS270">
            <v>22588</v>
          </cell>
          <cell r="AT270">
            <v>8356</v>
          </cell>
          <cell r="AU270">
            <v>4185</v>
          </cell>
          <cell r="AV270">
            <v>0</v>
          </cell>
          <cell r="AW270">
            <v>0</v>
          </cell>
          <cell r="AX270">
            <v>22119</v>
          </cell>
          <cell r="AY270">
            <v>648.29999999999995</v>
          </cell>
          <cell r="AZ270">
            <v>40132</v>
          </cell>
          <cell r="BA270">
            <v>79392</v>
          </cell>
          <cell r="BB270">
            <v>119524</v>
          </cell>
          <cell r="BC270">
            <v>3.13</v>
          </cell>
          <cell r="BD270">
            <v>125613.16</v>
          </cell>
          <cell r="BE270">
            <v>248420.31</v>
          </cell>
          <cell r="BF270">
            <v>383.19</v>
          </cell>
          <cell r="BG270">
            <v>0</v>
          </cell>
          <cell r="BH270">
            <v>0</v>
          </cell>
          <cell r="BI270">
            <v>11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 t="str">
            <v>LaDonn</v>
          </cell>
          <cell r="BQ270" t="str">
            <v>Hartzell</v>
          </cell>
          <cell r="BR270" t="str">
            <v>712.324.2504</v>
          </cell>
          <cell r="BS270" t="str">
            <v>lhartzell@sheldon.k12.ia.us</v>
          </cell>
          <cell r="BT270" t="str">
            <v>Bruce</v>
          </cell>
          <cell r="BU270" t="str">
            <v>Roelfs</v>
          </cell>
          <cell r="BV270" t="str">
            <v>712.324.3423</v>
          </cell>
          <cell r="BW270" t="str">
            <v>broelfs@sheldon.k12.ia.us</v>
          </cell>
          <cell r="BX270" t="str">
            <v>none</v>
          </cell>
          <cell r="BY270" t="str">
            <v>none</v>
          </cell>
          <cell r="BZ270" t="str">
            <v>none</v>
          </cell>
          <cell r="CA270" t="str">
            <v>none</v>
          </cell>
          <cell r="CB270" t="str">
            <v>NULL</v>
          </cell>
          <cell r="CC270">
            <v>41894.73337962963</v>
          </cell>
          <cell r="CD270" t="str">
            <v>NULL</v>
          </cell>
          <cell r="CE270">
            <v>1</v>
          </cell>
          <cell r="CF270">
            <v>1</v>
          </cell>
          <cell r="CG270">
            <v>1</v>
          </cell>
          <cell r="CH270">
            <v>1331</v>
          </cell>
          <cell r="CI270" t="str">
            <v>5949</v>
          </cell>
          <cell r="CJ270" t="str">
            <v>0000</v>
          </cell>
          <cell r="CK270" t="str">
            <v>2014</v>
          </cell>
        </row>
        <row r="271">
          <cell r="A271">
            <v>5976</v>
          </cell>
          <cell r="B271" t="str">
            <v>2014</v>
          </cell>
          <cell r="C271">
            <v>62688.63</v>
          </cell>
          <cell r="D271">
            <v>34.99</v>
          </cell>
          <cell r="E271">
            <v>23860.720000000001</v>
          </cell>
          <cell r="F271">
            <v>1144.6099999999999</v>
          </cell>
          <cell r="G271">
            <v>0</v>
          </cell>
          <cell r="H271">
            <v>0</v>
          </cell>
          <cell r="I271">
            <v>176258.22</v>
          </cell>
          <cell r="J271">
            <v>42050.18</v>
          </cell>
          <cell r="K271">
            <v>18742.919999999998</v>
          </cell>
          <cell r="L271">
            <v>24147.66</v>
          </cell>
          <cell r="M271">
            <v>21225</v>
          </cell>
          <cell r="N271">
            <v>655</v>
          </cell>
          <cell r="O271">
            <v>0</v>
          </cell>
          <cell r="P271">
            <v>2638.65</v>
          </cell>
          <cell r="Q271">
            <v>0</v>
          </cell>
          <cell r="R271">
            <v>373446.58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1023.53</v>
          </cell>
          <cell r="Y271">
            <v>18197.759999999998</v>
          </cell>
          <cell r="Z271">
            <v>4168.6400000000003</v>
          </cell>
          <cell r="AA271">
            <v>0</v>
          </cell>
          <cell r="AB271">
            <v>29052.799999999999</v>
          </cell>
          <cell r="AC271">
            <v>0</v>
          </cell>
          <cell r="AD271">
            <v>0</v>
          </cell>
          <cell r="AE271">
            <v>52442.73</v>
          </cell>
          <cell r="AF271">
            <v>321003.84999999998</v>
          </cell>
          <cell r="AG271">
            <v>0.56000000000000005</v>
          </cell>
          <cell r="AH271">
            <v>66060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66060</v>
          </cell>
          <cell r="AO271">
            <v>0</v>
          </cell>
          <cell r="AP271">
            <v>2872</v>
          </cell>
          <cell r="AQ271">
            <v>7444</v>
          </cell>
          <cell r="AR271">
            <v>28681</v>
          </cell>
          <cell r="AS271">
            <v>51880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32496</v>
          </cell>
          <cell r="AY271">
            <v>691</v>
          </cell>
          <cell r="AZ271">
            <v>31553</v>
          </cell>
          <cell r="BA271">
            <v>66060</v>
          </cell>
          <cell r="BB271">
            <v>97613</v>
          </cell>
          <cell r="BC271">
            <v>3.29</v>
          </cell>
          <cell r="BD271">
            <v>103809.37</v>
          </cell>
          <cell r="BE271">
            <v>217194.48</v>
          </cell>
          <cell r="BF271">
            <v>314.32</v>
          </cell>
          <cell r="BG271">
            <v>0</v>
          </cell>
          <cell r="BH271">
            <v>0</v>
          </cell>
          <cell r="BI271">
            <v>7</v>
          </cell>
          <cell r="BJ271">
            <v>0</v>
          </cell>
          <cell r="BK271">
            <v>0</v>
          </cell>
          <cell r="BL271">
            <v>0</v>
          </cell>
          <cell r="BM271">
            <v>1</v>
          </cell>
          <cell r="BN271">
            <v>0</v>
          </cell>
          <cell r="BO271">
            <v>0</v>
          </cell>
          <cell r="BP271" t="str">
            <v>Todd</v>
          </cell>
          <cell r="BQ271" t="str">
            <v>Greenwalt</v>
          </cell>
          <cell r="BR271" t="str">
            <v>712-246-2815</v>
          </cell>
          <cell r="BS271" t="str">
            <v>greenwaltt@shenandoah.k12.ia.us</v>
          </cell>
          <cell r="BT271" t="str">
            <v>Todd</v>
          </cell>
          <cell r="BU271" t="str">
            <v>Greenwalt</v>
          </cell>
          <cell r="BV271" t="str">
            <v>712-246-2815</v>
          </cell>
          <cell r="BW271" t="str">
            <v>greenwaltt@shenandoah.k12.ia.us</v>
          </cell>
          <cell r="BX271" t="str">
            <v>Todd</v>
          </cell>
          <cell r="BY271" t="str">
            <v>Greenwalt</v>
          </cell>
          <cell r="BZ271" t="str">
            <v>712-246-2815</v>
          </cell>
          <cell r="CA271" t="str">
            <v>greenwaltt@shenandoah.k12.ia.us</v>
          </cell>
          <cell r="CB271" t="str">
            <v>NULL</v>
          </cell>
          <cell r="CC271">
            <v>41967.593645833331</v>
          </cell>
          <cell r="CD271" t="str">
            <v>NULL</v>
          </cell>
          <cell r="CE271">
            <v>1</v>
          </cell>
          <cell r="CF271">
            <v>1</v>
          </cell>
          <cell r="CG271">
            <v>1</v>
          </cell>
          <cell r="CH271">
            <v>1332</v>
          </cell>
          <cell r="CI271" t="str">
            <v>5976</v>
          </cell>
          <cell r="CJ271" t="str">
            <v>0000</v>
          </cell>
          <cell r="CK271" t="str">
            <v>2014</v>
          </cell>
        </row>
        <row r="272">
          <cell r="A272">
            <v>5994</v>
          </cell>
          <cell r="B272" t="str">
            <v>2014</v>
          </cell>
          <cell r="C272">
            <v>77765.179999999993</v>
          </cell>
          <cell r="D272">
            <v>4685</v>
          </cell>
          <cell r="E272">
            <v>66148.44</v>
          </cell>
          <cell r="F272">
            <v>2829.3</v>
          </cell>
          <cell r="G272">
            <v>0</v>
          </cell>
          <cell r="H272">
            <v>399.52</v>
          </cell>
          <cell r="I272">
            <v>174067.19</v>
          </cell>
          <cell r="J272">
            <v>48833.09</v>
          </cell>
          <cell r="K272">
            <v>35622.93</v>
          </cell>
          <cell r="L272">
            <v>23709.69</v>
          </cell>
          <cell r="M272">
            <v>16048</v>
          </cell>
          <cell r="N272">
            <v>1205</v>
          </cell>
          <cell r="O272">
            <v>1351.84</v>
          </cell>
          <cell r="P272">
            <v>3424.32</v>
          </cell>
          <cell r="Q272">
            <v>0</v>
          </cell>
          <cell r="R272">
            <v>456089.5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1955.26</v>
          </cell>
          <cell r="Y272">
            <v>15033.76</v>
          </cell>
          <cell r="Z272">
            <v>17.920000000000002</v>
          </cell>
          <cell r="AA272">
            <v>0</v>
          </cell>
          <cell r="AB272">
            <v>21355.599999999999</v>
          </cell>
          <cell r="AC272">
            <v>0</v>
          </cell>
          <cell r="AD272">
            <v>0</v>
          </cell>
          <cell r="AE272">
            <v>38362.54</v>
          </cell>
          <cell r="AF272">
            <v>417726.96</v>
          </cell>
          <cell r="AG272">
            <v>0.56000000000000005</v>
          </cell>
          <cell r="AH272">
            <v>81598</v>
          </cell>
          <cell r="AI272">
            <v>4582</v>
          </cell>
          <cell r="AJ272">
            <v>0</v>
          </cell>
          <cell r="AK272">
            <v>0</v>
          </cell>
          <cell r="AL272">
            <v>241</v>
          </cell>
          <cell r="AM272">
            <v>1353</v>
          </cell>
          <cell r="AN272">
            <v>81839</v>
          </cell>
          <cell r="AO272">
            <v>5935</v>
          </cell>
          <cell r="AP272">
            <v>6367</v>
          </cell>
          <cell r="AQ272">
            <v>32</v>
          </cell>
          <cell r="AR272">
            <v>19846</v>
          </cell>
          <cell r="AS272">
            <v>38135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26846</v>
          </cell>
          <cell r="AY272">
            <v>309</v>
          </cell>
          <cell r="AZ272">
            <v>26213</v>
          </cell>
          <cell r="BA272">
            <v>87774</v>
          </cell>
          <cell r="BB272">
            <v>113987</v>
          </cell>
          <cell r="BC272">
            <v>3.66</v>
          </cell>
          <cell r="BD272">
            <v>95939.58</v>
          </cell>
          <cell r="BE272">
            <v>321787.38</v>
          </cell>
          <cell r="BF272">
            <v>1041.3800000000001</v>
          </cell>
          <cell r="BG272">
            <v>0</v>
          </cell>
          <cell r="BH272">
            <v>0</v>
          </cell>
          <cell r="BI272">
            <v>7</v>
          </cell>
          <cell r="BJ272">
            <v>1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1</v>
          </cell>
          <cell r="BP272" t="str">
            <v>Kindra</v>
          </cell>
          <cell r="BQ272" t="str">
            <v>Reiter</v>
          </cell>
          <cell r="BR272" t="str">
            <v>712-754-2533</v>
          </cell>
          <cell r="BS272" t="str">
            <v>kreiter@thegenerals.org</v>
          </cell>
          <cell r="BT272" t="str">
            <v>Tom</v>
          </cell>
          <cell r="BU272" t="str">
            <v>Doeden</v>
          </cell>
          <cell r="BV272" t="str">
            <v>712-221-0550</v>
          </cell>
          <cell r="BW272" t="str">
            <v>todoeden@thegenerals.org</v>
          </cell>
          <cell r="BX272" t="str">
            <v>Tom</v>
          </cell>
          <cell r="BY272" t="str">
            <v>Doeden</v>
          </cell>
          <cell r="BZ272" t="str">
            <v>712-221-0550</v>
          </cell>
          <cell r="CA272" t="str">
            <v>todoeden@thegenerals.org</v>
          </cell>
          <cell r="CB272" t="str">
            <v>NULL</v>
          </cell>
          <cell r="CC272">
            <v>41897.446168981478</v>
          </cell>
          <cell r="CD272" t="str">
            <v>NULL</v>
          </cell>
          <cell r="CE272">
            <v>1</v>
          </cell>
          <cell r="CF272">
            <v>1</v>
          </cell>
          <cell r="CG272">
            <v>1</v>
          </cell>
          <cell r="CH272">
            <v>1333</v>
          </cell>
          <cell r="CI272" t="str">
            <v>5994</v>
          </cell>
          <cell r="CJ272" t="str">
            <v>0000</v>
          </cell>
          <cell r="CK272" t="str">
            <v>2014</v>
          </cell>
        </row>
        <row r="273">
          <cell r="A273">
            <v>6003</v>
          </cell>
          <cell r="B273" t="str">
            <v>2014</v>
          </cell>
          <cell r="C273">
            <v>53858.879999999997</v>
          </cell>
          <cell r="D273">
            <v>0</v>
          </cell>
          <cell r="E273">
            <v>22957.15</v>
          </cell>
          <cell r="F273">
            <v>0</v>
          </cell>
          <cell r="G273">
            <v>0</v>
          </cell>
          <cell r="H273">
            <v>0</v>
          </cell>
          <cell r="I273">
            <v>174300.19</v>
          </cell>
          <cell r="J273">
            <v>46164.92</v>
          </cell>
          <cell r="K273">
            <v>8088.63</v>
          </cell>
          <cell r="L273">
            <v>1481.13</v>
          </cell>
          <cell r="M273">
            <v>0</v>
          </cell>
          <cell r="N273">
            <v>0</v>
          </cell>
          <cell r="O273">
            <v>2436</v>
          </cell>
          <cell r="P273">
            <v>10519.77</v>
          </cell>
          <cell r="Q273">
            <v>0</v>
          </cell>
          <cell r="R273">
            <v>319806.67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15358</v>
          </cell>
          <cell r="Z273">
            <v>53891.040000000001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69249.039999999994</v>
          </cell>
          <cell r="AF273">
            <v>250557.63</v>
          </cell>
          <cell r="AG273">
            <v>0.56000000000000005</v>
          </cell>
          <cell r="AH273">
            <v>35440</v>
          </cell>
          <cell r="AI273">
            <v>0</v>
          </cell>
          <cell r="AJ273">
            <v>0</v>
          </cell>
          <cell r="AK273">
            <v>0</v>
          </cell>
          <cell r="AL273">
            <v>5107</v>
          </cell>
          <cell r="AM273">
            <v>0</v>
          </cell>
          <cell r="AN273">
            <v>40547</v>
          </cell>
          <cell r="AO273">
            <v>0</v>
          </cell>
          <cell r="AP273">
            <v>0</v>
          </cell>
          <cell r="AQ273">
            <v>96234</v>
          </cell>
          <cell r="AR273">
            <v>14453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27425</v>
          </cell>
          <cell r="AY273">
            <v>260</v>
          </cell>
          <cell r="AZ273">
            <v>14453</v>
          </cell>
          <cell r="BA273">
            <v>40547</v>
          </cell>
          <cell r="BB273">
            <v>55000</v>
          </cell>
          <cell r="BC273">
            <v>4.5599999999999996</v>
          </cell>
          <cell r="BD273">
            <v>65905.679999999993</v>
          </cell>
          <cell r="BE273">
            <v>184651.95</v>
          </cell>
          <cell r="BF273">
            <v>710.2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1</v>
          </cell>
          <cell r="BP273" t="str">
            <v>Gregg</v>
          </cell>
          <cell r="BQ273" t="str">
            <v>Cruickshank</v>
          </cell>
          <cell r="BR273">
            <v>7123742141</v>
          </cell>
          <cell r="BS273" t="str">
            <v>gcruickshank@sidney.k12.ia.us</v>
          </cell>
          <cell r="BT273" t="str">
            <v>Pat</v>
          </cell>
          <cell r="BU273" t="str">
            <v>Barrett</v>
          </cell>
          <cell r="BV273">
            <v>7123702434</v>
          </cell>
          <cell r="BW273" t="str">
            <v>pbarrett@sidney.k12.ia.us</v>
          </cell>
          <cell r="BX273" t="str">
            <v>Pat</v>
          </cell>
          <cell r="BY273" t="str">
            <v>Barrett</v>
          </cell>
          <cell r="BZ273">
            <v>7123742434</v>
          </cell>
          <cell r="CA273" t="str">
            <v>pbarrett@sidney.k12.ia.us</v>
          </cell>
          <cell r="CB273" t="str">
            <v>NULL</v>
          </cell>
          <cell r="CC273">
            <v>41877.419849537036</v>
          </cell>
          <cell r="CD273" t="str">
            <v>NULL</v>
          </cell>
          <cell r="CE273">
            <v>1</v>
          </cell>
          <cell r="CF273">
            <v>1</v>
          </cell>
          <cell r="CG273">
            <v>1</v>
          </cell>
          <cell r="CH273">
            <v>1334</v>
          </cell>
          <cell r="CI273" t="str">
            <v>6003</v>
          </cell>
          <cell r="CJ273" t="str">
            <v>0000</v>
          </cell>
          <cell r="CK273" t="str">
            <v>2014</v>
          </cell>
        </row>
        <row r="274">
          <cell r="A274">
            <v>6012</v>
          </cell>
          <cell r="B274" t="str">
            <v>2014</v>
          </cell>
          <cell r="C274">
            <v>51623.73</v>
          </cell>
          <cell r="D274">
            <v>0</v>
          </cell>
          <cell r="E274">
            <v>33620.43</v>
          </cell>
          <cell r="F274">
            <v>1250.32</v>
          </cell>
          <cell r="G274">
            <v>0</v>
          </cell>
          <cell r="H274">
            <v>0</v>
          </cell>
          <cell r="I274">
            <v>122477.14</v>
          </cell>
          <cell r="J274">
            <v>40488.11</v>
          </cell>
          <cell r="K274">
            <v>9589.7800000000007</v>
          </cell>
          <cell r="L274">
            <v>33818.06</v>
          </cell>
          <cell r="M274">
            <v>5816</v>
          </cell>
          <cell r="N274">
            <v>738</v>
          </cell>
          <cell r="O274">
            <v>138</v>
          </cell>
          <cell r="P274">
            <v>4061.35</v>
          </cell>
          <cell r="Q274">
            <v>0</v>
          </cell>
          <cell r="R274">
            <v>303620.92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6498.8</v>
          </cell>
          <cell r="Z274">
            <v>15802.64</v>
          </cell>
          <cell r="AA274">
            <v>0</v>
          </cell>
          <cell r="AB274">
            <v>6632.08</v>
          </cell>
          <cell r="AC274">
            <v>165.76</v>
          </cell>
          <cell r="AD274">
            <v>0</v>
          </cell>
          <cell r="AE274">
            <v>29099.279999999999</v>
          </cell>
          <cell r="AF274">
            <v>274521.64</v>
          </cell>
          <cell r="AG274">
            <v>0.56000000000000005</v>
          </cell>
          <cell r="AH274">
            <v>48318</v>
          </cell>
          <cell r="AI274">
            <v>0</v>
          </cell>
          <cell r="AJ274">
            <v>0</v>
          </cell>
          <cell r="AK274">
            <v>0</v>
          </cell>
          <cell r="AL274">
            <v>1614</v>
          </cell>
          <cell r="AM274">
            <v>1750</v>
          </cell>
          <cell r="AN274">
            <v>49932</v>
          </cell>
          <cell r="AO274">
            <v>1750</v>
          </cell>
          <cell r="AP274">
            <v>0</v>
          </cell>
          <cell r="AQ274">
            <v>28219</v>
          </cell>
          <cell r="AR274">
            <v>17990</v>
          </cell>
          <cell r="AS274">
            <v>11843</v>
          </cell>
          <cell r="AT274">
            <v>360</v>
          </cell>
          <cell r="AU274">
            <v>296</v>
          </cell>
          <cell r="AV274">
            <v>0</v>
          </cell>
          <cell r="AW274">
            <v>0</v>
          </cell>
          <cell r="AX274">
            <v>11605</v>
          </cell>
          <cell r="AY274">
            <v>253</v>
          </cell>
          <cell r="AZ274">
            <v>18350</v>
          </cell>
          <cell r="BA274">
            <v>51682</v>
          </cell>
          <cell r="BB274">
            <v>70032</v>
          </cell>
          <cell r="BC274">
            <v>3.92</v>
          </cell>
          <cell r="BD274">
            <v>71932</v>
          </cell>
          <cell r="BE274">
            <v>202589.64</v>
          </cell>
          <cell r="BF274">
            <v>800.75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1</v>
          </cell>
          <cell r="BN274">
            <v>0</v>
          </cell>
          <cell r="BO274">
            <v>1</v>
          </cell>
          <cell r="BP274" t="str">
            <v>Dan</v>
          </cell>
          <cell r="BQ274" t="str">
            <v>Taghon</v>
          </cell>
          <cell r="BR274" t="str">
            <v>641-622-2011</v>
          </cell>
          <cell r="BS274" t="str">
            <v>dan.taghon@sigourneyschools.com</v>
          </cell>
          <cell r="BT274" t="str">
            <v>Dan</v>
          </cell>
          <cell r="BU274" t="str">
            <v>Taghon</v>
          </cell>
          <cell r="BV274" t="str">
            <v>641-622-2011</v>
          </cell>
          <cell r="BW274" t="str">
            <v>dan.taghon@sigourneyschools.com</v>
          </cell>
          <cell r="BX274" t="str">
            <v>Dan</v>
          </cell>
          <cell r="BY274" t="str">
            <v>Taghon</v>
          </cell>
          <cell r="BZ274" t="str">
            <v>641-622-2011</v>
          </cell>
          <cell r="CA274" t="str">
            <v>dan.taghon@sigourneyschools.com</v>
          </cell>
          <cell r="CB274" t="str">
            <v>NULL</v>
          </cell>
          <cell r="CC274">
            <v>41897.740729166668</v>
          </cell>
          <cell r="CD274" t="str">
            <v>NULL</v>
          </cell>
          <cell r="CE274">
            <v>1</v>
          </cell>
          <cell r="CF274">
            <v>1</v>
          </cell>
          <cell r="CG274">
            <v>1</v>
          </cell>
          <cell r="CH274">
            <v>1335</v>
          </cell>
          <cell r="CI274" t="str">
            <v>6012</v>
          </cell>
          <cell r="CJ274" t="str">
            <v>0000</v>
          </cell>
          <cell r="CK274" t="str">
            <v>2014</v>
          </cell>
        </row>
        <row r="275">
          <cell r="A275">
            <v>6030</v>
          </cell>
          <cell r="B275" t="str">
            <v>2014</v>
          </cell>
          <cell r="C275">
            <v>75979.570000000007</v>
          </cell>
          <cell r="D275">
            <v>0</v>
          </cell>
          <cell r="E275">
            <v>70823.28</v>
          </cell>
          <cell r="F275">
            <v>770.74</v>
          </cell>
          <cell r="G275">
            <v>0</v>
          </cell>
          <cell r="H275">
            <v>0</v>
          </cell>
          <cell r="I275">
            <v>196558.06</v>
          </cell>
          <cell r="J275">
            <v>56310.82</v>
          </cell>
          <cell r="K275">
            <v>21645.33</v>
          </cell>
          <cell r="L275">
            <v>19726.93</v>
          </cell>
          <cell r="M275">
            <v>18958</v>
          </cell>
          <cell r="N275">
            <v>759</v>
          </cell>
          <cell r="O275">
            <v>15344.35</v>
          </cell>
          <cell r="P275">
            <v>6255.95</v>
          </cell>
          <cell r="Q275">
            <v>0</v>
          </cell>
          <cell r="R275">
            <v>483132.03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13163.36</v>
          </cell>
          <cell r="Z275">
            <v>11620.56</v>
          </cell>
          <cell r="AA275">
            <v>0</v>
          </cell>
          <cell r="AB275">
            <v>16429.84</v>
          </cell>
          <cell r="AC275">
            <v>0</v>
          </cell>
          <cell r="AD275">
            <v>0</v>
          </cell>
          <cell r="AE275">
            <v>41213.760000000002</v>
          </cell>
          <cell r="AF275">
            <v>441918.27</v>
          </cell>
          <cell r="AG275">
            <v>0.56000000000000005</v>
          </cell>
          <cell r="AH275">
            <v>77883</v>
          </cell>
          <cell r="AI275">
            <v>0</v>
          </cell>
          <cell r="AJ275">
            <v>2810</v>
          </cell>
          <cell r="AK275">
            <v>4377</v>
          </cell>
          <cell r="AL275">
            <v>749</v>
          </cell>
          <cell r="AM275">
            <v>430</v>
          </cell>
          <cell r="AN275">
            <v>81442</v>
          </cell>
          <cell r="AO275">
            <v>4807</v>
          </cell>
          <cell r="AP275">
            <v>13099</v>
          </cell>
          <cell r="AQ275">
            <v>20751</v>
          </cell>
          <cell r="AR275">
            <v>21273</v>
          </cell>
          <cell r="AS275">
            <v>29339</v>
          </cell>
          <cell r="AT275">
            <v>310</v>
          </cell>
          <cell r="AU275">
            <v>0</v>
          </cell>
          <cell r="AV275">
            <v>0</v>
          </cell>
          <cell r="AW275">
            <v>0</v>
          </cell>
          <cell r="AX275">
            <v>23506</v>
          </cell>
          <cell r="AY275">
            <v>857.3</v>
          </cell>
          <cell r="AZ275">
            <v>34682</v>
          </cell>
          <cell r="BA275">
            <v>86249</v>
          </cell>
          <cell r="BB275">
            <v>120931</v>
          </cell>
          <cell r="BC275">
            <v>3.65</v>
          </cell>
          <cell r="BD275">
            <v>126589.3</v>
          </cell>
          <cell r="BE275">
            <v>315328.96999999997</v>
          </cell>
          <cell r="BF275">
            <v>367.82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1</v>
          </cell>
          <cell r="BN275">
            <v>0</v>
          </cell>
          <cell r="BO275">
            <v>0</v>
          </cell>
          <cell r="BP275" t="str">
            <v>Ken</v>
          </cell>
          <cell r="BQ275" t="str">
            <v>Dokter</v>
          </cell>
          <cell r="BR275" t="str">
            <v>712-722-2481</v>
          </cell>
          <cell r="BS275" t="str">
            <v>kndktr@sioux-center.k12.ia.us</v>
          </cell>
          <cell r="BT275" t="str">
            <v>Ken</v>
          </cell>
          <cell r="BU275" t="str">
            <v>Dokter</v>
          </cell>
          <cell r="BV275" t="str">
            <v>712-722-2481</v>
          </cell>
          <cell r="BW275" t="str">
            <v>kndktr@sioux-center.k12.ia.us</v>
          </cell>
          <cell r="BX275" t="str">
            <v>Ken</v>
          </cell>
          <cell r="BY275" t="str">
            <v>Dokter</v>
          </cell>
          <cell r="BZ275" t="str">
            <v>712-722-2481</v>
          </cell>
          <cell r="CA275" t="str">
            <v>kndktr@sioux-center.k12.ia.us</v>
          </cell>
          <cell r="CB275" t="str">
            <v>NULL</v>
          </cell>
          <cell r="CC275">
            <v>41893.498622685183</v>
          </cell>
          <cell r="CD275" t="str">
            <v>NULL</v>
          </cell>
          <cell r="CE275">
            <v>1</v>
          </cell>
          <cell r="CF275">
            <v>1</v>
          </cell>
          <cell r="CG275">
            <v>1</v>
          </cell>
          <cell r="CH275">
            <v>1336</v>
          </cell>
          <cell r="CI275" t="str">
            <v>6030</v>
          </cell>
          <cell r="CJ275" t="str">
            <v>0000</v>
          </cell>
          <cell r="CK275" t="str">
            <v>2014</v>
          </cell>
        </row>
        <row r="276">
          <cell r="A276">
            <v>6048</v>
          </cell>
          <cell r="B276" t="str">
            <v>2014</v>
          </cell>
          <cell r="C276">
            <v>83599.960000000006</v>
          </cell>
          <cell r="D276">
            <v>0</v>
          </cell>
          <cell r="E276">
            <v>62939</v>
          </cell>
          <cell r="F276">
            <v>0</v>
          </cell>
          <cell r="G276">
            <v>0</v>
          </cell>
          <cell r="H276">
            <v>0</v>
          </cell>
          <cell r="I276">
            <v>144278.10999999999</v>
          </cell>
          <cell r="J276">
            <v>37934.300000000003</v>
          </cell>
          <cell r="K276">
            <v>37142.769999999997</v>
          </cell>
          <cell r="L276">
            <v>21305.51</v>
          </cell>
          <cell r="M276">
            <v>0</v>
          </cell>
          <cell r="N276">
            <v>0</v>
          </cell>
          <cell r="O276">
            <v>77.989999999999995</v>
          </cell>
          <cell r="P276">
            <v>0</v>
          </cell>
          <cell r="Q276">
            <v>0</v>
          </cell>
          <cell r="R276">
            <v>387277.64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7151.2</v>
          </cell>
          <cell r="Z276">
            <v>1683.36</v>
          </cell>
          <cell r="AA276">
            <v>0</v>
          </cell>
          <cell r="AB276">
            <v>13198.08</v>
          </cell>
          <cell r="AC276">
            <v>0</v>
          </cell>
          <cell r="AD276">
            <v>0</v>
          </cell>
          <cell r="AE276">
            <v>22032.639999999999</v>
          </cell>
          <cell r="AF276">
            <v>365245</v>
          </cell>
          <cell r="AG276">
            <v>0.56000000000000005</v>
          </cell>
          <cell r="AH276">
            <v>106088</v>
          </cell>
          <cell r="AI276">
            <v>0</v>
          </cell>
          <cell r="AJ276">
            <v>0</v>
          </cell>
          <cell r="AK276">
            <v>0</v>
          </cell>
          <cell r="AL276">
            <v>1523</v>
          </cell>
          <cell r="AM276">
            <v>870</v>
          </cell>
          <cell r="AN276">
            <v>107611</v>
          </cell>
          <cell r="AO276">
            <v>870</v>
          </cell>
          <cell r="AP276">
            <v>19758</v>
          </cell>
          <cell r="AQ276">
            <v>3006</v>
          </cell>
          <cell r="AR276">
            <v>15911</v>
          </cell>
          <cell r="AS276">
            <v>23568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12770</v>
          </cell>
          <cell r="AY276">
            <v>467</v>
          </cell>
          <cell r="AZ276">
            <v>35669</v>
          </cell>
          <cell r="BA276">
            <v>108481</v>
          </cell>
          <cell r="BB276">
            <v>144150</v>
          </cell>
          <cell r="BC276">
            <v>2.5299999999999998</v>
          </cell>
          <cell r="BD276">
            <v>90242.57</v>
          </cell>
          <cell r="BE276">
            <v>275002.43</v>
          </cell>
          <cell r="BF276">
            <v>588.87</v>
          </cell>
          <cell r="BG276">
            <v>0</v>
          </cell>
          <cell r="BH276">
            <v>0</v>
          </cell>
          <cell r="BI276">
            <v>8</v>
          </cell>
          <cell r="BJ276">
            <v>1</v>
          </cell>
          <cell r="BK276">
            <v>1</v>
          </cell>
          <cell r="BL276">
            <v>0</v>
          </cell>
          <cell r="BM276">
            <v>1</v>
          </cell>
          <cell r="BN276">
            <v>0</v>
          </cell>
          <cell r="BO276">
            <v>0</v>
          </cell>
          <cell r="BP276" t="str">
            <v>Robert</v>
          </cell>
          <cell r="BQ276" t="str">
            <v>Pierce</v>
          </cell>
          <cell r="BR276" t="str">
            <v>712-283-2571</v>
          </cell>
          <cell r="BS276" t="str">
            <v>rpierce@siouxcentral.org</v>
          </cell>
          <cell r="BT276" t="str">
            <v>Robert</v>
          </cell>
          <cell r="BU276" t="str">
            <v>Pierce</v>
          </cell>
          <cell r="BV276" t="str">
            <v>712-283-2571</v>
          </cell>
          <cell r="BW276" t="str">
            <v>rpierce@siouxcentral.org</v>
          </cell>
          <cell r="BX276" t="str">
            <v>Robert</v>
          </cell>
          <cell r="BY276" t="str">
            <v>Pierce</v>
          </cell>
          <cell r="BZ276" t="str">
            <v>712-283-2571</v>
          </cell>
          <cell r="CA276" t="str">
            <v>rpierce@siouxcentral.org</v>
          </cell>
          <cell r="CB276" t="str">
            <v>NULL</v>
          </cell>
          <cell r="CC276">
            <v>41898.58457175926</v>
          </cell>
          <cell r="CD276" t="str">
            <v>NULL</v>
          </cell>
          <cell r="CE276">
            <v>1</v>
          </cell>
          <cell r="CF276">
            <v>1</v>
          </cell>
          <cell r="CG276">
            <v>1</v>
          </cell>
          <cell r="CH276">
            <v>1337</v>
          </cell>
          <cell r="CI276" t="str">
            <v>6035</v>
          </cell>
          <cell r="CJ276" t="str">
            <v>0000</v>
          </cell>
          <cell r="CK276" t="str">
            <v>2014</v>
          </cell>
        </row>
        <row r="277">
          <cell r="A277">
            <v>6039</v>
          </cell>
          <cell r="B277" t="str">
            <v>2014</v>
          </cell>
          <cell r="C277">
            <v>405572.98</v>
          </cell>
          <cell r="D277">
            <v>987</v>
          </cell>
          <cell r="E277">
            <v>298475.46000000002</v>
          </cell>
          <cell r="F277">
            <v>90269.39</v>
          </cell>
          <cell r="G277">
            <v>0</v>
          </cell>
          <cell r="H277">
            <v>0</v>
          </cell>
          <cell r="I277">
            <v>2129559.9300000002</v>
          </cell>
          <cell r="J277">
            <v>508601.67</v>
          </cell>
          <cell r="K277">
            <v>285605.09999999998</v>
          </cell>
          <cell r="L277">
            <v>108204.45</v>
          </cell>
          <cell r="M277">
            <v>0</v>
          </cell>
          <cell r="N277">
            <v>622.5</v>
          </cell>
          <cell r="O277">
            <v>828214.26</v>
          </cell>
          <cell r="P277">
            <v>56619.89</v>
          </cell>
          <cell r="Q277">
            <v>0</v>
          </cell>
          <cell r="R277">
            <v>4712732.63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78300.88</v>
          </cell>
          <cell r="AC277">
            <v>0</v>
          </cell>
          <cell r="AD277">
            <v>0</v>
          </cell>
          <cell r="AE277">
            <v>78300.88</v>
          </cell>
          <cell r="AF277">
            <v>4634431.75</v>
          </cell>
          <cell r="AG277">
            <v>0.56000000000000005</v>
          </cell>
          <cell r="AH277">
            <v>346828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346828</v>
          </cell>
          <cell r="AO277">
            <v>0</v>
          </cell>
          <cell r="AP277">
            <v>213002</v>
          </cell>
          <cell r="AQ277">
            <v>0</v>
          </cell>
          <cell r="AR277">
            <v>174662</v>
          </cell>
          <cell r="AS277">
            <v>139823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4467</v>
          </cell>
          <cell r="AZ277">
            <v>387664</v>
          </cell>
          <cell r="BA277">
            <v>346828</v>
          </cell>
          <cell r="BB277">
            <v>734492</v>
          </cell>
          <cell r="BC277">
            <v>6.31</v>
          </cell>
          <cell r="BD277">
            <v>2446159.84</v>
          </cell>
          <cell r="BE277">
            <v>2188271.91</v>
          </cell>
          <cell r="BF277">
            <v>489.88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1</v>
          </cell>
          <cell r="BM277">
            <v>0</v>
          </cell>
          <cell r="BN277">
            <v>0</v>
          </cell>
          <cell r="BO277">
            <v>0</v>
          </cell>
          <cell r="BP277" t="str">
            <v>Dave</v>
          </cell>
          <cell r="BQ277" t="str">
            <v>LeGree</v>
          </cell>
          <cell r="BR277" t="str">
            <v>712-279-6743</v>
          </cell>
          <cell r="BS277" t="str">
            <v>legreed@live.siouxcityschools.com</v>
          </cell>
          <cell r="BT277" t="str">
            <v>Jeff</v>
          </cell>
          <cell r="BU277" t="str">
            <v>Brown</v>
          </cell>
          <cell r="BV277" t="str">
            <v>712-279-6098</v>
          </cell>
          <cell r="BW277" t="str">
            <v>brownj@live.siouxcityschools.com</v>
          </cell>
          <cell r="BX277" t="str">
            <v>Randy</v>
          </cell>
          <cell r="BY277" t="str">
            <v>Merrigan</v>
          </cell>
          <cell r="BZ277" t="str">
            <v>712-279-6684</v>
          </cell>
          <cell r="CA277" t="str">
            <v>merrigr@live.siouxcityschools.com</v>
          </cell>
          <cell r="CB277" t="str">
            <v>NULL</v>
          </cell>
          <cell r="CC277">
            <v>41897.502071759256</v>
          </cell>
          <cell r="CD277" t="str">
            <v>NULL</v>
          </cell>
          <cell r="CE277">
            <v>1</v>
          </cell>
          <cell r="CF277">
            <v>1</v>
          </cell>
          <cell r="CG277">
            <v>1</v>
          </cell>
          <cell r="CH277">
            <v>1338</v>
          </cell>
          <cell r="CI277" t="str">
            <v>6039</v>
          </cell>
          <cell r="CJ277" t="str">
            <v>0000</v>
          </cell>
          <cell r="CK277" t="str">
            <v>2014</v>
          </cell>
        </row>
        <row r="278">
          <cell r="A278">
            <v>6091</v>
          </cell>
          <cell r="B278" t="str">
            <v>2014</v>
          </cell>
          <cell r="C278">
            <v>74710.73</v>
          </cell>
          <cell r="D278">
            <v>3414.12</v>
          </cell>
          <cell r="E278">
            <v>18562.14</v>
          </cell>
          <cell r="F278">
            <v>0</v>
          </cell>
          <cell r="G278">
            <v>0</v>
          </cell>
          <cell r="H278">
            <v>0</v>
          </cell>
          <cell r="I278">
            <v>135418.12</v>
          </cell>
          <cell r="J278">
            <v>33534.78</v>
          </cell>
          <cell r="K278">
            <v>16650.75</v>
          </cell>
          <cell r="L278">
            <v>0</v>
          </cell>
          <cell r="M278">
            <v>7222</v>
          </cell>
          <cell r="N278">
            <v>672.09</v>
          </cell>
          <cell r="O278">
            <v>0</v>
          </cell>
          <cell r="P278">
            <v>0</v>
          </cell>
          <cell r="Q278">
            <v>0</v>
          </cell>
          <cell r="R278">
            <v>290184.73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8140.16</v>
          </cell>
          <cell r="Z278">
            <v>8578.08</v>
          </cell>
          <cell r="AA278">
            <v>0</v>
          </cell>
          <cell r="AB278">
            <v>10313.52</v>
          </cell>
          <cell r="AC278">
            <v>0</v>
          </cell>
          <cell r="AD278">
            <v>0</v>
          </cell>
          <cell r="AE278">
            <v>27031.759999999998</v>
          </cell>
          <cell r="AF278">
            <v>263152.96999999997</v>
          </cell>
          <cell r="AG278">
            <v>0.56000000000000005</v>
          </cell>
          <cell r="AH278">
            <v>90066</v>
          </cell>
          <cell r="AI278">
            <v>24308</v>
          </cell>
          <cell r="AJ278">
            <v>5155</v>
          </cell>
          <cell r="AK278">
            <v>2095</v>
          </cell>
          <cell r="AL278">
            <v>706</v>
          </cell>
          <cell r="AM278">
            <v>4087</v>
          </cell>
          <cell r="AN278">
            <v>95927</v>
          </cell>
          <cell r="AO278">
            <v>30490</v>
          </cell>
          <cell r="AP278">
            <v>0</v>
          </cell>
          <cell r="AQ278">
            <v>15318</v>
          </cell>
          <cell r="AR278">
            <v>17098</v>
          </cell>
          <cell r="AS278">
            <v>18417</v>
          </cell>
          <cell r="AT278">
            <v>47</v>
          </cell>
          <cell r="AU278">
            <v>0</v>
          </cell>
          <cell r="AV278">
            <v>0</v>
          </cell>
          <cell r="AW278">
            <v>0</v>
          </cell>
          <cell r="AX278">
            <v>14536</v>
          </cell>
          <cell r="AY278">
            <v>282</v>
          </cell>
          <cell r="AZ278">
            <v>17145</v>
          </cell>
          <cell r="BA278">
            <v>126417</v>
          </cell>
          <cell r="BB278">
            <v>143562</v>
          </cell>
          <cell r="BC278">
            <v>1.83</v>
          </cell>
          <cell r="BD278">
            <v>31375.35</v>
          </cell>
          <cell r="BE278">
            <v>231777.62</v>
          </cell>
          <cell r="BF278">
            <v>821.91</v>
          </cell>
          <cell r="BG278">
            <v>0</v>
          </cell>
          <cell r="BH278">
            <v>0</v>
          </cell>
          <cell r="BI278">
            <v>4</v>
          </cell>
          <cell r="BJ278">
            <v>0</v>
          </cell>
          <cell r="BK278">
            <v>0</v>
          </cell>
          <cell r="BL278">
            <v>1</v>
          </cell>
          <cell r="BM278">
            <v>0</v>
          </cell>
          <cell r="BN278">
            <v>0</v>
          </cell>
          <cell r="BO278">
            <v>0</v>
          </cell>
          <cell r="BP278" t="str">
            <v>Jeff</v>
          </cell>
          <cell r="BQ278" t="str">
            <v>Kruse</v>
          </cell>
          <cell r="BR278" t="str">
            <v>712-297-7341</v>
          </cell>
          <cell r="BS278" t="str">
            <v>jkruse@scc.k12.ia.us</v>
          </cell>
          <cell r="BT278" t="str">
            <v>Doug</v>
          </cell>
          <cell r="BU278" t="str">
            <v>Riley</v>
          </cell>
          <cell r="BV278" t="str">
            <v>712-297-7412</v>
          </cell>
          <cell r="BW278" t="str">
            <v>driley@scc.k12.ia.us</v>
          </cell>
          <cell r="BX278" t="str">
            <v>Ron</v>
          </cell>
          <cell r="BY278" t="str">
            <v>Kalous</v>
          </cell>
          <cell r="BZ278" t="str">
            <v>712-464-3410</v>
          </cell>
          <cell r="CA278" t="str">
            <v>rkalous@scc.k12.ia.us</v>
          </cell>
          <cell r="CB278" t="str">
            <v>NULL</v>
          </cell>
          <cell r="CC278">
            <v>41894.63140046296</v>
          </cell>
          <cell r="CD278" t="str">
            <v>NULL</v>
          </cell>
          <cell r="CE278">
            <v>1</v>
          </cell>
          <cell r="CF278">
            <v>1</v>
          </cell>
          <cell r="CG278">
            <v>1</v>
          </cell>
          <cell r="CH278">
            <v>1339</v>
          </cell>
          <cell r="CI278" t="str">
            <v>6091</v>
          </cell>
          <cell r="CJ278" t="str">
            <v>0000</v>
          </cell>
          <cell r="CK278" t="str">
            <v>2014</v>
          </cell>
        </row>
        <row r="279">
          <cell r="A279">
            <v>6093</v>
          </cell>
          <cell r="B279" t="str">
            <v>2014</v>
          </cell>
          <cell r="C279">
            <v>77549.47</v>
          </cell>
          <cell r="D279">
            <v>0</v>
          </cell>
          <cell r="E279">
            <v>30833.57</v>
          </cell>
          <cell r="F279">
            <v>1375.51</v>
          </cell>
          <cell r="G279">
            <v>0</v>
          </cell>
          <cell r="H279">
            <v>507.7</v>
          </cell>
          <cell r="I279">
            <v>220840.95999999999</v>
          </cell>
          <cell r="J279">
            <v>43211.68</v>
          </cell>
          <cell r="K279">
            <v>65164.06</v>
          </cell>
          <cell r="L279">
            <v>72130.8</v>
          </cell>
          <cell r="M279">
            <v>13669</v>
          </cell>
          <cell r="N279">
            <v>4275.42</v>
          </cell>
          <cell r="O279">
            <v>0</v>
          </cell>
          <cell r="P279">
            <v>3100.38</v>
          </cell>
          <cell r="Q279">
            <v>0</v>
          </cell>
          <cell r="R279">
            <v>532658.55000000005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8582</v>
          </cell>
          <cell r="Z279">
            <v>12267.92</v>
          </cell>
          <cell r="AA279">
            <v>0</v>
          </cell>
          <cell r="AB279">
            <v>14987.28</v>
          </cell>
          <cell r="AC279">
            <v>168</v>
          </cell>
          <cell r="AD279">
            <v>0</v>
          </cell>
          <cell r="AE279">
            <v>36005.199999999997</v>
          </cell>
          <cell r="AF279">
            <v>496653.35</v>
          </cell>
          <cell r="AG279">
            <v>0.56000000000000005</v>
          </cell>
          <cell r="AH279">
            <v>63479</v>
          </cell>
          <cell r="AI279">
            <v>0</v>
          </cell>
          <cell r="AJ279">
            <v>0</v>
          </cell>
          <cell r="AK279">
            <v>0</v>
          </cell>
          <cell r="AL279">
            <v>273</v>
          </cell>
          <cell r="AM279">
            <v>0</v>
          </cell>
          <cell r="AN279">
            <v>63752</v>
          </cell>
          <cell r="AO279">
            <v>0</v>
          </cell>
          <cell r="AP279">
            <v>6779</v>
          </cell>
          <cell r="AQ279">
            <v>21907</v>
          </cell>
          <cell r="AR279">
            <v>31161</v>
          </cell>
          <cell r="AS279">
            <v>26763</v>
          </cell>
          <cell r="AT279">
            <v>2400</v>
          </cell>
          <cell r="AU279">
            <v>300</v>
          </cell>
          <cell r="AV279">
            <v>0</v>
          </cell>
          <cell r="AW279">
            <v>0</v>
          </cell>
          <cell r="AX279">
            <v>15325</v>
          </cell>
          <cell r="AY279">
            <v>666.5</v>
          </cell>
          <cell r="AZ279">
            <v>40340</v>
          </cell>
          <cell r="BA279">
            <v>63752</v>
          </cell>
          <cell r="BB279">
            <v>104092</v>
          </cell>
          <cell r="BC279">
            <v>4.7699999999999996</v>
          </cell>
          <cell r="BD279">
            <v>192421.8</v>
          </cell>
          <cell r="BE279">
            <v>304231.55</v>
          </cell>
          <cell r="BF279">
            <v>456.46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1</v>
          </cell>
          <cell r="BN279">
            <v>0</v>
          </cell>
          <cell r="BO279">
            <v>1</v>
          </cell>
          <cell r="BP279" t="str">
            <v>Pat</v>
          </cell>
          <cell r="BQ279" t="str">
            <v>Moore</v>
          </cell>
          <cell r="BR279" t="str">
            <v>319-624-3401 ext.1353</v>
          </cell>
          <cell r="BS279" t="str">
            <v>pmoore@solon.k12.ia.us</v>
          </cell>
          <cell r="BT279" t="str">
            <v>Mike</v>
          </cell>
          <cell r="BU279" t="str">
            <v>Kasparek</v>
          </cell>
          <cell r="BV279" t="str">
            <v>319-624-3401 ext.1344</v>
          </cell>
          <cell r="BW279" t="str">
            <v>mkasparek@solon.k12.ia.us</v>
          </cell>
          <cell r="BX279" t="str">
            <v>Andy or Mike</v>
          </cell>
          <cell r="BY279" t="str">
            <v>Grecian or Aicher</v>
          </cell>
          <cell r="BZ279" t="str">
            <v>319-624-3401 ext.1328  319-624-3401( Aicher)</v>
          </cell>
          <cell r="CA279" t="str">
            <v>agrecian@solon.k12.ia.us  </v>
          </cell>
          <cell r="CB279" t="str">
            <v>NULL</v>
          </cell>
          <cell r="CC279">
            <v>41894.814918981479</v>
          </cell>
          <cell r="CD279" t="str">
            <v>NULL</v>
          </cell>
          <cell r="CE279">
            <v>1</v>
          </cell>
          <cell r="CF279">
            <v>1</v>
          </cell>
          <cell r="CG279">
            <v>1</v>
          </cell>
          <cell r="CH279">
            <v>1340</v>
          </cell>
          <cell r="CI279" t="str">
            <v>6093</v>
          </cell>
          <cell r="CJ279" t="str">
            <v>0000</v>
          </cell>
          <cell r="CK279" t="str">
            <v>2014</v>
          </cell>
        </row>
        <row r="280">
          <cell r="A280">
            <v>6094</v>
          </cell>
          <cell r="B280" t="str">
            <v>2014</v>
          </cell>
          <cell r="C280">
            <v>79689.42</v>
          </cell>
          <cell r="D280">
            <v>0</v>
          </cell>
          <cell r="E280">
            <v>62942.86</v>
          </cell>
          <cell r="F280">
            <v>10876.74</v>
          </cell>
          <cell r="G280">
            <v>0</v>
          </cell>
          <cell r="H280">
            <v>0</v>
          </cell>
          <cell r="I280">
            <v>109327.96</v>
          </cell>
          <cell r="J280">
            <v>27638.36</v>
          </cell>
          <cell r="K280">
            <v>28832.9</v>
          </cell>
          <cell r="L280">
            <v>6476.19</v>
          </cell>
          <cell r="M280">
            <v>18538</v>
          </cell>
          <cell r="N280">
            <v>855</v>
          </cell>
          <cell r="O280">
            <v>0</v>
          </cell>
          <cell r="P280">
            <v>2372.37</v>
          </cell>
          <cell r="Q280">
            <v>0</v>
          </cell>
          <cell r="R280">
            <v>347549.8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795.78</v>
          </cell>
          <cell r="Y280">
            <v>8433.0400000000009</v>
          </cell>
          <cell r="Z280">
            <v>13688.64</v>
          </cell>
          <cell r="AA280">
            <v>0</v>
          </cell>
          <cell r="AB280">
            <v>8280.16</v>
          </cell>
          <cell r="AC280">
            <v>0</v>
          </cell>
          <cell r="AD280">
            <v>0</v>
          </cell>
          <cell r="AE280">
            <v>31197.62</v>
          </cell>
          <cell r="AF280">
            <v>316352.18</v>
          </cell>
          <cell r="AG280">
            <v>0.56000000000000005</v>
          </cell>
          <cell r="AH280">
            <v>94956</v>
          </cell>
          <cell r="AI280">
            <v>0</v>
          </cell>
          <cell r="AJ280">
            <v>0</v>
          </cell>
          <cell r="AK280">
            <v>0</v>
          </cell>
          <cell r="AL280">
            <v>995</v>
          </cell>
          <cell r="AM280">
            <v>0</v>
          </cell>
          <cell r="AN280">
            <v>95951</v>
          </cell>
          <cell r="AO280">
            <v>0</v>
          </cell>
          <cell r="AP280">
            <v>0</v>
          </cell>
          <cell r="AQ280">
            <v>24444</v>
          </cell>
          <cell r="AR280">
            <v>20579</v>
          </cell>
          <cell r="AS280">
            <v>14786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15059</v>
          </cell>
          <cell r="AY280">
            <v>355.2</v>
          </cell>
          <cell r="AZ280">
            <v>20579</v>
          </cell>
          <cell r="BA280">
            <v>95951</v>
          </cell>
          <cell r="BB280">
            <v>116530</v>
          </cell>
          <cell r="BC280">
            <v>2.71</v>
          </cell>
          <cell r="BD280">
            <v>55769.09</v>
          </cell>
          <cell r="BE280">
            <v>260583.09</v>
          </cell>
          <cell r="BF280">
            <v>733.62</v>
          </cell>
          <cell r="BG280">
            <v>0</v>
          </cell>
          <cell r="BH280">
            <v>0</v>
          </cell>
          <cell r="BI280">
            <v>11</v>
          </cell>
          <cell r="BJ280">
            <v>0</v>
          </cell>
          <cell r="BK280">
            <v>0</v>
          </cell>
          <cell r="BL280">
            <v>0</v>
          </cell>
          <cell r="BM280">
            <v>1</v>
          </cell>
          <cell r="BN280">
            <v>0</v>
          </cell>
          <cell r="BO280">
            <v>1</v>
          </cell>
          <cell r="BP280" t="str">
            <v>Julie  </v>
          </cell>
          <cell r="BQ280" t="str">
            <v>Wilson</v>
          </cell>
          <cell r="BR280" t="str">
            <v>641-466-3510</v>
          </cell>
          <cell r="BS280" t="str">
            <v>julie.wilson@se-warren.k12.ia.us</v>
          </cell>
          <cell r="BT280" t="str">
            <v>Joel  </v>
          </cell>
          <cell r="BU280" t="str">
            <v>Mosher</v>
          </cell>
          <cell r="BV280" t="str">
            <v>641-942-6198</v>
          </cell>
          <cell r="BW280" t="str">
            <v>joel.mosher@se-warren.k12.ia.us</v>
          </cell>
          <cell r="BX280" t="str">
            <v>Joel</v>
          </cell>
          <cell r="BY280" t="str">
            <v>Mosher</v>
          </cell>
          <cell r="BZ280" t="str">
            <v>641-942-6198</v>
          </cell>
          <cell r="CA280" t="str">
            <v>joel.mosher@se-warren.k12.ia.us</v>
          </cell>
          <cell r="CB280" t="str">
            <v>NULL</v>
          </cell>
          <cell r="CC280">
            <v>41897.573703703703</v>
          </cell>
          <cell r="CD280" t="str">
            <v>NULL</v>
          </cell>
          <cell r="CE280">
            <v>1</v>
          </cell>
          <cell r="CF280">
            <v>1</v>
          </cell>
          <cell r="CG280">
            <v>1</v>
          </cell>
          <cell r="CH280">
            <v>1341</v>
          </cell>
          <cell r="CI280" t="str">
            <v>6094</v>
          </cell>
          <cell r="CJ280" t="str">
            <v>0000</v>
          </cell>
          <cell r="CK280" t="str">
            <v>2014</v>
          </cell>
        </row>
        <row r="281">
          <cell r="A281">
            <v>6095</v>
          </cell>
          <cell r="B281" t="str">
            <v>2014</v>
          </cell>
          <cell r="C281">
            <v>60985.25</v>
          </cell>
          <cell r="D281">
            <v>0</v>
          </cell>
          <cell r="E281">
            <v>42496.71</v>
          </cell>
          <cell r="F281">
            <v>0</v>
          </cell>
          <cell r="G281">
            <v>0</v>
          </cell>
          <cell r="H281">
            <v>0</v>
          </cell>
          <cell r="I281">
            <v>153202.57</v>
          </cell>
          <cell r="J281">
            <v>29577.83</v>
          </cell>
          <cell r="K281">
            <v>27289.39</v>
          </cell>
          <cell r="L281">
            <v>17686.810000000001</v>
          </cell>
          <cell r="M281">
            <v>12948</v>
          </cell>
          <cell r="N281">
            <v>44</v>
          </cell>
          <cell r="O281">
            <v>0</v>
          </cell>
          <cell r="P281">
            <v>34229.910000000003</v>
          </cell>
          <cell r="Q281">
            <v>0</v>
          </cell>
          <cell r="R281">
            <v>378460.47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4683.53</v>
          </cell>
          <cell r="Y281">
            <v>5056.24</v>
          </cell>
          <cell r="Z281">
            <v>0</v>
          </cell>
          <cell r="AA281">
            <v>0</v>
          </cell>
          <cell r="AB281">
            <v>14644</v>
          </cell>
          <cell r="AC281">
            <v>0</v>
          </cell>
          <cell r="AD281">
            <v>0</v>
          </cell>
          <cell r="AE281">
            <v>24383.77</v>
          </cell>
          <cell r="AF281">
            <v>354076.7</v>
          </cell>
          <cell r="AG281">
            <v>0.56000000000000005</v>
          </cell>
          <cell r="AH281">
            <v>77608</v>
          </cell>
          <cell r="AI281">
            <v>9968</v>
          </cell>
          <cell r="AJ281">
            <v>0</v>
          </cell>
          <cell r="AK281">
            <v>0</v>
          </cell>
          <cell r="AL281">
            <v>475</v>
          </cell>
          <cell r="AM281">
            <v>0</v>
          </cell>
          <cell r="AN281">
            <v>78083</v>
          </cell>
          <cell r="AO281">
            <v>9968</v>
          </cell>
          <cell r="AP281">
            <v>0</v>
          </cell>
          <cell r="AQ281">
            <v>0</v>
          </cell>
          <cell r="AR281">
            <v>41557</v>
          </cell>
          <cell r="AS281">
            <v>26150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9029</v>
          </cell>
          <cell r="AY281">
            <v>283.39999999999998</v>
          </cell>
          <cell r="AZ281">
            <v>41557</v>
          </cell>
          <cell r="BA281">
            <v>88051</v>
          </cell>
          <cell r="BB281">
            <v>129608</v>
          </cell>
          <cell r="BC281">
            <v>2.73</v>
          </cell>
          <cell r="BD281">
            <v>113450.61</v>
          </cell>
          <cell r="BE281">
            <v>240626.09</v>
          </cell>
          <cell r="BF281">
            <v>849.07</v>
          </cell>
          <cell r="BG281">
            <v>0</v>
          </cell>
          <cell r="BH281">
            <v>0</v>
          </cell>
          <cell r="BI281">
            <v>2</v>
          </cell>
          <cell r="BJ281">
            <v>0</v>
          </cell>
          <cell r="BK281">
            <v>0</v>
          </cell>
          <cell r="BL281">
            <v>0</v>
          </cell>
          <cell r="BM281">
            <v>1</v>
          </cell>
          <cell r="BN281">
            <v>0</v>
          </cell>
          <cell r="BO281">
            <v>1</v>
          </cell>
          <cell r="BP281" t="str">
            <v>Ken</v>
          </cell>
          <cell r="BQ281" t="str">
            <v>Howard</v>
          </cell>
          <cell r="BR281" t="str">
            <v>515-827-5479</v>
          </cell>
          <cell r="BS281" t="str">
            <v>ken_howard@s-hamilton.k12.ia.us</v>
          </cell>
          <cell r="BT281" t="str">
            <v>Gene</v>
          </cell>
          <cell r="BU281" t="str">
            <v>Greenfield</v>
          </cell>
          <cell r="BV281" t="str">
            <v>515-827-5658</v>
          </cell>
          <cell r="BW281" t="str">
            <v>gene_greenfield@s-hamilton.k12.ia.us</v>
          </cell>
          <cell r="BX281" t="str">
            <v>Gene</v>
          </cell>
          <cell r="BY281" t="str">
            <v>Greenfield</v>
          </cell>
          <cell r="BZ281" t="str">
            <v>515-827-5658</v>
          </cell>
          <cell r="CA281" t="str">
            <v>gene_greenfield@s-hamilton.k12.ia.us</v>
          </cell>
          <cell r="CB281" t="str">
            <v>NULL</v>
          </cell>
          <cell r="CC281">
            <v>41894.457719907405</v>
          </cell>
          <cell r="CD281" t="str">
            <v>NULL</v>
          </cell>
          <cell r="CE281">
            <v>1</v>
          </cell>
          <cell r="CF281">
            <v>1</v>
          </cell>
          <cell r="CG281">
            <v>1</v>
          </cell>
          <cell r="CH281">
            <v>1342</v>
          </cell>
          <cell r="CI281" t="str">
            <v>6095</v>
          </cell>
          <cell r="CJ281" t="str">
            <v>0000</v>
          </cell>
          <cell r="CK281" t="str">
            <v>2014</v>
          </cell>
        </row>
        <row r="282">
          <cell r="A282">
            <v>6096</v>
          </cell>
          <cell r="B282" t="str">
            <v>2014</v>
          </cell>
          <cell r="C282">
            <v>87037.92</v>
          </cell>
          <cell r="D282">
            <v>0</v>
          </cell>
          <cell r="E282">
            <v>52652.99</v>
          </cell>
          <cell r="F282">
            <v>0</v>
          </cell>
          <cell r="G282">
            <v>0</v>
          </cell>
          <cell r="H282">
            <v>0</v>
          </cell>
          <cell r="I282">
            <v>265101.78999999998</v>
          </cell>
          <cell r="J282">
            <v>49381.16</v>
          </cell>
          <cell r="K282">
            <v>41827.08</v>
          </cell>
          <cell r="L282">
            <v>13457.42</v>
          </cell>
          <cell r="M282">
            <v>11814</v>
          </cell>
          <cell r="N282">
            <v>0</v>
          </cell>
          <cell r="O282">
            <v>11003.85</v>
          </cell>
          <cell r="P282">
            <v>16954.66</v>
          </cell>
          <cell r="Q282">
            <v>0</v>
          </cell>
          <cell r="R282">
            <v>549230.87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7043.12</v>
          </cell>
          <cell r="Z282">
            <v>11697.28</v>
          </cell>
          <cell r="AA282">
            <v>0</v>
          </cell>
          <cell r="AB282">
            <v>19944.96</v>
          </cell>
          <cell r="AC282">
            <v>0</v>
          </cell>
          <cell r="AD282">
            <v>0</v>
          </cell>
          <cell r="AE282">
            <v>38685.360000000001</v>
          </cell>
          <cell r="AF282">
            <v>510545.51</v>
          </cell>
          <cell r="AG282">
            <v>0.56000000000000005</v>
          </cell>
          <cell r="AH282">
            <v>104488</v>
          </cell>
          <cell r="AI282">
            <v>27951</v>
          </cell>
          <cell r="AJ282">
            <v>0</v>
          </cell>
          <cell r="AK282">
            <v>0</v>
          </cell>
          <cell r="AL282">
            <v>1362</v>
          </cell>
          <cell r="AM282">
            <v>11574</v>
          </cell>
          <cell r="AN282">
            <v>105850</v>
          </cell>
          <cell r="AO282">
            <v>39525</v>
          </cell>
          <cell r="AP282">
            <v>1896</v>
          </cell>
          <cell r="AQ282">
            <v>20888</v>
          </cell>
          <cell r="AR282">
            <v>34026</v>
          </cell>
          <cell r="AS282">
            <v>35616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12577</v>
          </cell>
          <cell r="AY282">
            <v>297</v>
          </cell>
          <cell r="AZ282">
            <v>35922</v>
          </cell>
          <cell r="BA282">
            <v>145375</v>
          </cell>
          <cell r="BB282">
            <v>181297</v>
          </cell>
          <cell r="BC282">
            <v>2.82</v>
          </cell>
          <cell r="BD282">
            <v>101300.04</v>
          </cell>
          <cell r="BE282">
            <v>409245.47</v>
          </cell>
          <cell r="BF282">
            <v>1377.93</v>
          </cell>
          <cell r="BG282">
            <v>0</v>
          </cell>
          <cell r="BH282">
            <v>0</v>
          </cell>
          <cell r="BI282">
            <v>13</v>
          </cell>
          <cell r="BJ282">
            <v>0</v>
          </cell>
          <cell r="BK282">
            <v>0</v>
          </cell>
          <cell r="BL282">
            <v>1</v>
          </cell>
          <cell r="BM282">
            <v>0</v>
          </cell>
          <cell r="BN282">
            <v>0</v>
          </cell>
          <cell r="BO282">
            <v>1</v>
          </cell>
          <cell r="BP282" t="str">
            <v>Karla</v>
          </cell>
          <cell r="BQ282" t="str">
            <v>Flickinger</v>
          </cell>
          <cell r="BR282" t="str">
            <v>515-359-2235</v>
          </cell>
          <cell r="BS282" t="str">
            <v>k_flickinger@se-webster.k12.ia.us</v>
          </cell>
          <cell r="BT282" t="str">
            <v>Curt</v>
          </cell>
          <cell r="BU282" t="str">
            <v>Wiles</v>
          </cell>
          <cell r="BV282" t="str">
            <v>515-359-2235</v>
          </cell>
          <cell r="BW282" t="str">
            <v>c_wiles@se-webster.k12.ia.us</v>
          </cell>
          <cell r="BX282" t="str">
            <v>Curt</v>
          </cell>
          <cell r="BY282" t="str">
            <v>Wiles</v>
          </cell>
          <cell r="BZ282" t="str">
            <v>515-359-2235</v>
          </cell>
          <cell r="CA282" t="str">
            <v>c_wiles@se-webster.k12.ia.us</v>
          </cell>
          <cell r="CB282" t="str">
            <v>NULL</v>
          </cell>
          <cell r="CC282">
            <v>41897.127233796295</v>
          </cell>
          <cell r="CD282" t="str">
            <v>NULL</v>
          </cell>
          <cell r="CE282">
            <v>1</v>
          </cell>
          <cell r="CF282">
            <v>1</v>
          </cell>
          <cell r="CG282">
            <v>1</v>
          </cell>
          <cell r="CH282">
            <v>1343</v>
          </cell>
          <cell r="CI282" t="str">
            <v>6096</v>
          </cell>
          <cell r="CJ282" t="str">
            <v>0000</v>
          </cell>
          <cell r="CK282" t="str">
            <v>2014</v>
          </cell>
        </row>
        <row r="283">
          <cell r="A283">
            <v>6097</v>
          </cell>
          <cell r="B283" t="str">
            <v>2014</v>
          </cell>
          <cell r="C283">
            <v>40397.4</v>
          </cell>
          <cell r="D283">
            <v>0</v>
          </cell>
          <cell r="E283">
            <v>4754.28</v>
          </cell>
          <cell r="F283">
            <v>0</v>
          </cell>
          <cell r="G283">
            <v>0</v>
          </cell>
          <cell r="H283">
            <v>0</v>
          </cell>
          <cell r="I283">
            <v>56581.1</v>
          </cell>
          <cell r="J283">
            <v>11486.89</v>
          </cell>
          <cell r="K283">
            <v>25458.959999999999</v>
          </cell>
          <cell r="L283">
            <v>7317.79</v>
          </cell>
          <cell r="M283">
            <v>5628</v>
          </cell>
          <cell r="N283">
            <v>0</v>
          </cell>
          <cell r="O283">
            <v>0</v>
          </cell>
          <cell r="P283">
            <v>1724.7</v>
          </cell>
          <cell r="Q283">
            <v>0</v>
          </cell>
          <cell r="R283">
            <v>153349.12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3167.18</v>
          </cell>
          <cell r="Y283">
            <v>17612</v>
          </cell>
          <cell r="Z283">
            <v>33264</v>
          </cell>
          <cell r="AA283">
            <v>0</v>
          </cell>
          <cell r="AB283">
            <v>1873.2</v>
          </cell>
          <cell r="AC283">
            <v>0</v>
          </cell>
          <cell r="AD283">
            <v>0</v>
          </cell>
          <cell r="AE283">
            <v>55916.38</v>
          </cell>
          <cell r="AF283">
            <v>97432.74</v>
          </cell>
          <cell r="AG283">
            <v>0.56000000000000005</v>
          </cell>
          <cell r="AH283">
            <v>21632</v>
          </cell>
          <cell r="AI283">
            <v>0</v>
          </cell>
          <cell r="AJ283">
            <v>0</v>
          </cell>
          <cell r="AK283">
            <v>0</v>
          </cell>
          <cell r="AL283">
            <v>3200</v>
          </cell>
          <cell r="AM283">
            <v>0</v>
          </cell>
          <cell r="AN283">
            <v>24832</v>
          </cell>
          <cell r="AO283">
            <v>0</v>
          </cell>
          <cell r="AP283">
            <v>0</v>
          </cell>
          <cell r="AQ283">
            <v>59400</v>
          </cell>
          <cell r="AR283">
            <v>5765</v>
          </cell>
          <cell r="AS283">
            <v>3345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31450</v>
          </cell>
          <cell r="AY283">
            <v>76</v>
          </cell>
          <cell r="AZ283">
            <v>5765</v>
          </cell>
          <cell r="BA283">
            <v>24832</v>
          </cell>
          <cell r="BB283">
            <v>30597</v>
          </cell>
          <cell r="BC283">
            <v>3.18</v>
          </cell>
          <cell r="BD283">
            <v>18332.7</v>
          </cell>
          <cell r="BE283">
            <v>79100.039999999994</v>
          </cell>
          <cell r="BF283">
            <v>1040.79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1</v>
          </cell>
          <cell r="BP283" t="str">
            <v>Gregg</v>
          </cell>
          <cell r="BQ283" t="str">
            <v>Cruickshank</v>
          </cell>
          <cell r="BR283">
            <v>7125823212</v>
          </cell>
          <cell r="BS283" t="str">
            <v>gcruickshank@southpageschools.com</v>
          </cell>
          <cell r="BT283" t="str">
            <v>Phil</v>
          </cell>
          <cell r="BU283" t="str">
            <v>Greever</v>
          </cell>
          <cell r="BV283">
            <v>7123030933</v>
          </cell>
          <cell r="BW283" t="str">
            <v>pgreever@southpageschools.com</v>
          </cell>
          <cell r="BX283" t="str">
            <v>Same as above</v>
          </cell>
          <cell r="BY283" t="str">
            <v>Same as above</v>
          </cell>
          <cell r="BZ283" t="str">
            <v>Same as above</v>
          </cell>
          <cell r="CA283" t="str">
            <v>Same as above</v>
          </cell>
          <cell r="CB283" t="str">
            <v>NULL</v>
          </cell>
          <cell r="CC283">
            <v>41877.418078703704</v>
          </cell>
          <cell r="CD283" t="str">
            <v>NULL</v>
          </cell>
          <cell r="CE283">
            <v>1</v>
          </cell>
          <cell r="CF283">
            <v>1</v>
          </cell>
          <cell r="CG283">
            <v>1</v>
          </cell>
          <cell r="CH283">
            <v>1344</v>
          </cell>
          <cell r="CI283" t="str">
            <v>6097</v>
          </cell>
          <cell r="CJ283" t="str">
            <v>0000</v>
          </cell>
          <cell r="CK283" t="str">
            <v>2014</v>
          </cell>
        </row>
        <row r="284">
          <cell r="A284">
            <v>6098</v>
          </cell>
          <cell r="B284" t="str">
            <v>2014</v>
          </cell>
          <cell r="C284">
            <v>111079.67</v>
          </cell>
          <cell r="D284">
            <v>2000</v>
          </cell>
          <cell r="E284">
            <v>115600.98</v>
          </cell>
          <cell r="F284">
            <v>0</v>
          </cell>
          <cell r="G284">
            <v>10892</v>
          </cell>
          <cell r="H284">
            <v>0</v>
          </cell>
          <cell r="I284">
            <v>364041.55</v>
          </cell>
          <cell r="J284">
            <v>76854.490000000005</v>
          </cell>
          <cell r="K284">
            <v>64316.32</v>
          </cell>
          <cell r="L284">
            <v>31856.639999999999</v>
          </cell>
          <cell r="M284">
            <v>8288.43</v>
          </cell>
          <cell r="N284">
            <v>1715</v>
          </cell>
          <cell r="O284">
            <v>0</v>
          </cell>
          <cell r="P284">
            <v>9436.4699999999993</v>
          </cell>
          <cell r="Q284">
            <v>0</v>
          </cell>
          <cell r="R284">
            <v>796081.55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3875.2</v>
          </cell>
          <cell r="Z284">
            <v>22234.799999999999</v>
          </cell>
          <cell r="AA284">
            <v>0</v>
          </cell>
          <cell r="AB284">
            <v>5914.16</v>
          </cell>
          <cell r="AC284">
            <v>156.80000000000001</v>
          </cell>
          <cell r="AD284">
            <v>0</v>
          </cell>
          <cell r="AE284">
            <v>32180.959999999999</v>
          </cell>
          <cell r="AF284">
            <v>763900.59</v>
          </cell>
          <cell r="AG284">
            <v>0.56000000000000005</v>
          </cell>
          <cell r="AH284">
            <v>122400</v>
          </cell>
          <cell r="AI284">
            <v>0</v>
          </cell>
          <cell r="AJ284">
            <v>8970</v>
          </cell>
          <cell r="AK284">
            <v>0</v>
          </cell>
          <cell r="AL284">
            <v>1426</v>
          </cell>
          <cell r="AM284">
            <v>56914</v>
          </cell>
          <cell r="AN284">
            <v>132796</v>
          </cell>
          <cell r="AO284">
            <v>56914</v>
          </cell>
          <cell r="AP284">
            <v>22266</v>
          </cell>
          <cell r="AQ284">
            <v>39705</v>
          </cell>
          <cell r="AR284">
            <v>26614</v>
          </cell>
          <cell r="AS284">
            <v>10561</v>
          </cell>
          <cell r="AT284">
            <v>747</v>
          </cell>
          <cell r="AU284">
            <v>280</v>
          </cell>
          <cell r="AV284">
            <v>0</v>
          </cell>
          <cell r="AW284">
            <v>0</v>
          </cell>
          <cell r="AX284">
            <v>6920</v>
          </cell>
          <cell r="AY284">
            <v>944</v>
          </cell>
          <cell r="AZ284">
            <v>49627</v>
          </cell>
          <cell r="BA284">
            <v>189710</v>
          </cell>
          <cell r="BB284">
            <v>239337</v>
          </cell>
          <cell r="BC284">
            <v>3.19</v>
          </cell>
          <cell r="BD284">
            <v>158310.13</v>
          </cell>
          <cell r="BE284">
            <v>605590.46</v>
          </cell>
          <cell r="BF284">
            <v>641.52</v>
          </cell>
          <cell r="BG284">
            <v>0</v>
          </cell>
          <cell r="BH284">
            <v>0</v>
          </cell>
          <cell r="BI284">
            <v>14</v>
          </cell>
          <cell r="BJ284">
            <v>0</v>
          </cell>
          <cell r="BK284">
            <v>0</v>
          </cell>
          <cell r="BL284">
            <v>1</v>
          </cell>
          <cell r="BM284">
            <v>1</v>
          </cell>
          <cell r="BN284">
            <v>0</v>
          </cell>
          <cell r="BO284">
            <v>0</v>
          </cell>
          <cell r="BP284" t="str">
            <v>Mary</v>
          </cell>
          <cell r="BQ284" t="str">
            <v>Boege</v>
          </cell>
          <cell r="BR284" t="str">
            <v>641-484-4811</v>
          </cell>
          <cell r="BS284" t="str">
            <v>mboege@s-tama.k12.ia.us</v>
          </cell>
          <cell r="BT284" t="str">
            <v>Steve</v>
          </cell>
          <cell r="BU284" t="str">
            <v>Mcadoo</v>
          </cell>
          <cell r="BV284" t="str">
            <v>641-484-2675</v>
          </cell>
          <cell r="BW284" t="str">
            <v>smcadoo@s-tama.k12.ia.us</v>
          </cell>
          <cell r="BX284" t="str">
            <v>David</v>
          </cell>
          <cell r="BY284" t="str">
            <v>Wacha</v>
          </cell>
          <cell r="BZ284" t="str">
            <v>641-484-2675</v>
          </cell>
          <cell r="CA284" t="str">
            <v>dwacha@s-tama.k12.ia.us</v>
          </cell>
          <cell r="CB284" t="str">
            <v>NULL</v>
          </cell>
          <cell r="CC284">
            <v>41897.408078703702</v>
          </cell>
          <cell r="CD284" t="str">
            <v>NULL</v>
          </cell>
          <cell r="CE284">
            <v>1</v>
          </cell>
          <cell r="CF284">
            <v>1</v>
          </cell>
          <cell r="CG284">
            <v>1</v>
          </cell>
          <cell r="CH284">
            <v>1345</v>
          </cell>
          <cell r="CI284" t="str">
            <v>6098</v>
          </cell>
          <cell r="CJ284" t="str">
            <v>0000</v>
          </cell>
          <cell r="CK284" t="str">
            <v>2014</v>
          </cell>
        </row>
        <row r="285">
          <cell r="A285">
            <v>5157</v>
          </cell>
          <cell r="B285" t="str">
            <v>2014</v>
          </cell>
          <cell r="C285">
            <v>79157.320000000007</v>
          </cell>
          <cell r="D285">
            <v>0</v>
          </cell>
          <cell r="E285">
            <v>36271</v>
          </cell>
          <cell r="F285">
            <v>0</v>
          </cell>
          <cell r="G285">
            <v>0</v>
          </cell>
          <cell r="H285">
            <v>0</v>
          </cell>
          <cell r="I285">
            <v>178002.31</v>
          </cell>
          <cell r="J285">
            <v>52301.35</v>
          </cell>
          <cell r="K285">
            <v>21352.78</v>
          </cell>
          <cell r="L285">
            <v>19731.009999999998</v>
          </cell>
          <cell r="M285">
            <v>15686</v>
          </cell>
          <cell r="N285">
            <v>1161</v>
          </cell>
          <cell r="O285">
            <v>0</v>
          </cell>
          <cell r="P285">
            <v>36.96</v>
          </cell>
          <cell r="Q285">
            <v>0</v>
          </cell>
          <cell r="R285">
            <v>403699.73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15484.56</v>
          </cell>
          <cell r="Z285">
            <v>33869.919999999998</v>
          </cell>
          <cell r="AA285">
            <v>0</v>
          </cell>
          <cell r="AB285">
            <v>11100.32</v>
          </cell>
          <cell r="AC285">
            <v>0</v>
          </cell>
          <cell r="AD285">
            <v>0</v>
          </cell>
          <cell r="AE285">
            <v>60454.8</v>
          </cell>
          <cell r="AF285">
            <v>343244.93</v>
          </cell>
          <cell r="AG285">
            <v>0.56000000000000005</v>
          </cell>
          <cell r="AH285">
            <v>100752</v>
          </cell>
          <cell r="AI285">
            <v>393</v>
          </cell>
          <cell r="AJ285">
            <v>0</v>
          </cell>
          <cell r="AK285">
            <v>0</v>
          </cell>
          <cell r="AL285">
            <v>1188</v>
          </cell>
          <cell r="AM285">
            <v>0</v>
          </cell>
          <cell r="AN285">
            <v>101940</v>
          </cell>
          <cell r="AO285">
            <v>393</v>
          </cell>
          <cell r="AP285">
            <v>0</v>
          </cell>
          <cell r="AQ285">
            <v>60482</v>
          </cell>
          <cell r="AR285">
            <v>25761</v>
          </cell>
          <cell r="AS285">
            <v>19822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27651</v>
          </cell>
          <cell r="AY285">
            <v>327.5</v>
          </cell>
          <cell r="AZ285">
            <v>25761</v>
          </cell>
          <cell r="BA285">
            <v>102333</v>
          </cell>
          <cell r="BB285">
            <v>128094</v>
          </cell>
          <cell r="BC285">
            <v>2.68</v>
          </cell>
          <cell r="BD285">
            <v>69039.48</v>
          </cell>
          <cell r="BE285">
            <v>274205.45</v>
          </cell>
          <cell r="BF285">
            <v>837.27</v>
          </cell>
          <cell r="BG285">
            <v>0</v>
          </cell>
          <cell r="BH285">
            <v>0</v>
          </cell>
          <cell r="BI285">
            <v>33</v>
          </cell>
          <cell r="BJ285">
            <v>0</v>
          </cell>
          <cell r="BK285">
            <v>1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 t="str">
            <v>DEE ANN</v>
          </cell>
          <cell r="BQ285" t="str">
            <v>LANSINK</v>
          </cell>
          <cell r="BR285" t="str">
            <v>712-949-2115</v>
          </cell>
          <cell r="BS285" t="str">
            <v>dlansink@s-obrien.k12.ia.us</v>
          </cell>
          <cell r="BT285" t="str">
            <v>FRAN</v>
          </cell>
          <cell r="BU285" t="str">
            <v>GALLES</v>
          </cell>
          <cell r="BV285" t="str">
            <v>712-949-2642</v>
          </cell>
          <cell r="BW285" t="str">
            <v>fgalles@s-obrien.k12.ia.us</v>
          </cell>
          <cell r="BX285" t="str">
            <v>FRAN</v>
          </cell>
          <cell r="BY285" t="str">
            <v>GALLES</v>
          </cell>
          <cell r="BZ285" t="str">
            <v>712-949-2642</v>
          </cell>
          <cell r="CA285" t="str">
            <v>fgalles@s-obrien.k12.ia.us</v>
          </cell>
          <cell r="CB285" t="str">
            <v>NULL</v>
          </cell>
          <cell r="CC285">
            <v>41895.917650462965</v>
          </cell>
          <cell r="CD285" t="str">
            <v>NULL</v>
          </cell>
          <cell r="CE285">
            <v>1</v>
          </cell>
          <cell r="CF285">
            <v>1</v>
          </cell>
          <cell r="CG285">
            <v>1</v>
          </cell>
          <cell r="CH285">
            <v>1346</v>
          </cell>
          <cell r="CI285" t="str">
            <v>6099</v>
          </cell>
          <cell r="CJ285" t="str">
            <v>0000</v>
          </cell>
          <cell r="CK285" t="str">
            <v>2014</v>
          </cell>
        </row>
        <row r="286">
          <cell r="A286">
            <v>6100</v>
          </cell>
          <cell r="B286" t="str">
            <v>2014</v>
          </cell>
          <cell r="C286">
            <v>81893.45</v>
          </cell>
          <cell r="D286">
            <v>600</v>
          </cell>
          <cell r="E286">
            <v>72803.710000000006</v>
          </cell>
          <cell r="F286">
            <v>0</v>
          </cell>
          <cell r="G286">
            <v>0</v>
          </cell>
          <cell r="H286">
            <v>180</v>
          </cell>
          <cell r="I286">
            <v>182734.71</v>
          </cell>
          <cell r="J286">
            <v>39990.910000000003</v>
          </cell>
          <cell r="K286">
            <v>28610.400000000001</v>
          </cell>
          <cell r="L286">
            <v>12596.22</v>
          </cell>
          <cell r="M286">
            <v>0</v>
          </cell>
          <cell r="N286">
            <v>5066.1899999999996</v>
          </cell>
          <cell r="O286">
            <v>1957.12</v>
          </cell>
          <cell r="P286">
            <v>6055.35</v>
          </cell>
          <cell r="Q286">
            <v>0</v>
          </cell>
          <cell r="R286">
            <v>432488.06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6794.8</v>
          </cell>
          <cell r="Z286">
            <v>5258.8</v>
          </cell>
          <cell r="AA286">
            <v>0</v>
          </cell>
          <cell r="AB286">
            <v>9126.4</v>
          </cell>
          <cell r="AC286">
            <v>0</v>
          </cell>
          <cell r="AD286">
            <v>0</v>
          </cell>
          <cell r="AE286">
            <v>21180</v>
          </cell>
          <cell r="AF286">
            <v>411308.06</v>
          </cell>
          <cell r="AG286">
            <v>0.4</v>
          </cell>
          <cell r="AH286">
            <v>112994</v>
          </cell>
          <cell r="AI286">
            <v>3155</v>
          </cell>
          <cell r="AJ286">
            <v>0</v>
          </cell>
          <cell r="AK286">
            <v>0</v>
          </cell>
          <cell r="AL286">
            <v>3177</v>
          </cell>
          <cell r="AM286">
            <v>3225</v>
          </cell>
          <cell r="AN286">
            <v>116171</v>
          </cell>
          <cell r="AO286">
            <v>6380</v>
          </cell>
          <cell r="AP286">
            <v>18175</v>
          </cell>
          <cell r="AQ286">
            <v>13147</v>
          </cell>
          <cell r="AR286">
            <v>21044</v>
          </cell>
          <cell r="AS286">
            <v>22816</v>
          </cell>
          <cell r="AT286">
            <v>5860</v>
          </cell>
          <cell r="AU286">
            <v>0</v>
          </cell>
          <cell r="AV286">
            <v>0</v>
          </cell>
          <cell r="AW286">
            <v>0</v>
          </cell>
          <cell r="AX286">
            <v>16987</v>
          </cell>
          <cell r="AY286">
            <v>607.6</v>
          </cell>
          <cell r="AZ286">
            <v>45079</v>
          </cell>
          <cell r="BA286">
            <v>122551</v>
          </cell>
          <cell r="BB286">
            <v>167630</v>
          </cell>
          <cell r="BC286">
            <v>2.4500000000000002</v>
          </cell>
          <cell r="BD286">
            <v>110443.55</v>
          </cell>
          <cell r="BE286">
            <v>300864.51</v>
          </cell>
          <cell r="BF286">
            <v>495.17</v>
          </cell>
          <cell r="BG286">
            <v>0</v>
          </cell>
          <cell r="BH286">
            <v>0</v>
          </cell>
          <cell r="BI286">
            <v>11</v>
          </cell>
          <cell r="BJ286">
            <v>0</v>
          </cell>
          <cell r="BK286">
            <v>0</v>
          </cell>
          <cell r="BL286">
            <v>0</v>
          </cell>
          <cell r="BM286">
            <v>1</v>
          </cell>
          <cell r="BN286">
            <v>0</v>
          </cell>
          <cell r="BO286">
            <v>0</v>
          </cell>
          <cell r="BP286" t="str">
            <v>Jean</v>
          </cell>
          <cell r="BQ286" t="str">
            <v>Martin</v>
          </cell>
          <cell r="BR286" t="str">
            <v>563-562-3269</v>
          </cell>
          <cell r="BS286" t="str">
            <v>jmartin@swinn.k12.ia.us</v>
          </cell>
          <cell r="BT286" t="str">
            <v>Jean</v>
          </cell>
          <cell r="BU286" t="str">
            <v>Martin</v>
          </cell>
          <cell r="BV286" t="str">
            <v>563-562-3269</v>
          </cell>
          <cell r="BW286" t="str">
            <v>jmartin@swinn.k12.ia.us</v>
          </cell>
          <cell r="BX286" t="str">
            <v>Todd</v>
          </cell>
          <cell r="BY286" t="str">
            <v>Wagner</v>
          </cell>
          <cell r="BZ286" t="str">
            <v>563-562-3518</v>
          </cell>
          <cell r="CA286" t="str">
            <v>twagner@swinn.k12.ia.us</v>
          </cell>
          <cell r="CB286" t="str">
            <v>NULL</v>
          </cell>
          <cell r="CC286">
            <v>41897.620891203704</v>
          </cell>
          <cell r="CD286" t="str">
            <v>NULL</v>
          </cell>
          <cell r="CE286">
            <v>1</v>
          </cell>
          <cell r="CF286">
            <v>1</v>
          </cell>
          <cell r="CG286">
            <v>1</v>
          </cell>
          <cell r="CH286">
            <v>1347</v>
          </cell>
          <cell r="CI286" t="str">
            <v>6100</v>
          </cell>
          <cell r="CJ286" t="str">
            <v>0000</v>
          </cell>
          <cell r="CK286" t="str">
            <v>2014</v>
          </cell>
        </row>
        <row r="287">
          <cell r="A287">
            <v>6100</v>
          </cell>
          <cell r="B287" t="str">
            <v>2014</v>
          </cell>
          <cell r="C287">
            <v>81893.45</v>
          </cell>
          <cell r="D287">
            <v>600</v>
          </cell>
          <cell r="E287">
            <v>72803.710000000006</v>
          </cell>
          <cell r="F287">
            <v>0</v>
          </cell>
          <cell r="G287">
            <v>0</v>
          </cell>
          <cell r="H287">
            <v>180</v>
          </cell>
          <cell r="I287">
            <v>182734.71</v>
          </cell>
          <cell r="J287">
            <v>39990.910000000003</v>
          </cell>
          <cell r="K287">
            <v>28610.400000000001</v>
          </cell>
          <cell r="L287">
            <v>12596.22</v>
          </cell>
          <cell r="M287">
            <v>0</v>
          </cell>
          <cell r="N287">
            <v>5066.1899999999996</v>
          </cell>
          <cell r="O287">
            <v>1957.12</v>
          </cell>
          <cell r="P287">
            <v>6055.35</v>
          </cell>
          <cell r="Q287">
            <v>0</v>
          </cell>
          <cell r="R287">
            <v>432488.06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6794.8</v>
          </cell>
          <cell r="Z287">
            <v>5258.8</v>
          </cell>
          <cell r="AA287">
            <v>0</v>
          </cell>
          <cell r="AB287">
            <v>9126.4</v>
          </cell>
          <cell r="AC287">
            <v>0</v>
          </cell>
          <cell r="AD287">
            <v>0</v>
          </cell>
          <cell r="AE287">
            <v>21180</v>
          </cell>
          <cell r="AF287">
            <v>411308.06</v>
          </cell>
          <cell r="AG287">
            <v>0.4</v>
          </cell>
          <cell r="AH287">
            <v>112994</v>
          </cell>
          <cell r="AI287">
            <v>3155</v>
          </cell>
          <cell r="AJ287">
            <v>0</v>
          </cell>
          <cell r="AK287">
            <v>0</v>
          </cell>
          <cell r="AL287">
            <v>3177</v>
          </cell>
          <cell r="AM287">
            <v>3225</v>
          </cell>
          <cell r="AN287">
            <v>116171</v>
          </cell>
          <cell r="AO287">
            <v>6380</v>
          </cell>
          <cell r="AP287">
            <v>18175</v>
          </cell>
          <cell r="AQ287">
            <v>13147</v>
          </cell>
          <cell r="AR287">
            <v>21044</v>
          </cell>
          <cell r="AS287">
            <v>22816</v>
          </cell>
          <cell r="AT287">
            <v>5860</v>
          </cell>
          <cell r="AU287">
            <v>0</v>
          </cell>
          <cell r="AV287">
            <v>0</v>
          </cell>
          <cell r="AW287">
            <v>0</v>
          </cell>
          <cell r="AX287">
            <v>16987</v>
          </cell>
          <cell r="AY287">
            <v>607.6</v>
          </cell>
          <cell r="AZ287">
            <v>45079</v>
          </cell>
          <cell r="BA287">
            <v>122551</v>
          </cell>
          <cell r="BB287">
            <v>167630</v>
          </cell>
          <cell r="BC287">
            <v>2.4500000000000002</v>
          </cell>
          <cell r="BD287">
            <v>110443.55</v>
          </cell>
          <cell r="BE287">
            <v>300864.51</v>
          </cell>
          <cell r="BF287">
            <v>495.17</v>
          </cell>
          <cell r="BG287">
            <v>0</v>
          </cell>
          <cell r="BH287">
            <v>0</v>
          </cell>
          <cell r="BI287">
            <v>11</v>
          </cell>
          <cell r="BJ287">
            <v>0</v>
          </cell>
          <cell r="BK287">
            <v>0</v>
          </cell>
          <cell r="BL287">
            <v>0</v>
          </cell>
          <cell r="BM287">
            <v>1</v>
          </cell>
          <cell r="BN287">
            <v>0</v>
          </cell>
          <cell r="BO287">
            <v>0</v>
          </cell>
          <cell r="BP287" t="str">
            <v>Jean</v>
          </cell>
          <cell r="BQ287" t="str">
            <v>Martin</v>
          </cell>
          <cell r="BR287" t="str">
            <v>563-562-3269</v>
          </cell>
          <cell r="BS287" t="str">
            <v>jmartin@swinn.k12.ia.us</v>
          </cell>
          <cell r="BT287" t="str">
            <v>Jean</v>
          </cell>
          <cell r="BU287" t="str">
            <v>Martin</v>
          </cell>
          <cell r="BV287" t="str">
            <v>563-562-3269</v>
          </cell>
          <cell r="BW287" t="str">
            <v>jmartin@swinn.k12.ia.us</v>
          </cell>
          <cell r="BX287" t="str">
            <v>Todd</v>
          </cell>
          <cell r="BY287" t="str">
            <v>Wagner</v>
          </cell>
          <cell r="BZ287" t="str">
            <v>563-562-3518</v>
          </cell>
          <cell r="CA287" t="str">
            <v>twagner@swinn.k12.ia.us</v>
          </cell>
          <cell r="CB287" t="str">
            <v>NULL</v>
          </cell>
          <cell r="CC287">
            <v>41897.620891203704</v>
          </cell>
          <cell r="CD287" t="str">
            <v>NULL</v>
          </cell>
          <cell r="CE287">
            <v>1</v>
          </cell>
          <cell r="CF287">
            <v>1</v>
          </cell>
          <cell r="CG287">
            <v>1</v>
          </cell>
          <cell r="CH287">
            <v>1347</v>
          </cell>
          <cell r="CI287" t="str">
            <v>6100</v>
          </cell>
          <cell r="CJ287" t="str">
            <v>0000</v>
          </cell>
          <cell r="CK287" t="str">
            <v>2014</v>
          </cell>
        </row>
        <row r="288">
          <cell r="A288">
            <v>6101</v>
          </cell>
          <cell r="B288" t="str">
            <v>2014</v>
          </cell>
          <cell r="C288">
            <v>418223.82</v>
          </cell>
          <cell r="D288">
            <v>13474.22</v>
          </cell>
          <cell r="E288">
            <v>233115.41</v>
          </cell>
          <cell r="F288">
            <v>0</v>
          </cell>
          <cell r="G288">
            <v>0</v>
          </cell>
          <cell r="H288">
            <v>4998.09</v>
          </cell>
          <cell r="I288">
            <v>1517136.69</v>
          </cell>
          <cell r="J288">
            <v>336810.76</v>
          </cell>
          <cell r="K288">
            <v>38806.379999999997</v>
          </cell>
          <cell r="L288">
            <v>214127.51</v>
          </cell>
          <cell r="M288">
            <v>16177.05</v>
          </cell>
          <cell r="N288">
            <v>5222.58</v>
          </cell>
          <cell r="O288">
            <v>33047.46</v>
          </cell>
          <cell r="P288">
            <v>190715.32</v>
          </cell>
          <cell r="Q288">
            <v>0</v>
          </cell>
          <cell r="R288">
            <v>3021855.29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55546.400000000001</v>
          </cell>
          <cell r="Z288">
            <v>41328</v>
          </cell>
          <cell r="AA288">
            <v>0</v>
          </cell>
          <cell r="AB288">
            <v>14385.28</v>
          </cell>
          <cell r="AC288">
            <v>0</v>
          </cell>
          <cell r="AD288">
            <v>0</v>
          </cell>
          <cell r="AE288">
            <v>111259.68</v>
          </cell>
          <cell r="AF288">
            <v>2910595.61</v>
          </cell>
          <cell r="AG288">
            <v>0.56000000000000005</v>
          </cell>
          <cell r="AH288">
            <v>397901</v>
          </cell>
          <cell r="AI288">
            <v>0</v>
          </cell>
          <cell r="AJ288">
            <v>0</v>
          </cell>
          <cell r="AK288">
            <v>0</v>
          </cell>
          <cell r="AL288">
            <v>5789</v>
          </cell>
          <cell r="AM288">
            <v>498</v>
          </cell>
          <cell r="AN288">
            <v>403690</v>
          </cell>
          <cell r="AO288">
            <v>498</v>
          </cell>
          <cell r="AP288">
            <v>169069</v>
          </cell>
          <cell r="AQ288">
            <v>73800</v>
          </cell>
          <cell r="AR288">
            <v>269916</v>
          </cell>
          <cell r="AS288">
            <v>25688</v>
          </cell>
          <cell r="AT288">
            <v>3171</v>
          </cell>
          <cell r="AU288">
            <v>0</v>
          </cell>
          <cell r="AV288">
            <v>0</v>
          </cell>
          <cell r="AW288">
            <v>0</v>
          </cell>
          <cell r="AX288">
            <v>99190</v>
          </cell>
          <cell r="AY288">
            <v>3049.7</v>
          </cell>
          <cell r="AZ288">
            <v>442156</v>
          </cell>
          <cell r="BA288">
            <v>404188</v>
          </cell>
          <cell r="BB288">
            <v>846344</v>
          </cell>
          <cell r="BC288">
            <v>3.44</v>
          </cell>
          <cell r="BD288">
            <v>1521016.64</v>
          </cell>
          <cell r="BE288">
            <v>1389578.97</v>
          </cell>
          <cell r="BF288">
            <v>455.64</v>
          </cell>
          <cell r="BG288">
            <v>0</v>
          </cell>
          <cell r="BH288">
            <v>0</v>
          </cell>
          <cell r="BI288">
            <v>60</v>
          </cell>
          <cell r="BJ288">
            <v>0</v>
          </cell>
          <cell r="BK288">
            <v>0</v>
          </cell>
          <cell r="BL288">
            <v>1</v>
          </cell>
          <cell r="BM288">
            <v>0</v>
          </cell>
          <cell r="BN288">
            <v>0</v>
          </cell>
          <cell r="BO288">
            <v>0</v>
          </cell>
          <cell r="BP288" t="str">
            <v>Amber</v>
          </cell>
          <cell r="BQ288" t="str">
            <v>Ray</v>
          </cell>
          <cell r="BR288" t="str">
            <v>515-967-4294</v>
          </cell>
          <cell r="BS288" t="str">
            <v>amber.ray@southeastpolk.org</v>
          </cell>
          <cell r="BT288" t="str">
            <v>Daniel</v>
          </cell>
          <cell r="BU288" t="str">
            <v>Schultz</v>
          </cell>
          <cell r="BV288" t="str">
            <v>515-967-3793</v>
          </cell>
          <cell r="BW288" t="str">
            <v>daniel.schultz@southeastpolk.org</v>
          </cell>
          <cell r="BX288" t="str">
            <v>Kevin</v>
          </cell>
          <cell r="BY288" t="str">
            <v>Talley</v>
          </cell>
          <cell r="BZ288" t="str">
            <v>515-967-3793</v>
          </cell>
          <cell r="CA288" t="str">
            <v>kevin.talley@southeastpolk.org</v>
          </cell>
          <cell r="CB288" t="str">
            <v>NULL</v>
          </cell>
          <cell r="CC288">
            <v>41899.629444444443</v>
          </cell>
          <cell r="CD288" t="str">
            <v>NULL</v>
          </cell>
          <cell r="CE288">
            <v>1</v>
          </cell>
          <cell r="CF288">
            <v>1</v>
          </cell>
          <cell r="CG288">
            <v>1</v>
          </cell>
          <cell r="CH288">
            <v>1348</v>
          </cell>
          <cell r="CI288" t="str">
            <v>6101</v>
          </cell>
          <cell r="CJ288" t="str">
            <v>0000</v>
          </cell>
          <cell r="CK288" t="str">
            <v>2014</v>
          </cell>
        </row>
        <row r="289">
          <cell r="A289">
            <v>6101</v>
          </cell>
          <cell r="B289" t="str">
            <v>2014</v>
          </cell>
          <cell r="C289">
            <v>418223.82</v>
          </cell>
          <cell r="D289">
            <v>13474.22</v>
          </cell>
          <cell r="E289">
            <v>233115.41</v>
          </cell>
          <cell r="F289">
            <v>0</v>
          </cell>
          <cell r="G289">
            <v>0</v>
          </cell>
          <cell r="H289">
            <v>4998.09</v>
          </cell>
          <cell r="I289">
            <v>1517136.69</v>
          </cell>
          <cell r="J289">
            <v>336810.76</v>
          </cell>
          <cell r="K289">
            <v>38806.379999999997</v>
          </cell>
          <cell r="L289">
            <v>214127.51</v>
          </cell>
          <cell r="M289">
            <v>16177.05</v>
          </cell>
          <cell r="N289">
            <v>5222.58</v>
          </cell>
          <cell r="O289">
            <v>33047.46</v>
          </cell>
          <cell r="P289">
            <v>190715.32</v>
          </cell>
          <cell r="Q289">
            <v>0</v>
          </cell>
          <cell r="R289">
            <v>3021855.29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55546.400000000001</v>
          </cell>
          <cell r="Z289">
            <v>41328</v>
          </cell>
          <cell r="AA289">
            <v>0</v>
          </cell>
          <cell r="AB289">
            <v>14385.28</v>
          </cell>
          <cell r="AC289">
            <v>0</v>
          </cell>
          <cell r="AD289">
            <v>0</v>
          </cell>
          <cell r="AE289">
            <v>111259.68</v>
          </cell>
          <cell r="AF289">
            <v>2910595.61</v>
          </cell>
          <cell r="AG289">
            <v>0.56000000000000005</v>
          </cell>
          <cell r="AH289">
            <v>397901</v>
          </cell>
          <cell r="AI289">
            <v>0</v>
          </cell>
          <cell r="AJ289">
            <v>0</v>
          </cell>
          <cell r="AK289">
            <v>0</v>
          </cell>
          <cell r="AL289">
            <v>5789</v>
          </cell>
          <cell r="AM289">
            <v>498</v>
          </cell>
          <cell r="AN289">
            <v>403690</v>
          </cell>
          <cell r="AO289">
            <v>498</v>
          </cell>
          <cell r="AP289">
            <v>169069</v>
          </cell>
          <cell r="AQ289">
            <v>73800</v>
          </cell>
          <cell r="AR289">
            <v>269916</v>
          </cell>
          <cell r="AS289">
            <v>25688</v>
          </cell>
          <cell r="AT289">
            <v>3171</v>
          </cell>
          <cell r="AU289">
            <v>0</v>
          </cell>
          <cell r="AV289">
            <v>0</v>
          </cell>
          <cell r="AW289">
            <v>0</v>
          </cell>
          <cell r="AX289">
            <v>99190</v>
          </cell>
          <cell r="AY289">
            <v>3049.7</v>
          </cell>
          <cell r="AZ289">
            <v>442156</v>
          </cell>
          <cell r="BA289">
            <v>404188</v>
          </cell>
          <cell r="BB289">
            <v>846344</v>
          </cell>
          <cell r="BC289">
            <v>3.44</v>
          </cell>
          <cell r="BD289">
            <v>1521016.64</v>
          </cell>
          <cell r="BE289">
            <v>1389578.97</v>
          </cell>
          <cell r="BF289">
            <v>455.64</v>
          </cell>
          <cell r="BG289">
            <v>0</v>
          </cell>
          <cell r="BH289">
            <v>0</v>
          </cell>
          <cell r="BI289">
            <v>60</v>
          </cell>
          <cell r="BJ289">
            <v>0</v>
          </cell>
          <cell r="BK289">
            <v>0</v>
          </cell>
          <cell r="BL289">
            <v>1</v>
          </cell>
          <cell r="BM289">
            <v>0</v>
          </cell>
          <cell r="BN289">
            <v>0</v>
          </cell>
          <cell r="BO289">
            <v>0</v>
          </cell>
          <cell r="BP289" t="str">
            <v>Amber</v>
          </cell>
          <cell r="BQ289" t="str">
            <v>Ray</v>
          </cell>
          <cell r="BR289" t="str">
            <v>515-967-4294</v>
          </cell>
          <cell r="BS289" t="str">
            <v>amber.ray@southeastpolk.org</v>
          </cell>
          <cell r="BT289" t="str">
            <v>Daniel</v>
          </cell>
          <cell r="BU289" t="str">
            <v>Schultz</v>
          </cell>
          <cell r="BV289" t="str">
            <v>515-967-3793</v>
          </cell>
          <cell r="BW289" t="str">
            <v>daniel.schultz@southeastpolk.org</v>
          </cell>
          <cell r="BX289" t="str">
            <v>Kevin</v>
          </cell>
          <cell r="BY289" t="str">
            <v>Talley</v>
          </cell>
          <cell r="BZ289" t="str">
            <v>515-967-3793</v>
          </cell>
          <cell r="CA289" t="str">
            <v>kevin.talley@southeastpolk.org</v>
          </cell>
          <cell r="CB289" t="str">
            <v>NULL</v>
          </cell>
          <cell r="CC289">
            <v>41899.629444444443</v>
          </cell>
          <cell r="CD289" t="str">
            <v>NULL</v>
          </cell>
          <cell r="CE289">
            <v>1</v>
          </cell>
          <cell r="CF289">
            <v>1</v>
          </cell>
          <cell r="CG289">
            <v>1</v>
          </cell>
          <cell r="CH289">
            <v>1348</v>
          </cell>
          <cell r="CI289" t="str">
            <v>6101</v>
          </cell>
          <cell r="CJ289" t="str">
            <v>0000</v>
          </cell>
          <cell r="CK289" t="str">
            <v>2014</v>
          </cell>
        </row>
        <row r="290">
          <cell r="A290">
            <v>6102</v>
          </cell>
          <cell r="B290" t="str">
            <v>2014</v>
          </cell>
          <cell r="C290">
            <v>103337.33</v>
          </cell>
          <cell r="D290">
            <v>0</v>
          </cell>
          <cell r="E290">
            <v>46992.85</v>
          </cell>
          <cell r="F290">
            <v>0</v>
          </cell>
          <cell r="G290">
            <v>0</v>
          </cell>
          <cell r="H290">
            <v>0</v>
          </cell>
          <cell r="I290">
            <v>343754.19</v>
          </cell>
          <cell r="J290">
            <v>93691.3</v>
          </cell>
          <cell r="K290">
            <v>24415.06</v>
          </cell>
          <cell r="L290">
            <v>37510.589999999997</v>
          </cell>
          <cell r="M290">
            <v>12937.56</v>
          </cell>
          <cell r="N290">
            <v>655</v>
          </cell>
          <cell r="O290">
            <v>5646</v>
          </cell>
          <cell r="P290">
            <v>10019.379999999999</v>
          </cell>
          <cell r="Q290">
            <v>0</v>
          </cell>
          <cell r="R290">
            <v>678959.26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14487.76</v>
          </cell>
          <cell r="Z290">
            <v>1401.12</v>
          </cell>
          <cell r="AA290">
            <v>0</v>
          </cell>
          <cell r="AB290">
            <v>24095.68</v>
          </cell>
          <cell r="AC290">
            <v>0</v>
          </cell>
          <cell r="AD290">
            <v>0</v>
          </cell>
          <cell r="AE290">
            <v>39984.559999999998</v>
          </cell>
          <cell r="AF290">
            <v>638974.69999999995</v>
          </cell>
          <cell r="AG290">
            <v>0.56000000000000005</v>
          </cell>
          <cell r="AH290">
            <v>90852</v>
          </cell>
          <cell r="AI290">
            <v>0</v>
          </cell>
          <cell r="AJ290">
            <v>0</v>
          </cell>
          <cell r="AK290">
            <v>0</v>
          </cell>
          <cell r="AL290">
            <v>8480</v>
          </cell>
          <cell r="AM290">
            <v>0</v>
          </cell>
          <cell r="AN290">
            <v>99332</v>
          </cell>
          <cell r="AO290">
            <v>0</v>
          </cell>
          <cell r="AP290">
            <v>25587</v>
          </cell>
          <cell r="AQ290">
            <v>2502</v>
          </cell>
          <cell r="AR290">
            <v>32671</v>
          </cell>
          <cell r="AS290">
            <v>43028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25871</v>
          </cell>
          <cell r="AY290">
            <v>932</v>
          </cell>
          <cell r="AZ290">
            <v>58258</v>
          </cell>
          <cell r="BA290">
            <v>99332</v>
          </cell>
          <cell r="BB290">
            <v>157590</v>
          </cell>
          <cell r="BC290">
            <v>4.05</v>
          </cell>
          <cell r="BD290">
            <v>235944.9</v>
          </cell>
          <cell r="BE290">
            <v>403029.8</v>
          </cell>
          <cell r="BF290">
            <v>147.58000000000001</v>
          </cell>
          <cell r="BG290">
            <v>0</v>
          </cell>
          <cell r="BH290">
            <v>0</v>
          </cell>
          <cell r="BI290">
            <v>16</v>
          </cell>
          <cell r="BJ290">
            <v>0</v>
          </cell>
          <cell r="BK290">
            <v>0</v>
          </cell>
          <cell r="BL290">
            <v>1</v>
          </cell>
          <cell r="BM290">
            <v>0</v>
          </cell>
          <cell r="BN290">
            <v>0</v>
          </cell>
          <cell r="BO290">
            <v>1</v>
          </cell>
          <cell r="BP290" t="str">
            <v>Jolynne</v>
          </cell>
          <cell r="BQ290" t="str">
            <v>Eilts</v>
          </cell>
          <cell r="BR290" t="str">
            <v>712 262 8950</v>
          </cell>
          <cell r="BS290" t="str">
            <v>jeilts@spencerschools.org</v>
          </cell>
          <cell r="BT290" t="str">
            <v>Julie</v>
          </cell>
          <cell r="BU290" t="str">
            <v>Nemmers</v>
          </cell>
          <cell r="BV290">
            <v>7122621118</v>
          </cell>
          <cell r="BW290" t="str">
            <v>jnemmers@spencerschools.org</v>
          </cell>
          <cell r="BX290" t="str">
            <v>Dave</v>
          </cell>
          <cell r="BY290" t="str">
            <v>Hansen</v>
          </cell>
          <cell r="BZ290" t="str">
            <v>712-240-9077</v>
          </cell>
          <cell r="CA290" t="str">
            <v>dhansen@spencerschools.org</v>
          </cell>
          <cell r="CB290" t="str">
            <v>NULL</v>
          </cell>
          <cell r="CC290">
            <v>42009.351875</v>
          </cell>
          <cell r="CD290" t="str">
            <v>NULL</v>
          </cell>
          <cell r="CE290">
            <v>1</v>
          </cell>
          <cell r="CF290">
            <v>1</v>
          </cell>
          <cell r="CG290">
            <v>1</v>
          </cell>
          <cell r="CH290">
            <v>1349</v>
          </cell>
          <cell r="CI290" t="str">
            <v>6102</v>
          </cell>
          <cell r="CJ290" t="str">
            <v>0000</v>
          </cell>
          <cell r="CK290" t="str">
            <v>2014</v>
          </cell>
        </row>
        <row r="291">
          <cell r="A291">
            <v>6120</v>
          </cell>
          <cell r="B291" t="str">
            <v>2014</v>
          </cell>
          <cell r="C291">
            <v>77115.16</v>
          </cell>
          <cell r="D291">
            <v>0</v>
          </cell>
          <cell r="E291">
            <v>45558.080000000002</v>
          </cell>
          <cell r="F291">
            <v>0</v>
          </cell>
          <cell r="G291">
            <v>0</v>
          </cell>
          <cell r="H291">
            <v>0</v>
          </cell>
          <cell r="I291">
            <v>184524.56</v>
          </cell>
          <cell r="J291">
            <v>45316.41</v>
          </cell>
          <cell r="K291">
            <v>37210.07</v>
          </cell>
          <cell r="L291">
            <v>34968.79</v>
          </cell>
          <cell r="M291">
            <v>4251</v>
          </cell>
          <cell r="N291">
            <v>2222.9499999999998</v>
          </cell>
          <cell r="O291">
            <v>7252.38</v>
          </cell>
          <cell r="P291">
            <v>15463.11</v>
          </cell>
          <cell r="Q291">
            <v>0</v>
          </cell>
          <cell r="R291">
            <v>453882.51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32390.400000000001</v>
          </cell>
          <cell r="Z291">
            <v>1076.32</v>
          </cell>
          <cell r="AA291">
            <v>0</v>
          </cell>
          <cell r="AB291">
            <v>0</v>
          </cell>
          <cell r="AC291">
            <v>5672.8</v>
          </cell>
          <cell r="AD291">
            <v>0</v>
          </cell>
          <cell r="AE291">
            <v>39139.519999999997</v>
          </cell>
          <cell r="AF291">
            <v>414742.99</v>
          </cell>
          <cell r="AG291">
            <v>0.56000000000000005</v>
          </cell>
          <cell r="AH291">
            <v>68972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68972</v>
          </cell>
          <cell r="AO291">
            <v>0</v>
          </cell>
          <cell r="AP291">
            <v>0</v>
          </cell>
          <cell r="AQ291">
            <v>1922</v>
          </cell>
          <cell r="AR291">
            <v>23313</v>
          </cell>
          <cell r="AS291">
            <v>0</v>
          </cell>
          <cell r="AT291">
            <v>0</v>
          </cell>
          <cell r="AU291">
            <v>10130</v>
          </cell>
          <cell r="AV291">
            <v>0</v>
          </cell>
          <cell r="AW291">
            <v>0</v>
          </cell>
          <cell r="AX291">
            <v>57840</v>
          </cell>
          <cell r="AY291">
            <v>409.9</v>
          </cell>
          <cell r="AZ291">
            <v>23313</v>
          </cell>
          <cell r="BA291">
            <v>68972</v>
          </cell>
          <cell r="BB291">
            <v>92285</v>
          </cell>
          <cell r="BC291">
            <v>4.49</v>
          </cell>
          <cell r="BD291">
            <v>104675.37</v>
          </cell>
          <cell r="BE291">
            <v>310067.62</v>
          </cell>
          <cell r="BF291">
            <v>756.45</v>
          </cell>
          <cell r="BG291">
            <v>0</v>
          </cell>
          <cell r="BH291">
            <v>0</v>
          </cell>
          <cell r="BI291">
            <v>7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 t="str">
            <v>David</v>
          </cell>
          <cell r="BQ291" t="str">
            <v>Dau</v>
          </cell>
          <cell r="BR291" t="str">
            <v>712-336-2820</v>
          </cell>
          <cell r="BS291" t="str">
            <v>ddau@spirit-lake.k12.ia.us</v>
          </cell>
          <cell r="BT291" t="str">
            <v>Gary</v>
          </cell>
          <cell r="BU291" t="str">
            <v>Wallburg</v>
          </cell>
          <cell r="BV291" t="str">
            <v>712-336-1370</v>
          </cell>
          <cell r="BW291" t="str">
            <v>gwallburg@spirit-lake.k12.ia.us</v>
          </cell>
          <cell r="BX291" t="str">
            <v>Robert</v>
          </cell>
          <cell r="BY291" t="str">
            <v>Kirschbaum</v>
          </cell>
          <cell r="BZ291" t="str">
            <v>712-330-0977</v>
          </cell>
          <cell r="CA291" t="str">
            <v>kimkirschbaum@hotmail.com</v>
          </cell>
          <cell r="CB291" t="str">
            <v>NULL</v>
          </cell>
          <cell r="CC291">
            <v>41897.331493055557</v>
          </cell>
          <cell r="CD291" t="str">
            <v>NULL</v>
          </cell>
          <cell r="CE291">
            <v>1</v>
          </cell>
          <cell r="CF291">
            <v>1</v>
          </cell>
          <cell r="CG291">
            <v>1</v>
          </cell>
          <cell r="CH291">
            <v>1350</v>
          </cell>
          <cell r="CI291" t="str">
            <v>6120</v>
          </cell>
          <cell r="CJ291" t="str">
            <v>0000</v>
          </cell>
          <cell r="CK291" t="str">
            <v>2014</v>
          </cell>
        </row>
        <row r="292">
          <cell r="A292">
            <v>6138</v>
          </cell>
          <cell r="B292" t="str">
            <v>2014</v>
          </cell>
          <cell r="C292">
            <v>32574.18</v>
          </cell>
          <cell r="D292">
            <v>1730.3</v>
          </cell>
          <cell r="E292">
            <v>19392.57</v>
          </cell>
          <cell r="F292">
            <v>1430</v>
          </cell>
          <cell r="G292">
            <v>0</v>
          </cell>
          <cell r="H292">
            <v>0</v>
          </cell>
          <cell r="I292">
            <v>66374.81</v>
          </cell>
          <cell r="J292">
            <v>10477</v>
          </cell>
          <cell r="K292">
            <v>14255.17</v>
          </cell>
          <cell r="L292">
            <v>10383.64</v>
          </cell>
          <cell r="M292">
            <v>8268</v>
          </cell>
          <cell r="N292">
            <v>1860</v>
          </cell>
          <cell r="O292">
            <v>0</v>
          </cell>
          <cell r="P292">
            <v>663.09</v>
          </cell>
          <cell r="Q292">
            <v>0</v>
          </cell>
          <cell r="R292">
            <v>167408.76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2039.96</v>
          </cell>
          <cell r="Y292">
            <v>5590.48</v>
          </cell>
          <cell r="Z292">
            <v>4428.4799999999996</v>
          </cell>
          <cell r="AA292">
            <v>0</v>
          </cell>
          <cell r="AB292">
            <v>5615.68</v>
          </cell>
          <cell r="AC292">
            <v>991.2</v>
          </cell>
          <cell r="AD292">
            <v>0</v>
          </cell>
          <cell r="AE292">
            <v>18665.8</v>
          </cell>
          <cell r="AF292">
            <v>148742.96</v>
          </cell>
          <cell r="AG292">
            <v>0.56000000000000005</v>
          </cell>
          <cell r="AH292">
            <v>34506</v>
          </cell>
          <cell r="AI292">
            <v>4432</v>
          </cell>
          <cell r="AJ292">
            <v>0</v>
          </cell>
          <cell r="AK292">
            <v>0</v>
          </cell>
          <cell r="AL292">
            <v>407</v>
          </cell>
          <cell r="AM292">
            <v>3548</v>
          </cell>
          <cell r="AN292">
            <v>34913</v>
          </cell>
          <cell r="AO292">
            <v>7980</v>
          </cell>
          <cell r="AP292">
            <v>0</v>
          </cell>
          <cell r="AQ292">
            <v>7908</v>
          </cell>
          <cell r="AR292">
            <v>14050</v>
          </cell>
          <cell r="AS292">
            <v>10028</v>
          </cell>
          <cell r="AT292">
            <v>1008</v>
          </cell>
          <cell r="AU292">
            <v>1770</v>
          </cell>
          <cell r="AV292">
            <v>0</v>
          </cell>
          <cell r="AW292">
            <v>0</v>
          </cell>
          <cell r="AX292">
            <v>9983</v>
          </cell>
          <cell r="AY292">
            <v>152.1</v>
          </cell>
          <cell r="AZ292">
            <v>15058</v>
          </cell>
          <cell r="BA292">
            <v>42893</v>
          </cell>
          <cell r="BB292">
            <v>57951</v>
          </cell>
          <cell r="BC292">
            <v>2.57</v>
          </cell>
          <cell r="BD292">
            <v>38699.06</v>
          </cell>
          <cell r="BE292">
            <v>110043.9</v>
          </cell>
          <cell r="BF292">
            <v>723.5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1</v>
          </cell>
          <cell r="BP292" t="str">
            <v>Stacey</v>
          </cell>
          <cell r="BQ292" t="str">
            <v>Matus</v>
          </cell>
          <cell r="BR292" t="str">
            <v>319-854-6197 x1003</v>
          </cell>
          <cell r="BS292" t="str">
            <v>smatus@springville.k12.ia.us</v>
          </cell>
          <cell r="BT292" t="str">
            <v>Amy</v>
          </cell>
          <cell r="BU292" t="str">
            <v>Kortemeyer</v>
          </cell>
          <cell r="BV292" t="str">
            <v>319-854-6197 x1001</v>
          </cell>
          <cell r="BW292" t="str">
            <v>akortemeyer@springville.k12.ia.us</v>
          </cell>
          <cell r="BX292" t="str">
            <v>Curt</v>
          </cell>
          <cell r="BY292" t="str">
            <v>Morrow</v>
          </cell>
          <cell r="BZ292" t="str">
            <v>319-854-6197 x1004</v>
          </cell>
          <cell r="CA292" t="str">
            <v>cmorrow@springville.k12.ia.us</v>
          </cell>
          <cell r="CB292" t="str">
            <v>NULL</v>
          </cell>
          <cell r="CC292">
            <v>41897.543287037035</v>
          </cell>
          <cell r="CD292" t="str">
            <v>NULL</v>
          </cell>
          <cell r="CE292">
            <v>1</v>
          </cell>
          <cell r="CF292">
            <v>1</v>
          </cell>
          <cell r="CG292">
            <v>1</v>
          </cell>
          <cell r="CH292">
            <v>1351</v>
          </cell>
          <cell r="CI292" t="str">
            <v>6138</v>
          </cell>
          <cell r="CJ292" t="str">
            <v>0000</v>
          </cell>
          <cell r="CK292" t="str">
            <v>2014</v>
          </cell>
        </row>
        <row r="293">
          <cell r="A293">
            <v>6165</v>
          </cell>
          <cell r="B293" t="str">
            <v>2014</v>
          </cell>
          <cell r="C293">
            <v>23460.59</v>
          </cell>
          <cell r="D293">
            <v>0</v>
          </cell>
          <cell r="E293">
            <v>16275.71</v>
          </cell>
          <cell r="F293">
            <v>0</v>
          </cell>
          <cell r="G293">
            <v>0</v>
          </cell>
          <cell r="H293">
            <v>0</v>
          </cell>
          <cell r="I293">
            <v>45980.46</v>
          </cell>
          <cell r="J293">
            <v>9478.7099999999991</v>
          </cell>
          <cell r="K293">
            <v>1067.56</v>
          </cell>
          <cell r="L293">
            <v>9699.26</v>
          </cell>
          <cell r="M293">
            <v>5860</v>
          </cell>
          <cell r="N293">
            <v>0</v>
          </cell>
          <cell r="O293">
            <v>0</v>
          </cell>
          <cell r="P293">
            <v>7242.79</v>
          </cell>
          <cell r="Q293">
            <v>0</v>
          </cell>
          <cell r="R293">
            <v>119065.08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3493.28</v>
          </cell>
          <cell r="Z293">
            <v>12.32</v>
          </cell>
          <cell r="AA293">
            <v>0</v>
          </cell>
          <cell r="AB293">
            <v>9337.44</v>
          </cell>
          <cell r="AC293">
            <v>0</v>
          </cell>
          <cell r="AD293">
            <v>0</v>
          </cell>
          <cell r="AE293">
            <v>12843.04</v>
          </cell>
          <cell r="AF293">
            <v>106222.04</v>
          </cell>
          <cell r="AG293">
            <v>0.56000000000000005</v>
          </cell>
          <cell r="AH293">
            <v>30987</v>
          </cell>
          <cell r="AI293">
            <v>5181</v>
          </cell>
          <cell r="AJ293">
            <v>0</v>
          </cell>
          <cell r="AK293">
            <v>0</v>
          </cell>
          <cell r="AL293">
            <v>0</v>
          </cell>
          <cell r="AM293">
            <v>1028</v>
          </cell>
          <cell r="AN293">
            <v>30987</v>
          </cell>
          <cell r="AO293">
            <v>6209</v>
          </cell>
          <cell r="AP293">
            <v>0</v>
          </cell>
          <cell r="AQ293">
            <v>22</v>
          </cell>
          <cell r="AR293">
            <v>7939</v>
          </cell>
          <cell r="AS293">
            <v>16674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6238</v>
          </cell>
          <cell r="AY293">
            <v>95</v>
          </cell>
          <cell r="AZ293">
            <v>7939</v>
          </cell>
          <cell r="BA293">
            <v>37196</v>
          </cell>
          <cell r="BB293">
            <v>45135</v>
          </cell>
          <cell r="BC293">
            <v>2.35</v>
          </cell>
          <cell r="BD293">
            <v>18656.650000000001</v>
          </cell>
          <cell r="BE293">
            <v>87565.39</v>
          </cell>
          <cell r="BF293">
            <v>921.74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1</v>
          </cell>
          <cell r="BP293" t="str">
            <v>Tammy</v>
          </cell>
          <cell r="BQ293" t="str">
            <v>Boyer</v>
          </cell>
          <cell r="BR293" t="str">
            <v>712-829-2162</v>
          </cell>
          <cell r="BS293" t="str">
            <v>tboyer@stantonschools.com</v>
          </cell>
          <cell r="BT293" t="str">
            <v>Christopher</v>
          </cell>
          <cell r="BU293" t="str">
            <v>Herrick</v>
          </cell>
          <cell r="BV293" t="str">
            <v>712-829-2162</v>
          </cell>
          <cell r="BW293" t="str">
            <v>cherrick@stantonschools.com</v>
          </cell>
          <cell r="BX293" t="str">
            <v>Brian</v>
          </cell>
          <cell r="BY293" t="str">
            <v>Bates</v>
          </cell>
          <cell r="BZ293" t="str">
            <v>712-829-2516</v>
          </cell>
          <cell r="CA293" t="str">
            <v>batesjnb@myfmtc.com</v>
          </cell>
          <cell r="CB293" t="str">
            <v>NULL</v>
          </cell>
          <cell r="CC293">
            <v>41893.981759259259</v>
          </cell>
          <cell r="CD293" t="str">
            <v>NULL</v>
          </cell>
          <cell r="CE293">
            <v>1</v>
          </cell>
          <cell r="CF293">
            <v>1</v>
          </cell>
          <cell r="CG293">
            <v>1</v>
          </cell>
          <cell r="CH293">
            <v>1352</v>
          </cell>
          <cell r="CI293" t="str">
            <v>6165</v>
          </cell>
          <cell r="CJ293" t="str">
            <v>0000</v>
          </cell>
          <cell r="CK293" t="str">
            <v>2014</v>
          </cell>
        </row>
        <row r="294">
          <cell r="A294">
            <v>6175</v>
          </cell>
          <cell r="B294" t="str">
            <v>2014</v>
          </cell>
          <cell r="C294">
            <v>75136.33</v>
          </cell>
          <cell r="D294">
            <v>0</v>
          </cell>
          <cell r="E294">
            <v>1317.86</v>
          </cell>
          <cell r="F294">
            <v>0</v>
          </cell>
          <cell r="G294">
            <v>0</v>
          </cell>
          <cell r="H294">
            <v>0</v>
          </cell>
          <cell r="I294">
            <v>145670.03</v>
          </cell>
          <cell r="J294">
            <v>31663.22</v>
          </cell>
          <cell r="K294">
            <v>17717.45</v>
          </cell>
          <cell r="L294">
            <v>7127.43</v>
          </cell>
          <cell r="M294">
            <v>11580</v>
          </cell>
          <cell r="N294">
            <v>0</v>
          </cell>
          <cell r="O294">
            <v>5093.6899999999996</v>
          </cell>
          <cell r="P294">
            <v>1704.61</v>
          </cell>
          <cell r="Q294">
            <v>0</v>
          </cell>
          <cell r="R294">
            <v>297010.62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16829.68</v>
          </cell>
          <cell r="Z294">
            <v>33929.279999999999</v>
          </cell>
          <cell r="AA294">
            <v>0</v>
          </cell>
          <cell r="AB294">
            <v>6194.72</v>
          </cell>
          <cell r="AC294">
            <v>0</v>
          </cell>
          <cell r="AD294">
            <v>0</v>
          </cell>
          <cell r="AE294">
            <v>56953.68</v>
          </cell>
          <cell r="AF294">
            <v>240056.94</v>
          </cell>
          <cell r="AG294">
            <v>0.56000000000000005</v>
          </cell>
          <cell r="AH294">
            <v>93777</v>
          </cell>
          <cell r="AI294">
            <v>0</v>
          </cell>
          <cell r="AJ294">
            <v>0</v>
          </cell>
          <cell r="AK294">
            <v>0</v>
          </cell>
          <cell r="AL294">
            <v>1380</v>
          </cell>
          <cell r="AM294">
            <v>0</v>
          </cell>
          <cell r="AN294">
            <v>95157</v>
          </cell>
          <cell r="AO294">
            <v>0</v>
          </cell>
          <cell r="AP294">
            <v>0</v>
          </cell>
          <cell r="AQ294">
            <v>60588</v>
          </cell>
          <cell r="AR294">
            <v>10089</v>
          </cell>
          <cell r="AS294">
            <v>11062</v>
          </cell>
          <cell r="AT294">
            <v>2536</v>
          </cell>
          <cell r="AU294">
            <v>0</v>
          </cell>
          <cell r="AV294">
            <v>0</v>
          </cell>
          <cell r="AW294">
            <v>0</v>
          </cell>
          <cell r="AX294">
            <v>30053</v>
          </cell>
          <cell r="AY294">
            <v>625</v>
          </cell>
          <cell r="AZ294">
            <v>12625</v>
          </cell>
          <cell r="BA294">
            <v>95157</v>
          </cell>
          <cell r="BB294">
            <v>107782</v>
          </cell>
          <cell r="BC294">
            <v>2.23</v>
          </cell>
          <cell r="BD294">
            <v>28153.75</v>
          </cell>
          <cell r="BE294">
            <v>211903.19</v>
          </cell>
          <cell r="BF294">
            <v>339.05</v>
          </cell>
          <cell r="BG294">
            <v>0</v>
          </cell>
          <cell r="BH294">
            <v>0</v>
          </cell>
          <cell r="BI294">
            <v>4</v>
          </cell>
          <cell r="BJ294">
            <v>1</v>
          </cell>
          <cell r="BK294">
            <v>0</v>
          </cell>
          <cell r="BL294">
            <v>1</v>
          </cell>
          <cell r="BM294">
            <v>0</v>
          </cell>
          <cell r="BN294">
            <v>0</v>
          </cell>
          <cell r="BO294">
            <v>1</v>
          </cell>
          <cell r="BP294" t="str">
            <v>Matthew</v>
          </cell>
          <cell r="BQ294" t="str">
            <v>O'Loughlin</v>
          </cell>
          <cell r="BR294" t="str">
            <v>563-933-4598</v>
          </cell>
          <cell r="BS294" t="str">
            <v>moloughlin@starmont.k12.ia.us</v>
          </cell>
          <cell r="BT294" t="str">
            <v>Mike</v>
          </cell>
          <cell r="BU294" t="str">
            <v>Hillman</v>
          </cell>
          <cell r="BV294" t="str">
            <v>563-933-4372</v>
          </cell>
          <cell r="BW294" t="str">
            <v>mhillman@starmont.k12.ia.us</v>
          </cell>
          <cell r="BX294" t="str">
            <v>Mike</v>
          </cell>
          <cell r="BY294" t="str">
            <v>Hillman</v>
          </cell>
          <cell r="BZ294" t="str">
            <v>563-933-4372</v>
          </cell>
          <cell r="CA294" t="str">
            <v>mhillman@starmont.k12.ia.us</v>
          </cell>
          <cell r="CB294" t="str">
            <v>NULL</v>
          </cell>
          <cell r="CC294">
            <v>41964.637129629627</v>
          </cell>
          <cell r="CD294" t="str">
            <v>NULL</v>
          </cell>
          <cell r="CE294">
            <v>1</v>
          </cell>
          <cell r="CF294">
            <v>1</v>
          </cell>
          <cell r="CG294">
            <v>1</v>
          </cell>
          <cell r="CH294">
            <v>1353</v>
          </cell>
          <cell r="CI294" t="str">
            <v>6175</v>
          </cell>
          <cell r="CJ294" t="str">
            <v>0000</v>
          </cell>
          <cell r="CK294" t="str">
            <v>2014</v>
          </cell>
        </row>
        <row r="295">
          <cell r="A295">
            <v>6219</v>
          </cell>
          <cell r="B295" t="str">
            <v>2014</v>
          </cell>
          <cell r="C295">
            <v>65005.07</v>
          </cell>
          <cell r="D295">
            <v>0</v>
          </cell>
          <cell r="E295">
            <v>87512.58</v>
          </cell>
          <cell r="F295">
            <v>230.36</v>
          </cell>
          <cell r="G295">
            <v>0</v>
          </cell>
          <cell r="H295">
            <v>5722.36</v>
          </cell>
          <cell r="I295">
            <v>276808.74</v>
          </cell>
          <cell r="J295">
            <v>86171.04</v>
          </cell>
          <cell r="K295">
            <v>32223.55</v>
          </cell>
          <cell r="L295">
            <v>11446.4</v>
          </cell>
          <cell r="M295">
            <v>13728</v>
          </cell>
          <cell r="N295">
            <v>0</v>
          </cell>
          <cell r="O295">
            <v>7493.64</v>
          </cell>
          <cell r="P295">
            <v>5632.29</v>
          </cell>
          <cell r="Q295">
            <v>0</v>
          </cell>
          <cell r="R295">
            <v>591974.03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835.77</v>
          </cell>
          <cell r="Y295">
            <v>10197.040000000001</v>
          </cell>
          <cell r="Z295">
            <v>4940.88</v>
          </cell>
          <cell r="AA295">
            <v>0</v>
          </cell>
          <cell r="AB295">
            <v>10610.88</v>
          </cell>
          <cell r="AC295">
            <v>0</v>
          </cell>
          <cell r="AD295">
            <v>0</v>
          </cell>
          <cell r="AE295">
            <v>26584.57</v>
          </cell>
          <cell r="AF295">
            <v>565389.46</v>
          </cell>
          <cell r="AG295">
            <v>0.56000000000000005</v>
          </cell>
          <cell r="AH295">
            <v>71775</v>
          </cell>
          <cell r="AI295">
            <v>1021</v>
          </cell>
          <cell r="AJ295">
            <v>0</v>
          </cell>
          <cell r="AK295">
            <v>0</v>
          </cell>
          <cell r="AL295">
            <v>1613</v>
          </cell>
          <cell r="AM295">
            <v>16446</v>
          </cell>
          <cell r="AN295">
            <v>73388</v>
          </cell>
          <cell r="AO295">
            <v>17467</v>
          </cell>
          <cell r="AP295">
            <v>5278</v>
          </cell>
          <cell r="AQ295">
            <v>8823</v>
          </cell>
          <cell r="AR295">
            <v>42642</v>
          </cell>
          <cell r="AS295">
            <v>18948</v>
          </cell>
          <cell r="AT295">
            <v>255</v>
          </cell>
          <cell r="AU295">
            <v>0</v>
          </cell>
          <cell r="AV295">
            <v>0</v>
          </cell>
          <cell r="AW295">
            <v>0</v>
          </cell>
          <cell r="AX295">
            <v>18209</v>
          </cell>
          <cell r="AY295">
            <v>1300</v>
          </cell>
          <cell r="AZ295">
            <v>48175</v>
          </cell>
          <cell r="BA295">
            <v>90855</v>
          </cell>
          <cell r="BB295">
            <v>139030</v>
          </cell>
          <cell r="BC295">
            <v>4.07</v>
          </cell>
          <cell r="BD295">
            <v>196072.25</v>
          </cell>
          <cell r="BE295">
            <v>369317.21</v>
          </cell>
          <cell r="BF295">
            <v>284.08999999999997</v>
          </cell>
          <cell r="BG295">
            <v>0</v>
          </cell>
          <cell r="BH295">
            <v>0</v>
          </cell>
          <cell r="BI295">
            <v>7</v>
          </cell>
          <cell r="BJ295">
            <v>0</v>
          </cell>
          <cell r="BK295">
            <v>0</v>
          </cell>
          <cell r="BL295">
            <v>1</v>
          </cell>
          <cell r="BM295">
            <v>0</v>
          </cell>
          <cell r="BN295">
            <v>0</v>
          </cell>
          <cell r="BO295">
            <v>0</v>
          </cell>
          <cell r="BP295" t="str">
            <v>Tracey</v>
          </cell>
          <cell r="BQ295" t="str">
            <v>Bailey</v>
          </cell>
          <cell r="BR295" t="str">
            <v>712-732-8060</v>
          </cell>
          <cell r="BS295" t="str">
            <v>tbailey@slcsd.org</v>
          </cell>
          <cell r="BT295" t="str">
            <v>Paul</v>
          </cell>
          <cell r="BU295" t="str">
            <v>Heide</v>
          </cell>
          <cell r="BV295" t="str">
            <v>712-732-8079</v>
          </cell>
          <cell r="BW295" t="str">
            <v>pheide@slcsd.org</v>
          </cell>
          <cell r="BX295" t="str">
            <v>Paul</v>
          </cell>
          <cell r="BY295" t="str">
            <v>Heide</v>
          </cell>
          <cell r="BZ295" t="str">
            <v>712-732-8079</v>
          </cell>
          <cell r="CA295" t="str">
            <v>pheide@slcsd.org</v>
          </cell>
          <cell r="CB295" t="str">
            <v>NULL</v>
          </cell>
          <cell r="CC295">
            <v>41893.358067129629</v>
          </cell>
          <cell r="CD295" t="str">
            <v>NULL</v>
          </cell>
          <cell r="CE295">
            <v>1</v>
          </cell>
          <cell r="CF295">
            <v>1</v>
          </cell>
          <cell r="CG295">
            <v>1</v>
          </cell>
          <cell r="CH295">
            <v>1116</v>
          </cell>
          <cell r="CI295" t="str">
            <v>6219</v>
          </cell>
          <cell r="CJ295" t="str">
            <v>0000</v>
          </cell>
          <cell r="CK295" t="str">
            <v>2014</v>
          </cell>
        </row>
        <row r="296">
          <cell r="A296">
            <v>6219</v>
          </cell>
          <cell r="B296" t="str">
            <v>2014</v>
          </cell>
          <cell r="C296">
            <v>65005.07</v>
          </cell>
          <cell r="D296">
            <v>0</v>
          </cell>
          <cell r="E296">
            <v>87512.58</v>
          </cell>
          <cell r="F296">
            <v>230.36</v>
          </cell>
          <cell r="G296">
            <v>0</v>
          </cell>
          <cell r="H296">
            <v>5722.36</v>
          </cell>
          <cell r="I296">
            <v>276808.74</v>
          </cell>
          <cell r="J296">
            <v>86171.04</v>
          </cell>
          <cell r="K296">
            <v>32223.55</v>
          </cell>
          <cell r="L296">
            <v>11446.4</v>
          </cell>
          <cell r="M296">
            <v>13728</v>
          </cell>
          <cell r="N296">
            <v>0</v>
          </cell>
          <cell r="O296">
            <v>7493.64</v>
          </cell>
          <cell r="P296">
            <v>5632.29</v>
          </cell>
          <cell r="Q296">
            <v>0</v>
          </cell>
          <cell r="R296">
            <v>591974.03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835.77</v>
          </cell>
          <cell r="Y296">
            <v>10197.040000000001</v>
          </cell>
          <cell r="Z296">
            <v>4940.88</v>
          </cell>
          <cell r="AA296">
            <v>0</v>
          </cell>
          <cell r="AB296">
            <v>10610.88</v>
          </cell>
          <cell r="AC296">
            <v>0</v>
          </cell>
          <cell r="AD296">
            <v>0</v>
          </cell>
          <cell r="AE296">
            <v>26584.57</v>
          </cell>
          <cell r="AF296">
            <v>565389.46</v>
          </cell>
          <cell r="AG296">
            <v>0.56000000000000005</v>
          </cell>
          <cell r="AH296">
            <v>71775</v>
          </cell>
          <cell r="AI296">
            <v>1021</v>
          </cell>
          <cell r="AJ296">
            <v>0</v>
          </cell>
          <cell r="AK296">
            <v>0</v>
          </cell>
          <cell r="AL296">
            <v>1613</v>
          </cell>
          <cell r="AM296">
            <v>16446</v>
          </cell>
          <cell r="AN296">
            <v>73388</v>
          </cell>
          <cell r="AO296">
            <v>17467</v>
          </cell>
          <cell r="AP296">
            <v>5278</v>
          </cell>
          <cell r="AQ296">
            <v>8823</v>
          </cell>
          <cell r="AR296">
            <v>42642</v>
          </cell>
          <cell r="AS296">
            <v>18948</v>
          </cell>
          <cell r="AT296">
            <v>255</v>
          </cell>
          <cell r="AU296">
            <v>0</v>
          </cell>
          <cell r="AV296">
            <v>0</v>
          </cell>
          <cell r="AW296">
            <v>0</v>
          </cell>
          <cell r="AX296">
            <v>18209</v>
          </cell>
          <cell r="AY296">
            <v>1300</v>
          </cell>
          <cell r="AZ296">
            <v>48175</v>
          </cell>
          <cell r="BA296">
            <v>90855</v>
          </cell>
          <cell r="BB296">
            <v>139030</v>
          </cell>
          <cell r="BC296">
            <v>4.07</v>
          </cell>
          <cell r="BD296">
            <v>196072.25</v>
          </cell>
          <cell r="BE296">
            <v>369317.21</v>
          </cell>
          <cell r="BF296">
            <v>284.08999999999997</v>
          </cell>
          <cell r="BG296">
            <v>0</v>
          </cell>
          <cell r="BH296">
            <v>0</v>
          </cell>
          <cell r="BI296">
            <v>7</v>
          </cell>
          <cell r="BJ296">
            <v>0</v>
          </cell>
          <cell r="BK296">
            <v>0</v>
          </cell>
          <cell r="BL296">
            <v>1</v>
          </cell>
          <cell r="BM296">
            <v>0</v>
          </cell>
          <cell r="BN296">
            <v>0</v>
          </cell>
          <cell r="BO296">
            <v>0</v>
          </cell>
          <cell r="BP296" t="str">
            <v>Tracey</v>
          </cell>
          <cell r="BQ296" t="str">
            <v>Bailey</v>
          </cell>
          <cell r="BR296" t="str">
            <v>712-732-8060</v>
          </cell>
          <cell r="BS296" t="str">
            <v>tbailey@slcsd.org</v>
          </cell>
          <cell r="BT296" t="str">
            <v>Paul</v>
          </cell>
          <cell r="BU296" t="str">
            <v>Heide</v>
          </cell>
          <cell r="BV296" t="str">
            <v>712-732-8079</v>
          </cell>
          <cell r="BW296" t="str">
            <v>pheide@slcsd.org</v>
          </cell>
          <cell r="BX296" t="str">
            <v>Paul</v>
          </cell>
          <cell r="BY296" t="str">
            <v>Heide</v>
          </cell>
          <cell r="BZ296" t="str">
            <v>712-732-8079</v>
          </cell>
          <cell r="CA296" t="str">
            <v>pheide@slcsd.org</v>
          </cell>
          <cell r="CB296" t="str">
            <v>NULL</v>
          </cell>
          <cell r="CC296">
            <v>41893.358067129629</v>
          </cell>
          <cell r="CD296" t="str">
            <v>NULL</v>
          </cell>
          <cell r="CE296">
            <v>1</v>
          </cell>
          <cell r="CF296">
            <v>1</v>
          </cell>
          <cell r="CG296">
            <v>1</v>
          </cell>
          <cell r="CH296">
            <v>1116</v>
          </cell>
          <cell r="CI296" t="str">
            <v>6219</v>
          </cell>
          <cell r="CJ296" t="str">
            <v>0000</v>
          </cell>
          <cell r="CK296" t="str">
            <v>2014</v>
          </cell>
        </row>
        <row r="297">
          <cell r="A297">
            <v>6246</v>
          </cell>
          <cell r="B297" t="str">
            <v>2014</v>
          </cell>
          <cell r="C297">
            <v>16237.01</v>
          </cell>
          <cell r="D297">
            <v>6175.99</v>
          </cell>
          <cell r="E297">
            <v>11465.14</v>
          </cell>
          <cell r="F297">
            <v>0</v>
          </cell>
          <cell r="G297">
            <v>0</v>
          </cell>
          <cell r="H297">
            <v>0</v>
          </cell>
          <cell r="I297">
            <v>37842.879999999997</v>
          </cell>
          <cell r="J297">
            <v>6373.94</v>
          </cell>
          <cell r="K297">
            <v>1750.09</v>
          </cell>
          <cell r="L297">
            <v>1253.4000000000001</v>
          </cell>
          <cell r="M297">
            <v>4700</v>
          </cell>
          <cell r="N297">
            <v>352.1</v>
          </cell>
          <cell r="O297">
            <v>0</v>
          </cell>
          <cell r="P297">
            <v>18318.759999999998</v>
          </cell>
          <cell r="Q297">
            <v>0</v>
          </cell>
          <cell r="R297">
            <v>104469.31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966.99</v>
          </cell>
          <cell r="Y297">
            <v>2222.08</v>
          </cell>
          <cell r="Z297">
            <v>179.2</v>
          </cell>
          <cell r="AA297">
            <v>0</v>
          </cell>
          <cell r="AB297">
            <v>5839.68</v>
          </cell>
          <cell r="AC297">
            <v>0</v>
          </cell>
          <cell r="AD297">
            <v>0</v>
          </cell>
          <cell r="AE297">
            <v>9207.9500000000007</v>
          </cell>
          <cell r="AF297">
            <v>95261.36</v>
          </cell>
          <cell r="AG297">
            <v>0.56000000000000005</v>
          </cell>
          <cell r="AH297">
            <v>24665</v>
          </cell>
          <cell r="AI297">
            <v>7400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24665</v>
          </cell>
          <cell r="AO297">
            <v>7400</v>
          </cell>
          <cell r="AP297">
            <v>0</v>
          </cell>
          <cell r="AQ297">
            <v>320</v>
          </cell>
          <cell r="AR297">
            <v>4250</v>
          </cell>
          <cell r="AS297">
            <v>10428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3968</v>
          </cell>
          <cell r="AY297">
            <v>99</v>
          </cell>
          <cell r="AZ297">
            <v>4250</v>
          </cell>
          <cell r="BA297">
            <v>32065</v>
          </cell>
          <cell r="BB297">
            <v>36315</v>
          </cell>
          <cell r="BC297">
            <v>2.62</v>
          </cell>
          <cell r="BD297">
            <v>11135</v>
          </cell>
          <cell r="BE297">
            <v>84126.36</v>
          </cell>
          <cell r="BF297">
            <v>849.76</v>
          </cell>
          <cell r="BG297">
            <v>0</v>
          </cell>
          <cell r="BH297">
            <v>0</v>
          </cell>
          <cell r="BI297">
            <v>3</v>
          </cell>
          <cell r="BJ297">
            <v>1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 t="str">
            <v>Linda</v>
          </cell>
          <cell r="BQ297" t="str">
            <v>Swedlund</v>
          </cell>
          <cell r="BR297" t="str">
            <v>515-838-2208</v>
          </cell>
          <cell r="BS297" t="str">
            <v>lswedlund@stratford.k12.ia.us</v>
          </cell>
          <cell r="BT297" t="str">
            <v>Ted</v>
          </cell>
          <cell r="BU297" t="str">
            <v>Larson</v>
          </cell>
          <cell r="BV297" t="str">
            <v>515-832-9200</v>
          </cell>
          <cell r="BW297" t="str">
            <v>ted_larson@webster-city.k12.ia.us</v>
          </cell>
          <cell r="BX297" t="str">
            <v>Ted</v>
          </cell>
          <cell r="BY297" t="str">
            <v>Larson</v>
          </cell>
          <cell r="BZ297" t="str">
            <v>515-832-9200</v>
          </cell>
          <cell r="CA297" t="str">
            <v>ted_larson@webster-city.k12.ia.us</v>
          </cell>
          <cell r="CB297" t="str">
            <v>NULL</v>
          </cell>
          <cell r="CC297">
            <v>41878.454571759263</v>
          </cell>
          <cell r="CD297" t="str">
            <v>NULL</v>
          </cell>
          <cell r="CE297">
            <v>1</v>
          </cell>
          <cell r="CF297">
            <v>1</v>
          </cell>
          <cell r="CG297">
            <v>1</v>
          </cell>
          <cell r="CH297">
            <v>1117</v>
          </cell>
          <cell r="CI297" t="str">
            <v>6246</v>
          </cell>
          <cell r="CJ297" t="str">
            <v>0000</v>
          </cell>
          <cell r="CK297" t="str">
            <v>2014</v>
          </cell>
        </row>
        <row r="298">
          <cell r="A298">
            <v>6264</v>
          </cell>
          <cell r="B298" t="str">
            <v>2014</v>
          </cell>
          <cell r="C298">
            <v>113340.53</v>
          </cell>
          <cell r="D298">
            <v>1749</v>
          </cell>
          <cell r="E298">
            <v>101188.72</v>
          </cell>
          <cell r="F298">
            <v>0</v>
          </cell>
          <cell r="G298">
            <v>0</v>
          </cell>
          <cell r="H298">
            <v>0</v>
          </cell>
          <cell r="I298">
            <v>259672.56</v>
          </cell>
          <cell r="J298">
            <v>42017.71</v>
          </cell>
          <cell r="K298">
            <v>33298.22</v>
          </cell>
          <cell r="L298">
            <v>32249.77</v>
          </cell>
          <cell r="M298">
            <v>19893</v>
          </cell>
          <cell r="N298">
            <v>1486</v>
          </cell>
          <cell r="O298">
            <v>0</v>
          </cell>
          <cell r="P298">
            <v>8134.95</v>
          </cell>
          <cell r="Q298">
            <v>0</v>
          </cell>
          <cell r="R298">
            <v>613030.46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14206.08</v>
          </cell>
          <cell r="Z298">
            <v>27811.84</v>
          </cell>
          <cell r="AA298">
            <v>0</v>
          </cell>
          <cell r="AB298">
            <v>7082.88</v>
          </cell>
          <cell r="AC298">
            <v>0</v>
          </cell>
          <cell r="AD298">
            <v>0</v>
          </cell>
          <cell r="AE298">
            <v>49100.800000000003</v>
          </cell>
          <cell r="AF298">
            <v>563929.66</v>
          </cell>
          <cell r="AG298">
            <v>0.56000000000000005</v>
          </cell>
          <cell r="AH298">
            <v>104652</v>
          </cell>
          <cell r="AI298">
            <v>980</v>
          </cell>
          <cell r="AJ298">
            <v>20353</v>
          </cell>
          <cell r="AK298">
            <v>11370</v>
          </cell>
          <cell r="AL298">
            <v>0</v>
          </cell>
          <cell r="AM298">
            <v>0</v>
          </cell>
          <cell r="AN298">
            <v>125005</v>
          </cell>
          <cell r="AO298">
            <v>12350</v>
          </cell>
          <cell r="AP298">
            <v>18572</v>
          </cell>
          <cell r="AQ298">
            <v>49664</v>
          </cell>
          <cell r="AR298">
            <v>34518</v>
          </cell>
          <cell r="AS298">
            <v>12648</v>
          </cell>
          <cell r="AT298">
            <v>5876</v>
          </cell>
          <cell r="AU298">
            <v>0</v>
          </cell>
          <cell r="AV298">
            <v>0</v>
          </cell>
          <cell r="AW298">
            <v>0</v>
          </cell>
          <cell r="AX298">
            <v>25368</v>
          </cell>
          <cell r="AY298">
            <v>450</v>
          </cell>
          <cell r="AZ298">
            <v>58966</v>
          </cell>
          <cell r="BA298">
            <v>137355</v>
          </cell>
          <cell r="BB298">
            <v>196321</v>
          </cell>
          <cell r="BC298">
            <v>2.87</v>
          </cell>
          <cell r="BD298">
            <v>169232.42</v>
          </cell>
          <cell r="BE298">
            <v>394697.24</v>
          </cell>
          <cell r="BF298">
            <v>877.1</v>
          </cell>
          <cell r="BG298">
            <v>0</v>
          </cell>
          <cell r="BH298">
            <v>0</v>
          </cell>
          <cell r="BI298">
            <v>11</v>
          </cell>
          <cell r="BJ298">
            <v>1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1</v>
          </cell>
          <cell r="BP298" t="str">
            <v>Dr. David</v>
          </cell>
          <cell r="BQ298" t="str">
            <v>Arnold</v>
          </cell>
          <cell r="BR298" t="str">
            <v>515-789-4480</v>
          </cell>
          <cell r="BS298" t="str">
            <v>darnold@wcv.k12.ia.us</v>
          </cell>
          <cell r="BT298" t="str">
            <v>David</v>
          </cell>
          <cell r="BU298" t="str">
            <v>Arnold</v>
          </cell>
          <cell r="BV298" t="str">
            <v>515-789-4480</v>
          </cell>
          <cell r="BW298" t="str">
            <v>darnold@wcv.k12.ia.us</v>
          </cell>
          <cell r="BX298" t="str">
            <v>Gary</v>
          </cell>
          <cell r="BY298" t="str">
            <v>Thompson</v>
          </cell>
          <cell r="BZ298" t="str">
            <v>515-523-1313</v>
          </cell>
          <cell r="CA298" t="str">
            <v>gthompson@wcv.k12.ia.us</v>
          </cell>
          <cell r="CB298" t="str">
            <v>NULL</v>
          </cell>
          <cell r="CC298">
            <v>41897.595960648148</v>
          </cell>
          <cell r="CD298" t="str">
            <v>NULL</v>
          </cell>
          <cell r="CE298">
            <v>1</v>
          </cell>
          <cell r="CF298">
            <v>1</v>
          </cell>
          <cell r="CG298">
            <v>1</v>
          </cell>
          <cell r="CH298">
            <v>1118</v>
          </cell>
          <cell r="CI298" t="str">
            <v>6264</v>
          </cell>
          <cell r="CJ298" t="str">
            <v>0000</v>
          </cell>
          <cell r="CK298" t="str">
            <v>2014</v>
          </cell>
        </row>
        <row r="299">
          <cell r="A299">
            <v>6273</v>
          </cell>
          <cell r="B299" t="str">
            <v>2014</v>
          </cell>
          <cell r="C299">
            <v>64360.67</v>
          </cell>
          <cell r="D299">
            <v>0</v>
          </cell>
          <cell r="E299">
            <v>50450.44</v>
          </cell>
          <cell r="F299">
            <v>0</v>
          </cell>
          <cell r="G299">
            <v>0</v>
          </cell>
          <cell r="H299">
            <v>0</v>
          </cell>
          <cell r="I299">
            <v>133125.92000000001</v>
          </cell>
          <cell r="J299">
            <v>41607.42</v>
          </cell>
          <cell r="K299">
            <v>8284.31</v>
          </cell>
          <cell r="L299">
            <v>16897.169999999998</v>
          </cell>
          <cell r="M299">
            <v>11486</v>
          </cell>
          <cell r="N299">
            <v>894</v>
          </cell>
          <cell r="O299">
            <v>32830.46</v>
          </cell>
          <cell r="P299">
            <v>3660.6</v>
          </cell>
          <cell r="Q299">
            <v>0</v>
          </cell>
          <cell r="R299">
            <v>363596.99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2328.9499999999998</v>
          </cell>
          <cell r="Y299">
            <v>19824</v>
          </cell>
          <cell r="Z299">
            <v>16089.36</v>
          </cell>
          <cell r="AA299">
            <v>0</v>
          </cell>
          <cell r="AB299">
            <v>13848.24</v>
          </cell>
          <cell r="AC299">
            <v>3161.2</v>
          </cell>
          <cell r="AD299">
            <v>0</v>
          </cell>
          <cell r="AE299">
            <v>55251.75</v>
          </cell>
          <cell r="AF299">
            <v>308345.24</v>
          </cell>
          <cell r="AG299">
            <v>0.56000000000000005</v>
          </cell>
          <cell r="AH299">
            <v>61106</v>
          </cell>
          <cell r="AI299">
            <v>0</v>
          </cell>
          <cell r="AJ299">
            <v>0</v>
          </cell>
          <cell r="AK299">
            <v>0</v>
          </cell>
          <cell r="AL299">
            <v>3240</v>
          </cell>
          <cell r="AM299">
            <v>5458</v>
          </cell>
          <cell r="AN299">
            <v>64346</v>
          </cell>
          <cell r="AO299">
            <v>5458</v>
          </cell>
          <cell r="AP299">
            <v>0</v>
          </cell>
          <cell r="AQ299">
            <v>28731</v>
          </cell>
          <cell r="AR299">
            <v>16467</v>
          </cell>
          <cell r="AS299">
            <v>24729</v>
          </cell>
          <cell r="AT299">
            <v>535</v>
          </cell>
          <cell r="AU299">
            <v>5645</v>
          </cell>
          <cell r="AV299">
            <v>0</v>
          </cell>
          <cell r="AW299">
            <v>0</v>
          </cell>
          <cell r="AX299">
            <v>35400</v>
          </cell>
          <cell r="AY299">
            <v>313.60000000000002</v>
          </cell>
          <cell r="AZ299">
            <v>17002</v>
          </cell>
          <cell r="BA299">
            <v>69804</v>
          </cell>
          <cell r="BB299">
            <v>86806</v>
          </cell>
          <cell r="BC299">
            <v>3.55</v>
          </cell>
          <cell r="BD299">
            <v>60357.1</v>
          </cell>
          <cell r="BE299">
            <v>247988.14</v>
          </cell>
          <cell r="BF299">
            <v>790.78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0</v>
          </cell>
          <cell r="BM299">
            <v>0</v>
          </cell>
          <cell r="BN299">
            <v>0</v>
          </cell>
          <cell r="BO299">
            <v>1</v>
          </cell>
          <cell r="BP299" t="str">
            <v>Bev</v>
          </cell>
          <cell r="BQ299" t="str">
            <v>Weidemann</v>
          </cell>
          <cell r="BR299" t="str">
            <v>563-578-3425</v>
          </cell>
          <cell r="BS299" t="str">
            <v>weidemannb@sfcougars.k12.ia.us</v>
          </cell>
          <cell r="BT299" t="str">
            <v>Mike</v>
          </cell>
          <cell r="BU299" t="str">
            <v>Elliott</v>
          </cell>
          <cell r="BV299" t="str">
            <v>563-578-3243</v>
          </cell>
          <cell r="BW299" t="str">
            <v>elliottm@sfcougars.k12.ia.us</v>
          </cell>
          <cell r="BX299" t="str">
            <v>Mike</v>
          </cell>
          <cell r="BY299" t="str">
            <v>Elliott</v>
          </cell>
          <cell r="BZ299" t="str">
            <v>563-578-3243</v>
          </cell>
          <cell r="CA299" t="str">
            <v>elliottm@sfcougars.k12.ia.us</v>
          </cell>
          <cell r="CB299" t="str">
            <v>NULL</v>
          </cell>
          <cell r="CC299">
            <v>41897.701354166667</v>
          </cell>
          <cell r="CD299" t="str">
            <v>NULL</v>
          </cell>
          <cell r="CE299">
            <v>1</v>
          </cell>
          <cell r="CF299">
            <v>1</v>
          </cell>
          <cell r="CG299">
            <v>1</v>
          </cell>
          <cell r="CH299">
            <v>1119</v>
          </cell>
          <cell r="CI299" t="str">
            <v>6273</v>
          </cell>
          <cell r="CJ299" t="str">
            <v>0000</v>
          </cell>
          <cell r="CK299" t="str">
            <v>2014</v>
          </cell>
        </row>
        <row r="300">
          <cell r="A300">
            <v>6408</v>
          </cell>
          <cell r="B300" t="str">
            <v>2014</v>
          </cell>
          <cell r="C300">
            <v>67449.149999999994</v>
          </cell>
          <cell r="D300">
            <v>1507.5</v>
          </cell>
          <cell r="E300">
            <v>44597.84</v>
          </cell>
          <cell r="F300">
            <v>0</v>
          </cell>
          <cell r="G300">
            <v>0</v>
          </cell>
          <cell r="H300">
            <v>0</v>
          </cell>
          <cell r="I300">
            <v>174851.19</v>
          </cell>
          <cell r="J300">
            <v>39223.120000000003</v>
          </cell>
          <cell r="K300">
            <v>18915.46</v>
          </cell>
          <cell r="L300">
            <v>12568.49</v>
          </cell>
          <cell r="M300">
            <v>9052</v>
          </cell>
          <cell r="N300">
            <v>3485</v>
          </cell>
          <cell r="O300">
            <v>20046.599999999999</v>
          </cell>
          <cell r="P300">
            <v>3788.7</v>
          </cell>
          <cell r="Q300">
            <v>0</v>
          </cell>
          <cell r="R300">
            <v>395485.05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8057.28</v>
          </cell>
          <cell r="Z300">
            <v>8193.36</v>
          </cell>
          <cell r="AA300">
            <v>0</v>
          </cell>
          <cell r="AB300">
            <v>17000.48</v>
          </cell>
          <cell r="AC300">
            <v>0</v>
          </cell>
          <cell r="AD300">
            <v>0</v>
          </cell>
          <cell r="AE300">
            <v>33251.120000000003</v>
          </cell>
          <cell r="AF300">
            <v>362233.93</v>
          </cell>
          <cell r="AG300">
            <v>0.56000000000000005</v>
          </cell>
          <cell r="AH300">
            <v>68925</v>
          </cell>
          <cell r="AI300">
            <v>0</v>
          </cell>
          <cell r="AJ300">
            <v>0</v>
          </cell>
          <cell r="AK300">
            <v>0</v>
          </cell>
          <cell r="AL300">
            <v>511</v>
          </cell>
          <cell r="AM300">
            <v>0</v>
          </cell>
          <cell r="AN300">
            <v>69436</v>
          </cell>
          <cell r="AO300">
            <v>0</v>
          </cell>
          <cell r="AP300">
            <v>10890</v>
          </cell>
          <cell r="AQ300">
            <v>14631</v>
          </cell>
          <cell r="AR300">
            <v>21301</v>
          </cell>
          <cell r="AS300">
            <v>30358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14388</v>
          </cell>
          <cell r="AY300">
            <v>481.3</v>
          </cell>
          <cell r="AZ300">
            <v>32191</v>
          </cell>
          <cell r="BA300">
            <v>69436</v>
          </cell>
          <cell r="BB300">
            <v>101627</v>
          </cell>
          <cell r="BC300">
            <v>3.56</v>
          </cell>
          <cell r="BD300">
            <v>114599.96</v>
          </cell>
          <cell r="BE300">
            <v>247633.97</v>
          </cell>
          <cell r="BF300">
            <v>514.51</v>
          </cell>
          <cell r="BG300">
            <v>0</v>
          </cell>
          <cell r="BH300">
            <v>0</v>
          </cell>
          <cell r="BI300">
            <v>12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 t="str">
            <v>Richard</v>
          </cell>
          <cell r="BQ300" t="str">
            <v>Grimoskas</v>
          </cell>
          <cell r="BR300" t="str">
            <v>563-886-6121</v>
          </cell>
          <cell r="BS300" t="str">
            <v>dick.grimoskas@tipton.k12.ia.us</v>
          </cell>
          <cell r="BT300" t="str">
            <v>Richard</v>
          </cell>
          <cell r="BU300" t="str">
            <v>Grimoskas</v>
          </cell>
          <cell r="BV300" t="str">
            <v>563-886-6121</v>
          </cell>
          <cell r="BW300" t="str">
            <v>dick.grimoskas@tipton.k12.ia.us</v>
          </cell>
          <cell r="BX300" t="str">
            <v>Dennis</v>
          </cell>
          <cell r="BY300" t="str">
            <v>Marchik</v>
          </cell>
          <cell r="BZ300" t="str">
            <v>563-886-2914</v>
          </cell>
          <cell r="CA300" t="str">
            <v>dennis.marchik@tipton.k12.ia.us</v>
          </cell>
          <cell r="CB300" t="str">
            <v>NULL</v>
          </cell>
          <cell r="CC300">
            <v>41891.43341435185</v>
          </cell>
          <cell r="CD300" t="str">
            <v>NULL</v>
          </cell>
          <cell r="CE300">
            <v>1</v>
          </cell>
          <cell r="CF300">
            <v>1</v>
          </cell>
          <cell r="CG300">
            <v>1</v>
          </cell>
          <cell r="CH300">
            <v>1120</v>
          </cell>
          <cell r="CI300" t="str">
            <v>6408</v>
          </cell>
          <cell r="CJ300" t="str">
            <v>0000</v>
          </cell>
          <cell r="CK300" t="str">
            <v>2014</v>
          </cell>
        </row>
        <row r="301">
          <cell r="A301">
            <v>6417</v>
          </cell>
          <cell r="B301" t="str">
            <v>2014</v>
          </cell>
          <cell r="C301">
            <v>18781.29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46126.04</v>
          </cell>
          <cell r="J301">
            <v>8937.31</v>
          </cell>
          <cell r="K301">
            <v>1372.45</v>
          </cell>
          <cell r="L301">
            <v>0</v>
          </cell>
          <cell r="M301">
            <v>0</v>
          </cell>
          <cell r="N301">
            <v>5723.48</v>
          </cell>
          <cell r="O301">
            <v>0</v>
          </cell>
          <cell r="P301">
            <v>11882.78</v>
          </cell>
          <cell r="Q301">
            <v>0</v>
          </cell>
          <cell r="R301">
            <v>92823.35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4435.2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4435.2</v>
          </cell>
          <cell r="AF301">
            <v>88388.15</v>
          </cell>
          <cell r="AG301">
            <v>0.56000000000000005</v>
          </cell>
          <cell r="AH301">
            <v>24300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24300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7920</v>
          </cell>
          <cell r="AY301">
            <v>52</v>
          </cell>
          <cell r="AZ301">
            <v>0</v>
          </cell>
          <cell r="BA301">
            <v>24300</v>
          </cell>
          <cell r="BB301">
            <v>24300</v>
          </cell>
          <cell r="BC301">
            <v>3.64</v>
          </cell>
          <cell r="BD301">
            <v>0</v>
          </cell>
          <cell r="BE301">
            <v>88388.15</v>
          </cell>
          <cell r="BF301">
            <v>1699.77</v>
          </cell>
          <cell r="BG301">
            <v>0</v>
          </cell>
          <cell r="BH301">
            <v>0</v>
          </cell>
          <cell r="BI301">
            <v>2</v>
          </cell>
          <cell r="BJ301">
            <v>1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 t="str">
            <v>Mary Beth</v>
          </cell>
          <cell r="BQ301" t="str">
            <v>Cooper</v>
          </cell>
          <cell r="BR301" t="str">
            <v>515-295-3528</v>
          </cell>
          <cell r="BS301" t="str">
            <v>mbcooper@algona.k12.ia.us</v>
          </cell>
          <cell r="BT301" t="str">
            <v>Merrill</v>
          </cell>
          <cell r="BU301" t="str">
            <v>Mueller</v>
          </cell>
          <cell r="BV301" t="str">
            <v>515-341-0794</v>
          </cell>
          <cell r="BW301" t="str">
            <v>mmueller@algona.k12.ia.us</v>
          </cell>
          <cell r="BX301" t="str">
            <v>NA</v>
          </cell>
          <cell r="BY301" t="str">
            <v>NA</v>
          </cell>
          <cell r="BZ301" t="str">
            <v>NA</v>
          </cell>
          <cell r="CA301" t="str">
            <v>NA</v>
          </cell>
          <cell r="CB301" t="str">
            <v>NULL</v>
          </cell>
          <cell r="CC301">
            <v>41897.461701388886</v>
          </cell>
          <cell r="CD301" t="str">
            <v>NULL</v>
          </cell>
          <cell r="CE301">
            <v>1</v>
          </cell>
          <cell r="CF301">
            <v>1</v>
          </cell>
          <cell r="CG301">
            <v>1</v>
          </cell>
          <cell r="CH301">
            <v>1396</v>
          </cell>
          <cell r="CI301" t="str">
            <v>6417</v>
          </cell>
          <cell r="CJ301" t="str">
            <v>0000</v>
          </cell>
          <cell r="CK301" t="str">
            <v>2014</v>
          </cell>
        </row>
        <row r="302">
          <cell r="A302">
            <v>6453</v>
          </cell>
          <cell r="B302" t="str">
            <v>2014</v>
          </cell>
          <cell r="C302">
            <v>57302.18</v>
          </cell>
          <cell r="D302">
            <v>0</v>
          </cell>
          <cell r="E302">
            <v>52714</v>
          </cell>
          <cell r="F302">
            <v>0</v>
          </cell>
          <cell r="G302">
            <v>0</v>
          </cell>
          <cell r="H302">
            <v>0</v>
          </cell>
          <cell r="I302">
            <v>172513.42</v>
          </cell>
          <cell r="J302">
            <v>40040.839999999997</v>
          </cell>
          <cell r="K302">
            <v>44429.37</v>
          </cell>
          <cell r="L302">
            <v>970.26</v>
          </cell>
          <cell r="M302">
            <v>11341</v>
          </cell>
          <cell r="N302">
            <v>755</v>
          </cell>
          <cell r="O302">
            <v>0</v>
          </cell>
          <cell r="P302">
            <v>5666.03</v>
          </cell>
          <cell r="Q302">
            <v>0</v>
          </cell>
          <cell r="R302">
            <v>385732.1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622.44000000000005</v>
          </cell>
          <cell r="Y302">
            <v>5206.88</v>
          </cell>
          <cell r="Z302">
            <v>13287.68</v>
          </cell>
          <cell r="AA302">
            <v>0</v>
          </cell>
          <cell r="AB302">
            <v>9859.36</v>
          </cell>
          <cell r="AC302">
            <v>178.64</v>
          </cell>
          <cell r="AD302">
            <v>0</v>
          </cell>
          <cell r="AE302">
            <v>29155</v>
          </cell>
          <cell r="AF302">
            <v>356577.1</v>
          </cell>
          <cell r="AG302">
            <v>0.56000000000000005</v>
          </cell>
          <cell r="AH302">
            <v>68586</v>
          </cell>
          <cell r="AI302">
            <v>459</v>
          </cell>
          <cell r="AJ302">
            <v>0</v>
          </cell>
          <cell r="AK302">
            <v>0</v>
          </cell>
          <cell r="AL302">
            <v>796</v>
          </cell>
          <cell r="AM302">
            <v>5629</v>
          </cell>
          <cell r="AN302">
            <v>69382</v>
          </cell>
          <cell r="AO302">
            <v>6088</v>
          </cell>
          <cell r="AP302">
            <v>0</v>
          </cell>
          <cell r="AQ302">
            <v>23728</v>
          </cell>
          <cell r="AR302">
            <v>15695</v>
          </cell>
          <cell r="AS302">
            <v>17606</v>
          </cell>
          <cell r="AT302">
            <v>23</v>
          </cell>
          <cell r="AU302">
            <v>319</v>
          </cell>
          <cell r="AV302">
            <v>0</v>
          </cell>
          <cell r="AW302">
            <v>0</v>
          </cell>
          <cell r="AX302">
            <v>9298</v>
          </cell>
          <cell r="AY302">
            <v>491.3</v>
          </cell>
          <cell r="AZ302">
            <v>15718</v>
          </cell>
          <cell r="BA302">
            <v>75470</v>
          </cell>
          <cell r="BB302">
            <v>91188</v>
          </cell>
          <cell r="BC302">
            <v>3.91</v>
          </cell>
          <cell r="BD302">
            <v>61457.38</v>
          </cell>
          <cell r="BE302">
            <v>295119.71999999997</v>
          </cell>
          <cell r="BF302">
            <v>600.69000000000005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1</v>
          </cell>
          <cell r="BP302" t="str">
            <v>Kevin</v>
          </cell>
          <cell r="BQ302" t="str">
            <v>Elwood</v>
          </cell>
          <cell r="BR302" t="str">
            <v>712-487-3414</v>
          </cell>
          <cell r="BS302" t="str">
            <v>kelwood@treynorcardinals.org</v>
          </cell>
          <cell r="BT302" t="str">
            <v>Dave</v>
          </cell>
          <cell r="BU302" t="str">
            <v>Danker</v>
          </cell>
          <cell r="BV302" t="str">
            <v>712-487-3292</v>
          </cell>
          <cell r="BW302" t="str">
            <v>ddanker@treynorcardinals.org</v>
          </cell>
          <cell r="BX302" t="str">
            <v>Dave</v>
          </cell>
          <cell r="BY302" t="str">
            <v>Danker</v>
          </cell>
          <cell r="BZ302" t="str">
            <v>712-487-3292</v>
          </cell>
          <cell r="CA302" t="str">
            <v>ddanker@treynorcardinals.org</v>
          </cell>
          <cell r="CB302" t="str">
            <v>NULL</v>
          </cell>
          <cell r="CC302">
            <v>41884.410868055558</v>
          </cell>
          <cell r="CD302" t="str">
            <v>NULL</v>
          </cell>
          <cell r="CE302">
            <v>1</v>
          </cell>
          <cell r="CF302">
            <v>1</v>
          </cell>
          <cell r="CG302">
            <v>1</v>
          </cell>
          <cell r="CH302">
            <v>1121</v>
          </cell>
          <cell r="CI302" t="str">
            <v>6453</v>
          </cell>
          <cell r="CJ302" t="str">
            <v>0000</v>
          </cell>
          <cell r="CK302" t="str">
            <v>2014</v>
          </cell>
        </row>
        <row r="303">
          <cell r="A303">
            <v>6460</v>
          </cell>
          <cell r="B303" t="str">
            <v>2014</v>
          </cell>
          <cell r="C303">
            <v>85030.73</v>
          </cell>
          <cell r="D303">
            <v>384.4</v>
          </cell>
          <cell r="E303">
            <v>20210.72</v>
          </cell>
          <cell r="F303">
            <v>0</v>
          </cell>
          <cell r="G303">
            <v>0</v>
          </cell>
          <cell r="H303">
            <v>3900</v>
          </cell>
          <cell r="I303">
            <v>269386.15000000002</v>
          </cell>
          <cell r="J303">
            <v>60849.19</v>
          </cell>
          <cell r="K303">
            <v>38049.85</v>
          </cell>
          <cell r="L303">
            <v>18559.71</v>
          </cell>
          <cell r="M303">
            <v>25575.72</v>
          </cell>
          <cell r="N303">
            <v>1755</v>
          </cell>
          <cell r="O303">
            <v>7714.18</v>
          </cell>
          <cell r="P303">
            <v>4300.46</v>
          </cell>
          <cell r="Q303">
            <v>0</v>
          </cell>
          <cell r="R303">
            <v>535716.11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9765.84</v>
          </cell>
          <cell r="Z303">
            <v>25475.52</v>
          </cell>
          <cell r="AA303">
            <v>0</v>
          </cell>
          <cell r="AB303">
            <v>2122.96</v>
          </cell>
          <cell r="AC303">
            <v>2971.92</v>
          </cell>
          <cell r="AD303">
            <v>0</v>
          </cell>
          <cell r="AE303">
            <v>40336.239999999998</v>
          </cell>
          <cell r="AF303">
            <v>495379.87</v>
          </cell>
          <cell r="AG303">
            <v>0.56000000000000005</v>
          </cell>
          <cell r="AH303">
            <v>114427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3791</v>
          </cell>
          <cell r="AN303">
            <v>114427</v>
          </cell>
          <cell r="AO303">
            <v>3791</v>
          </cell>
          <cell r="AP303">
            <v>21360</v>
          </cell>
          <cell r="AQ303">
            <v>45492</v>
          </cell>
          <cell r="AR303">
            <v>15257</v>
          </cell>
          <cell r="AS303">
            <v>3791</v>
          </cell>
          <cell r="AT303">
            <v>1526</v>
          </cell>
          <cell r="AU303">
            <v>5307</v>
          </cell>
          <cell r="AV303">
            <v>0</v>
          </cell>
          <cell r="AW303">
            <v>0</v>
          </cell>
          <cell r="AX303">
            <v>17439</v>
          </cell>
          <cell r="AY303">
            <v>538</v>
          </cell>
          <cell r="AZ303">
            <v>38143</v>
          </cell>
          <cell r="BA303">
            <v>118218</v>
          </cell>
          <cell r="BB303">
            <v>156361</v>
          </cell>
          <cell r="BC303">
            <v>3.17</v>
          </cell>
          <cell r="BD303">
            <v>120913.31</v>
          </cell>
          <cell r="BE303">
            <v>374466.56</v>
          </cell>
          <cell r="BF303">
            <v>696.03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1</v>
          </cell>
          <cell r="BN303">
            <v>0</v>
          </cell>
          <cell r="BO303">
            <v>1</v>
          </cell>
          <cell r="BP303" t="str">
            <v>Tony</v>
          </cell>
          <cell r="BQ303" t="str">
            <v>Weers</v>
          </cell>
          <cell r="BR303" t="str">
            <v>712-485-2257</v>
          </cell>
          <cell r="BS303" t="str">
            <v>tweers@tctrojans.org</v>
          </cell>
          <cell r="BT303" t="str">
            <v>Rick</v>
          </cell>
          <cell r="BU303" t="str">
            <v>Payne</v>
          </cell>
          <cell r="BV303" t="str">
            <v>402-981-2141</v>
          </cell>
          <cell r="BW303" t="str">
            <v>paynesauto1@hotmail.com</v>
          </cell>
          <cell r="BX303" t="str">
            <v>Rick</v>
          </cell>
          <cell r="BY303" t="str">
            <v>Payne</v>
          </cell>
          <cell r="BZ303" t="str">
            <v>402-981-2141</v>
          </cell>
          <cell r="CA303" t="str">
            <v>paynesauto1@hotmail.com</v>
          </cell>
          <cell r="CB303" t="str">
            <v>NULL</v>
          </cell>
          <cell r="CC303">
            <v>41873.50408564815</v>
          </cell>
          <cell r="CD303" t="str">
            <v>NULL</v>
          </cell>
          <cell r="CE303">
            <v>1</v>
          </cell>
          <cell r="CF303">
            <v>1</v>
          </cell>
          <cell r="CG303">
            <v>1</v>
          </cell>
          <cell r="CH303">
            <v>1122</v>
          </cell>
          <cell r="CI303" t="str">
            <v>6460</v>
          </cell>
          <cell r="CJ303" t="str">
            <v>0000</v>
          </cell>
          <cell r="CK303" t="str">
            <v>2014</v>
          </cell>
        </row>
        <row r="304">
          <cell r="A304">
            <v>6462</v>
          </cell>
          <cell r="B304" t="str">
            <v>2014</v>
          </cell>
          <cell r="C304">
            <v>51915.59</v>
          </cell>
          <cell r="D304">
            <v>0</v>
          </cell>
          <cell r="E304">
            <v>11959.58</v>
          </cell>
          <cell r="F304">
            <v>0</v>
          </cell>
          <cell r="G304">
            <v>0</v>
          </cell>
          <cell r="H304">
            <v>0</v>
          </cell>
          <cell r="I304">
            <v>105365.27</v>
          </cell>
          <cell r="J304">
            <v>17634.88</v>
          </cell>
          <cell r="K304">
            <v>4997.75</v>
          </cell>
          <cell r="L304">
            <v>37456.07</v>
          </cell>
          <cell r="M304">
            <v>0</v>
          </cell>
          <cell r="N304">
            <v>0</v>
          </cell>
          <cell r="O304">
            <v>104.07</v>
          </cell>
          <cell r="P304">
            <v>44469.38</v>
          </cell>
          <cell r="Q304">
            <v>0</v>
          </cell>
          <cell r="R304">
            <v>273902.59000000003</v>
          </cell>
          <cell r="S304">
            <v>0</v>
          </cell>
          <cell r="T304">
            <v>3364.67</v>
          </cell>
          <cell r="U304">
            <v>0</v>
          </cell>
          <cell r="V304">
            <v>0</v>
          </cell>
          <cell r="W304">
            <v>3364.67</v>
          </cell>
          <cell r="X304">
            <v>0</v>
          </cell>
          <cell r="Y304">
            <v>2977.52</v>
          </cell>
          <cell r="Z304">
            <v>0</v>
          </cell>
          <cell r="AA304">
            <v>0</v>
          </cell>
          <cell r="AB304">
            <v>6699.84</v>
          </cell>
          <cell r="AC304">
            <v>0</v>
          </cell>
          <cell r="AD304">
            <v>0</v>
          </cell>
          <cell r="AE304">
            <v>9677.36</v>
          </cell>
          <cell r="AF304">
            <v>260860.56</v>
          </cell>
          <cell r="AG304">
            <v>0.56000000000000005</v>
          </cell>
          <cell r="AH304">
            <v>58854</v>
          </cell>
          <cell r="AI304">
            <v>13450</v>
          </cell>
          <cell r="AJ304">
            <v>0</v>
          </cell>
          <cell r="AK304">
            <v>0</v>
          </cell>
          <cell r="AL304">
            <v>881</v>
          </cell>
          <cell r="AM304">
            <v>1077</v>
          </cell>
          <cell r="AN304">
            <v>59735</v>
          </cell>
          <cell r="AO304">
            <v>14527</v>
          </cell>
          <cell r="AP304">
            <v>0</v>
          </cell>
          <cell r="AQ304">
            <v>0</v>
          </cell>
          <cell r="AR304">
            <v>9753</v>
          </cell>
          <cell r="AS304">
            <v>11964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5317</v>
          </cell>
          <cell r="AY304">
            <v>272</v>
          </cell>
          <cell r="AZ304">
            <v>9753</v>
          </cell>
          <cell r="BA304">
            <v>74262</v>
          </cell>
          <cell r="BB304">
            <v>84015</v>
          </cell>
          <cell r="BC304">
            <v>3.1</v>
          </cell>
          <cell r="BD304">
            <v>30234.3</v>
          </cell>
          <cell r="BE304">
            <v>230626.26</v>
          </cell>
          <cell r="BF304">
            <v>847.89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1</v>
          </cell>
          <cell r="BN304">
            <v>0</v>
          </cell>
          <cell r="BO304">
            <v>1</v>
          </cell>
          <cell r="BP304" t="str">
            <v>Dan</v>
          </cell>
          <cell r="BQ304" t="str">
            <v>Taghon</v>
          </cell>
          <cell r="BR304" t="str">
            <v>641-622-2011</v>
          </cell>
          <cell r="BS304" t="str">
            <v>dan.taghon@sigourneyschools.com</v>
          </cell>
          <cell r="BT304" t="str">
            <v>Dan</v>
          </cell>
          <cell r="BU304" t="str">
            <v>Taghon</v>
          </cell>
          <cell r="BV304" t="str">
            <v>641-622-2011</v>
          </cell>
          <cell r="BW304" t="str">
            <v>dan.taghon@sigourneyschools.com</v>
          </cell>
          <cell r="BX304" t="str">
            <v>Dan</v>
          </cell>
          <cell r="BY304" t="str">
            <v>Taghon</v>
          </cell>
          <cell r="BZ304" t="str">
            <v>641-622-2011</v>
          </cell>
          <cell r="CA304" t="str">
            <v>dan.taghon@sigourneyschools.com</v>
          </cell>
          <cell r="CB304" t="str">
            <v>NULL</v>
          </cell>
          <cell r="CC304">
            <v>41898.496458333335</v>
          </cell>
          <cell r="CD304" t="str">
            <v>NULL</v>
          </cell>
          <cell r="CE304">
            <v>1</v>
          </cell>
          <cell r="CF304">
            <v>1</v>
          </cell>
          <cell r="CG304">
            <v>1</v>
          </cell>
          <cell r="CH304">
            <v>1123</v>
          </cell>
          <cell r="CI304" t="str">
            <v>6462</v>
          </cell>
          <cell r="CJ304" t="str">
            <v>0000</v>
          </cell>
          <cell r="CK304" t="str">
            <v>2014</v>
          </cell>
        </row>
        <row r="305">
          <cell r="A305">
            <v>6471</v>
          </cell>
          <cell r="B305" t="str">
            <v>2014</v>
          </cell>
          <cell r="C305">
            <v>35320.21</v>
          </cell>
          <cell r="D305">
            <v>0</v>
          </cell>
          <cell r="E305">
            <v>31260.14</v>
          </cell>
          <cell r="F305">
            <v>0</v>
          </cell>
          <cell r="G305">
            <v>0</v>
          </cell>
          <cell r="H305">
            <v>0</v>
          </cell>
          <cell r="I305">
            <v>60444.160000000003</v>
          </cell>
          <cell r="J305">
            <v>10162.32</v>
          </cell>
          <cell r="K305">
            <v>12755.99</v>
          </cell>
          <cell r="L305">
            <v>10822.14</v>
          </cell>
          <cell r="M305">
            <v>12140</v>
          </cell>
          <cell r="N305">
            <v>0</v>
          </cell>
          <cell r="O305">
            <v>790.27</v>
          </cell>
          <cell r="P305">
            <v>5071.8999999999996</v>
          </cell>
          <cell r="Q305">
            <v>0</v>
          </cell>
          <cell r="R305">
            <v>178767.13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2218.37</v>
          </cell>
          <cell r="Y305">
            <v>3245.2</v>
          </cell>
          <cell r="Z305">
            <v>0</v>
          </cell>
          <cell r="AA305">
            <v>0</v>
          </cell>
          <cell r="AB305">
            <v>7711.76</v>
          </cell>
          <cell r="AC305">
            <v>0</v>
          </cell>
          <cell r="AD305">
            <v>0</v>
          </cell>
          <cell r="AE305">
            <v>13175.33</v>
          </cell>
          <cell r="AF305">
            <v>165591.79999999999</v>
          </cell>
          <cell r="AG305">
            <v>0.56000000000000005</v>
          </cell>
          <cell r="AH305">
            <v>37571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7341</v>
          </cell>
          <cell r="AN305">
            <v>37571</v>
          </cell>
          <cell r="AO305">
            <v>7341</v>
          </cell>
          <cell r="AP305">
            <v>0</v>
          </cell>
          <cell r="AQ305">
            <v>0</v>
          </cell>
          <cell r="AR305">
            <v>14213</v>
          </cell>
          <cell r="AS305">
            <v>13771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5795</v>
          </cell>
          <cell r="AY305">
            <v>183.8</v>
          </cell>
          <cell r="AZ305">
            <v>14213</v>
          </cell>
          <cell r="BA305">
            <v>44912</v>
          </cell>
          <cell r="BB305">
            <v>59125</v>
          </cell>
          <cell r="BC305">
            <v>2.8</v>
          </cell>
          <cell r="BD305">
            <v>39796.400000000001</v>
          </cell>
          <cell r="BE305">
            <v>125795.4</v>
          </cell>
          <cell r="BF305">
            <v>684.41</v>
          </cell>
          <cell r="BG305">
            <v>0</v>
          </cell>
          <cell r="BH305">
            <v>0</v>
          </cell>
          <cell r="BI305">
            <v>4</v>
          </cell>
          <cell r="BJ305">
            <v>1</v>
          </cell>
          <cell r="BK305">
            <v>1</v>
          </cell>
          <cell r="BL305">
            <v>0</v>
          </cell>
          <cell r="BM305">
            <v>0</v>
          </cell>
          <cell r="BN305">
            <v>0</v>
          </cell>
          <cell r="BO305">
            <v>1</v>
          </cell>
          <cell r="BP305" t="str">
            <v>Troy</v>
          </cell>
          <cell r="BQ305" t="str">
            <v>Heller</v>
          </cell>
          <cell r="BR305" t="str">
            <v>319-882-4202</v>
          </cell>
          <cell r="BS305" t="str">
            <v>hellert@tripoli.k12.ia.us</v>
          </cell>
          <cell r="BT305" t="str">
            <v>Tom</v>
          </cell>
          <cell r="BU305" t="str">
            <v>Blume</v>
          </cell>
          <cell r="BV305" t="str">
            <v>319-882-4202</v>
          </cell>
          <cell r="BW305" t="str">
            <v>blumet@tripoli.k12.ia.us</v>
          </cell>
          <cell r="BX305" t="str">
            <v>Stan</v>
          </cell>
          <cell r="BY305" t="str">
            <v>Savage</v>
          </cell>
          <cell r="BZ305" t="str">
            <v>319-882-4202</v>
          </cell>
          <cell r="CA305" t="str">
            <v>maintenance@tripoli.k12.ia.us</v>
          </cell>
          <cell r="CB305" t="str">
            <v>NULL</v>
          </cell>
          <cell r="CC305">
            <v>41964.638402777775</v>
          </cell>
          <cell r="CD305" t="str">
            <v>NULL</v>
          </cell>
          <cell r="CE305">
            <v>1</v>
          </cell>
          <cell r="CF305">
            <v>1</v>
          </cell>
          <cell r="CG305">
            <v>1</v>
          </cell>
          <cell r="CH305">
            <v>1124</v>
          </cell>
          <cell r="CI305" t="str">
            <v>6471</v>
          </cell>
          <cell r="CJ305" t="str">
            <v>0000</v>
          </cell>
          <cell r="CK305" t="str">
            <v>2014</v>
          </cell>
        </row>
        <row r="306">
          <cell r="A306">
            <v>6509</v>
          </cell>
          <cell r="B306" t="str">
            <v>2014</v>
          </cell>
          <cell r="C306">
            <v>67931.199999999997</v>
          </cell>
          <cell r="D306">
            <v>946.56</v>
          </cell>
          <cell r="E306">
            <v>33200.14</v>
          </cell>
          <cell r="F306">
            <v>0</v>
          </cell>
          <cell r="G306">
            <v>0</v>
          </cell>
          <cell r="H306">
            <v>0</v>
          </cell>
          <cell r="I306">
            <v>117641.58</v>
          </cell>
          <cell r="J306">
            <v>22853.18</v>
          </cell>
          <cell r="K306">
            <v>11140.67</v>
          </cell>
          <cell r="L306">
            <v>8146.4</v>
          </cell>
          <cell r="M306">
            <v>8764</v>
          </cell>
          <cell r="N306">
            <v>0</v>
          </cell>
          <cell r="O306">
            <v>12628.1</v>
          </cell>
          <cell r="P306">
            <v>6481.12</v>
          </cell>
          <cell r="Q306">
            <v>0</v>
          </cell>
          <cell r="R306">
            <v>289732.95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4767.28</v>
          </cell>
          <cell r="Z306">
            <v>13947.36</v>
          </cell>
          <cell r="AA306">
            <v>0</v>
          </cell>
          <cell r="AB306">
            <v>5293.12</v>
          </cell>
          <cell r="AC306">
            <v>0</v>
          </cell>
          <cell r="AD306">
            <v>0</v>
          </cell>
          <cell r="AE306">
            <v>24007.759999999998</v>
          </cell>
          <cell r="AF306">
            <v>265725.19</v>
          </cell>
          <cell r="AG306">
            <v>0.56000000000000005</v>
          </cell>
          <cell r="AH306">
            <v>111225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2095</v>
          </cell>
          <cell r="AN306">
            <v>111225</v>
          </cell>
          <cell r="AO306">
            <v>2095</v>
          </cell>
          <cell r="AP306">
            <v>0</v>
          </cell>
          <cell r="AQ306">
            <v>24906</v>
          </cell>
          <cell r="AR306">
            <v>14409</v>
          </cell>
          <cell r="AS306">
            <v>9452</v>
          </cell>
          <cell r="AT306">
            <v>1092</v>
          </cell>
          <cell r="AU306">
            <v>0</v>
          </cell>
          <cell r="AV306">
            <v>0</v>
          </cell>
          <cell r="AW306">
            <v>0</v>
          </cell>
          <cell r="AX306">
            <v>8513</v>
          </cell>
          <cell r="AY306">
            <v>402.2</v>
          </cell>
          <cell r="AZ306">
            <v>15501</v>
          </cell>
          <cell r="BA306">
            <v>113320</v>
          </cell>
          <cell r="BB306">
            <v>128821</v>
          </cell>
          <cell r="BC306">
            <v>2.06</v>
          </cell>
          <cell r="BD306">
            <v>31932.06</v>
          </cell>
          <cell r="BE306">
            <v>233793.13</v>
          </cell>
          <cell r="BF306">
            <v>581.29</v>
          </cell>
          <cell r="BG306">
            <v>0</v>
          </cell>
          <cell r="BH306">
            <v>0</v>
          </cell>
          <cell r="BI306">
            <v>11</v>
          </cell>
          <cell r="BJ306">
            <v>0</v>
          </cell>
          <cell r="BK306">
            <v>0</v>
          </cell>
          <cell r="BL306">
            <v>1</v>
          </cell>
          <cell r="BM306">
            <v>0</v>
          </cell>
          <cell r="BN306">
            <v>0</v>
          </cell>
          <cell r="BO306">
            <v>0</v>
          </cell>
          <cell r="BP306" t="str">
            <v>Joan</v>
          </cell>
          <cell r="BQ306" t="str">
            <v>Busta</v>
          </cell>
          <cell r="BR306" t="str">
            <v>563-776-6011</v>
          </cell>
          <cell r="BS306" t="str">
            <v>jbusta@turkey-v.k12.ia.us</v>
          </cell>
          <cell r="BT306" t="str">
            <v>Clark</v>
          </cell>
          <cell r="BU306" t="str">
            <v>Goltz</v>
          </cell>
          <cell r="BV306" t="str">
            <v>563-776-6011</v>
          </cell>
          <cell r="BW306" t="str">
            <v>cgoltz@turkey-v.k12.ia.us</v>
          </cell>
          <cell r="BX306" t="str">
            <v>Dean</v>
          </cell>
          <cell r="BY306" t="str">
            <v>Vrba</v>
          </cell>
          <cell r="BZ306" t="str">
            <v>563-776-6011</v>
          </cell>
          <cell r="CA306" t="str">
            <v>dvrba@turkey-v.k12.ia.us</v>
          </cell>
          <cell r="CB306" t="str">
            <v>NULL</v>
          </cell>
          <cell r="CC306">
            <v>41878.916018518517</v>
          </cell>
          <cell r="CD306" t="str">
            <v>NULL</v>
          </cell>
          <cell r="CE306">
            <v>1</v>
          </cell>
          <cell r="CF306">
            <v>1</v>
          </cell>
          <cell r="CG306">
            <v>1</v>
          </cell>
          <cell r="CH306">
            <v>1125</v>
          </cell>
          <cell r="CI306" t="str">
            <v>6509</v>
          </cell>
          <cell r="CJ306" t="str">
            <v>0000</v>
          </cell>
          <cell r="CK306" t="str">
            <v>2014</v>
          </cell>
        </row>
        <row r="307">
          <cell r="A307">
            <v>6512</v>
          </cell>
          <cell r="B307" t="str">
            <v>2014</v>
          </cell>
          <cell r="C307">
            <v>54562.74</v>
          </cell>
          <cell r="D307">
            <v>0</v>
          </cell>
          <cell r="E307">
            <v>37137.300000000003</v>
          </cell>
          <cell r="F307">
            <v>0</v>
          </cell>
          <cell r="G307">
            <v>0</v>
          </cell>
          <cell r="H307">
            <v>0</v>
          </cell>
          <cell r="I307">
            <v>114709.29</v>
          </cell>
          <cell r="J307">
            <v>19091.669999999998</v>
          </cell>
          <cell r="K307">
            <v>21022.22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38891.68</v>
          </cell>
          <cell r="Q307">
            <v>0</v>
          </cell>
          <cell r="R307">
            <v>285414.90000000002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940.17</v>
          </cell>
          <cell r="Y307">
            <v>27758.080000000002</v>
          </cell>
          <cell r="Z307">
            <v>9722.7199999999993</v>
          </cell>
          <cell r="AA307">
            <v>0</v>
          </cell>
          <cell r="AB307">
            <v>10332.56</v>
          </cell>
          <cell r="AC307">
            <v>0</v>
          </cell>
          <cell r="AD307">
            <v>0</v>
          </cell>
          <cell r="AE307">
            <v>48753.53</v>
          </cell>
          <cell r="AF307">
            <v>236661.37</v>
          </cell>
          <cell r="AG307">
            <v>0.56000000000000005</v>
          </cell>
          <cell r="AH307">
            <v>77849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77849</v>
          </cell>
          <cell r="AO307">
            <v>0</v>
          </cell>
          <cell r="AP307">
            <v>0</v>
          </cell>
          <cell r="AQ307">
            <v>17362</v>
          </cell>
          <cell r="AR307">
            <v>18540</v>
          </cell>
          <cell r="AS307">
            <v>18451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49568</v>
          </cell>
          <cell r="AY307">
            <v>391.9</v>
          </cell>
          <cell r="AZ307">
            <v>18540</v>
          </cell>
          <cell r="BA307">
            <v>77849</v>
          </cell>
          <cell r="BB307">
            <v>96389</v>
          </cell>
          <cell r="BC307">
            <v>2.46</v>
          </cell>
          <cell r="BD307">
            <v>45608.4</v>
          </cell>
          <cell r="BE307">
            <v>191052.97</v>
          </cell>
          <cell r="BF307">
            <v>487.5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 t="str">
            <v>Brian</v>
          </cell>
          <cell r="BQ307" t="str">
            <v>VanderSluis</v>
          </cell>
          <cell r="BR307">
            <v>6419445245</v>
          </cell>
          <cell r="BS307" t="str">
            <v>superintendent@twincedarscsd.org</v>
          </cell>
          <cell r="BT307" t="str">
            <v>Michelle</v>
          </cell>
          <cell r="BU307" t="str">
            <v>Clayton</v>
          </cell>
          <cell r="BV307" t="str">
            <v>641-891-9008</v>
          </cell>
          <cell r="BW307" t="str">
            <v>mclayton@twincedarscsd.org</v>
          </cell>
          <cell r="BX307" t="str">
            <v>Brian</v>
          </cell>
          <cell r="BY307" t="str">
            <v>Hunt</v>
          </cell>
          <cell r="BZ307">
            <v>6419445211</v>
          </cell>
          <cell r="CA307" t="str">
            <v>bhunt@twincedarscsd.org</v>
          </cell>
          <cell r="CB307" t="str">
            <v>NULL</v>
          </cell>
          <cell r="CC307">
            <v>41891.452048611114</v>
          </cell>
          <cell r="CD307" t="str">
            <v>NULL</v>
          </cell>
          <cell r="CE307">
            <v>1</v>
          </cell>
          <cell r="CF307">
            <v>1</v>
          </cell>
          <cell r="CG307">
            <v>1</v>
          </cell>
          <cell r="CH307">
            <v>1126</v>
          </cell>
          <cell r="CI307" t="str">
            <v>6512</v>
          </cell>
          <cell r="CJ307" t="str">
            <v>0000</v>
          </cell>
          <cell r="CK307" t="str">
            <v>2014</v>
          </cell>
        </row>
        <row r="308">
          <cell r="A308">
            <v>6516</v>
          </cell>
          <cell r="B308" t="str">
            <v>2014</v>
          </cell>
          <cell r="C308">
            <v>14173.06</v>
          </cell>
          <cell r="D308">
            <v>0</v>
          </cell>
          <cell r="E308">
            <v>11576.43</v>
          </cell>
          <cell r="F308">
            <v>0</v>
          </cell>
          <cell r="G308">
            <v>0</v>
          </cell>
          <cell r="H308">
            <v>0</v>
          </cell>
          <cell r="I308">
            <v>41309.96</v>
          </cell>
          <cell r="J308">
            <v>6823.16</v>
          </cell>
          <cell r="K308">
            <v>1782.27</v>
          </cell>
          <cell r="L308">
            <v>2164.37</v>
          </cell>
          <cell r="M308">
            <v>0</v>
          </cell>
          <cell r="N308">
            <v>0</v>
          </cell>
          <cell r="O308">
            <v>0</v>
          </cell>
          <cell r="P308">
            <v>7467.17</v>
          </cell>
          <cell r="Q308">
            <v>0</v>
          </cell>
          <cell r="R308">
            <v>85296.42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1237.04</v>
          </cell>
          <cell r="Z308">
            <v>0</v>
          </cell>
          <cell r="AA308">
            <v>0</v>
          </cell>
          <cell r="AB308">
            <v>804.72</v>
          </cell>
          <cell r="AC308">
            <v>58.24</v>
          </cell>
          <cell r="AD308">
            <v>0</v>
          </cell>
          <cell r="AE308">
            <v>2100</v>
          </cell>
          <cell r="AF308">
            <v>83196.42</v>
          </cell>
          <cell r="AG308">
            <v>0.56000000000000005</v>
          </cell>
          <cell r="AH308">
            <v>21325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139</v>
          </cell>
          <cell r="AN308">
            <v>21325</v>
          </cell>
          <cell r="AO308">
            <v>139</v>
          </cell>
          <cell r="AP308">
            <v>7266</v>
          </cell>
          <cell r="AQ308">
            <v>0</v>
          </cell>
          <cell r="AR308">
            <v>347</v>
          </cell>
          <cell r="AS308">
            <v>1437</v>
          </cell>
          <cell r="AT308">
            <v>3960</v>
          </cell>
          <cell r="AU308">
            <v>104</v>
          </cell>
          <cell r="AV308">
            <v>0</v>
          </cell>
          <cell r="AW308">
            <v>0</v>
          </cell>
          <cell r="AX308">
            <v>2209</v>
          </cell>
          <cell r="AY308">
            <v>33</v>
          </cell>
          <cell r="AZ308">
            <v>11573</v>
          </cell>
          <cell r="BA308">
            <v>21464</v>
          </cell>
          <cell r="BB308">
            <v>33037</v>
          </cell>
          <cell r="BC308">
            <v>2.52</v>
          </cell>
          <cell r="BD308">
            <v>29163.96</v>
          </cell>
          <cell r="BE308">
            <v>54032.46</v>
          </cell>
          <cell r="BF308">
            <v>1637.35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1</v>
          </cell>
          <cell r="BN308">
            <v>0</v>
          </cell>
          <cell r="BO308">
            <v>1</v>
          </cell>
          <cell r="BP308" t="str">
            <v>Leo</v>
          </cell>
          <cell r="BQ308" t="str">
            <v>Reigelsberger</v>
          </cell>
          <cell r="BR308" t="str">
            <v>515 368 5396</v>
          </cell>
          <cell r="BS308" t="str">
            <v>leoreigelsberger@humboldt.k12.ia.us</v>
          </cell>
          <cell r="BT308" t="str">
            <v>Leo</v>
          </cell>
          <cell r="BU308" t="str">
            <v>Reigelsberger</v>
          </cell>
          <cell r="BV308" t="str">
            <v>515 368 5396</v>
          </cell>
          <cell r="BW308" t="str">
            <v>leoreigelsberger@humboldt.k12.ia.us</v>
          </cell>
          <cell r="BX308" t="str">
            <v>Leo</v>
          </cell>
          <cell r="BY308" t="str">
            <v>Reigelsberger</v>
          </cell>
          <cell r="BZ308" t="str">
            <v>515 368 5396</v>
          </cell>
          <cell r="CA308" t="str">
            <v>leoreigelsberger@humboldt.k12.ia.us</v>
          </cell>
          <cell r="CB308" t="str">
            <v>NULL</v>
          </cell>
          <cell r="CC308">
            <v>41884.686122685183</v>
          </cell>
          <cell r="CD308" t="str">
            <v>NULL</v>
          </cell>
          <cell r="CE308">
            <v>1</v>
          </cell>
          <cell r="CF308">
            <v>1</v>
          </cell>
          <cell r="CG308">
            <v>1</v>
          </cell>
          <cell r="CH308">
            <v>1127</v>
          </cell>
          <cell r="CI308" t="str">
            <v>6516</v>
          </cell>
          <cell r="CJ308" t="str">
            <v>0000</v>
          </cell>
          <cell r="CK308" t="str">
            <v>2014</v>
          </cell>
        </row>
        <row r="309">
          <cell r="A309">
            <v>6534</v>
          </cell>
          <cell r="B309" t="str">
            <v>2014</v>
          </cell>
          <cell r="C309">
            <v>71823.81</v>
          </cell>
          <cell r="D309">
            <v>1072.3</v>
          </cell>
          <cell r="E309">
            <v>75736.86</v>
          </cell>
          <cell r="F309">
            <v>21</v>
          </cell>
          <cell r="G309">
            <v>0</v>
          </cell>
          <cell r="H309">
            <v>0</v>
          </cell>
          <cell r="I309">
            <v>205018.88</v>
          </cell>
          <cell r="J309">
            <v>42201.56</v>
          </cell>
          <cell r="K309">
            <v>45067.4</v>
          </cell>
          <cell r="L309">
            <v>7284.61</v>
          </cell>
          <cell r="M309">
            <v>15917</v>
          </cell>
          <cell r="N309">
            <v>905</v>
          </cell>
          <cell r="O309">
            <v>1962</v>
          </cell>
          <cell r="P309">
            <v>930.64</v>
          </cell>
          <cell r="Q309">
            <v>0</v>
          </cell>
          <cell r="R309">
            <v>467941.06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19.21</v>
          </cell>
          <cell r="Y309">
            <v>12557.44</v>
          </cell>
          <cell r="Z309">
            <v>21679.84</v>
          </cell>
          <cell r="AA309">
            <v>0</v>
          </cell>
          <cell r="AB309">
            <v>7226.24</v>
          </cell>
          <cell r="AC309">
            <v>0</v>
          </cell>
          <cell r="AD309">
            <v>0</v>
          </cell>
          <cell r="AE309">
            <v>41482.730000000003</v>
          </cell>
          <cell r="AF309">
            <v>426458.33</v>
          </cell>
          <cell r="AG309">
            <v>0.56000000000000005</v>
          </cell>
          <cell r="AH309">
            <v>94389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94389</v>
          </cell>
          <cell r="AO309">
            <v>0</v>
          </cell>
          <cell r="AP309">
            <v>2583</v>
          </cell>
          <cell r="AQ309">
            <v>38714</v>
          </cell>
          <cell r="AR309">
            <v>17922</v>
          </cell>
          <cell r="AS309">
            <v>12904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22424</v>
          </cell>
          <cell r="AY309">
            <v>619</v>
          </cell>
          <cell r="AZ309">
            <v>20505</v>
          </cell>
          <cell r="BA309">
            <v>94389</v>
          </cell>
          <cell r="BB309">
            <v>114894</v>
          </cell>
          <cell r="BC309">
            <v>3.71</v>
          </cell>
          <cell r="BD309">
            <v>76073.55</v>
          </cell>
          <cell r="BE309">
            <v>350384.78</v>
          </cell>
          <cell r="BF309">
            <v>566.04999999999995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1</v>
          </cell>
          <cell r="BL309">
            <v>0</v>
          </cell>
          <cell r="BM309">
            <v>0</v>
          </cell>
          <cell r="BN309">
            <v>0</v>
          </cell>
          <cell r="BO309">
            <v>1</v>
          </cell>
          <cell r="BP309" t="str">
            <v>Andrea</v>
          </cell>
          <cell r="BQ309" t="str">
            <v>Raes</v>
          </cell>
          <cell r="BR309" t="str">
            <v>(712)566-2332</v>
          </cell>
          <cell r="BS309" t="str">
            <v>ARaes@underwoodschools.org</v>
          </cell>
          <cell r="BT309" t="str">
            <v>Harold</v>
          </cell>
          <cell r="BU309" t="str">
            <v>Larsen</v>
          </cell>
          <cell r="BV309" t="str">
            <v>(712)566-2332</v>
          </cell>
          <cell r="BW309" t="str">
            <v>hlarsen@underwooodschools.org</v>
          </cell>
          <cell r="BX309" t="str">
            <v>Harold</v>
          </cell>
          <cell r="BY309" t="str">
            <v>Larsen</v>
          </cell>
          <cell r="BZ309" t="str">
            <v>(712)566-2332</v>
          </cell>
          <cell r="CA309" t="str">
            <v>hlarsen@underwoodschools.org</v>
          </cell>
          <cell r="CB309" t="str">
            <v>NULL</v>
          </cell>
          <cell r="CC309">
            <v>41897.644942129627</v>
          </cell>
          <cell r="CD309" t="str">
            <v>NULL</v>
          </cell>
          <cell r="CE309">
            <v>1</v>
          </cell>
          <cell r="CF309">
            <v>1</v>
          </cell>
          <cell r="CG309">
            <v>1</v>
          </cell>
          <cell r="CH309">
            <v>1128</v>
          </cell>
          <cell r="CI309" t="str">
            <v>6534</v>
          </cell>
          <cell r="CJ309" t="str">
            <v>0000</v>
          </cell>
          <cell r="CK309" t="str">
            <v>2014</v>
          </cell>
        </row>
        <row r="310">
          <cell r="A310">
            <v>1935</v>
          </cell>
          <cell r="B310" t="str">
            <v>2014</v>
          </cell>
          <cell r="C310">
            <v>125207.64</v>
          </cell>
          <cell r="D310">
            <v>0</v>
          </cell>
          <cell r="E310">
            <v>74079.03</v>
          </cell>
          <cell r="F310">
            <v>0</v>
          </cell>
          <cell r="G310">
            <v>0</v>
          </cell>
          <cell r="H310">
            <v>0</v>
          </cell>
          <cell r="I310">
            <v>374801.29</v>
          </cell>
          <cell r="J310">
            <v>81580.509999999995</v>
          </cell>
          <cell r="K310">
            <v>26522.43</v>
          </cell>
          <cell r="L310">
            <v>38316.61</v>
          </cell>
          <cell r="M310">
            <v>18248</v>
          </cell>
          <cell r="N310">
            <v>1750</v>
          </cell>
          <cell r="O310">
            <v>75524.460000000006</v>
          </cell>
          <cell r="P310">
            <v>9546.69</v>
          </cell>
          <cell r="Q310">
            <v>0</v>
          </cell>
          <cell r="R310">
            <v>825576.66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23161.040000000001</v>
          </cell>
          <cell r="Z310">
            <v>28563.360000000001</v>
          </cell>
          <cell r="AA310">
            <v>0</v>
          </cell>
          <cell r="AB310">
            <v>27009.360000000001</v>
          </cell>
          <cell r="AC310">
            <v>724.08</v>
          </cell>
          <cell r="AD310">
            <v>0</v>
          </cell>
          <cell r="AE310">
            <v>79457.84</v>
          </cell>
          <cell r="AF310">
            <v>746118.82</v>
          </cell>
          <cell r="AG310">
            <v>0.56000000000000005</v>
          </cell>
          <cell r="AH310">
            <v>127420</v>
          </cell>
          <cell r="AI310">
            <v>1074</v>
          </cell>
          <cell r="AJ310">
            <v>0</v>
          </cell>
          <cell r="AK310">
            <v>0</v>
          </cell>
          <cell r="AL310">
            <v>3437</v>
          </cell>
          <cell r="AM310">
            <v>20113</v>
          </cell>
          <cell r="AN310">
            <v>130857</v>
          </cell>
          <cell r="AO310">
            <v>21187</v>
          </cell>
          <cell r="AP310">
            <v>549</v>
          </cell>
          <cell r="AQ310">
            <v>51006</v>
          </cell>
          <cell r="AR310">
            <v>48503</v>
          </cell>
          <cell r="AS310">
            <v>48231</v>
          </cell>
          <cell r="AT310">
            <v>1532</v>
          </cell>
          <cell r="AU310">
            <v>1293</v>
          </cell>
          <cell r="AV310">
            <v>0</v>
          </cell>
          <cell r="AW310">
            <v>0</v>
          </cell>
          <cell r="AX310">
            <v>41359</v>
          </cell>
          <cell r="AY310">
            <v>456.9</v>
          </cell>
          <cell r="AZ310">
            <v>50584</v>
          </cell>
          <cell r="BA310">
            <v>152044</v>
          </cell>
          <cell r="BB310">
            <v>202628</v>
          </cell>
          <cell r="BC310">
            <v>3.68</v>
          </cell>
          <cell r="BD310">
            <v>186149.12</v>
          </cell>
          <cell r="BE310">
            <v>559969.69999999995</v>
          </cell>
          <cell r="BF310">
            <v>1225.58</v>
          </cell>
          <cell r="BG310">
            <v>0</v>
          </cell>
          <cell r="BH310">
            <v>0</v>
          </cell>
          <cell r="BI310">
            <v>6</v>
          </cell>
          <cell r="BJ310">
            <v>0</v>
          </cell>
          <cell r="BK310">
            <v>1</v>
          </cell>
          <cell r="BL310">
            <v>0</v>
          </cell>
          <cell r="BM310">
            <v>1</v>
          </cell>
          <cell r="BN310">
            <v>1</v>
          </cell>
          <cell r="BO310">
            <v>1</v>
          </cell>
          <cell r="BP310" t="str">
            <v>Carol</v>
          </cell>
          <cell r="BQ310" t="str">
            <v>Grote</v>
          </cell>
          <cell r="BR310" t="str">
            <v>319-342-2674</v>
          </cell>
          <cell r="BS310" t="str">
            <v>c_grote@union.k12.ia.us</v>
          </cell>
          <cell r="BT310" t="str">
            <v>Michael</v>
          </cell>
          <cell r="BU310" t="str">
            <v>Stanford</v>
          </cell>
          <cell r="BV310" t="str">
            <v>319-342-3286</v>
          </cell>
          <cell r="BW310" t="str">
            <v>m_stanford@union.k12.ia.us</v>
          </cell>
          <cell r="BX310" t="str">
            <v>Michael</v>
          </cell>
          <cell r="BY310" t="str">
            <v>Stanford</v>
          </cell>
          <cell r="BZ310" t="str">
            <v>319-342-3286</v>
          </cell>
          <cell r="CA310" t="str">
            <v>m_stanford@union.k12.ia.us</v>
          </cell>
          <cell r="CB310" t="str">
            <v>NULL</v>
          </cell>
          <cell r="CC310">
            <v>41897.556793981479</v>
          </cell>
          <cell r="CD310" t="str">
            <v>NULL</v>
          </cell>
          <cell r="CE310">
            <v>1</v>
          </cell>
          <cell r="CF310">
            <v>1</v>
          </cell>
          <cell r="CG310">
            <v>1</v>
          </cell>
          <cell r="CH310">
            <v>1129</v>
          </cell>
          <cell r="CI310" t="str">
            <v>6536</v>
          </cell>
          <cell r="CJ310" t="str">
            <v>0000</v>
          </cell>
          <cell r="CK310" t="str">
            <v>2014</v>
          </cell>
        </row>
        <row r="311">
          <cell r="A311">
            <v>6561</v>
          </cell>
          <cell r="B311" t="str">
            <v>2014</v>
          </cell>
          <cell r="C311">
            <v>37408.160000000003</v>
          </cell>
          <cell r="D311">
            <v>9875.86</v>
          </cell>
          <cell r="E311">
            <v>33844.71</v>
          </cell>
          <cell r="F311">
            <v>0</v>
          </cell>
          <cell r="G311">
            <v>0</v>
          </cell>
          <cell r="H311">
            <v>0</v>
          </cell>
          <cell r="I311">
            <v>130163.06</v>
          </cell>
          <cell r="J311">
            <v>33437.699999999997</v>
          </cell>
          <cell r="K311">
            <v>17540.689999999999</v>
          </cell>
          <cell r="L311">
            <v>20441.37</v>
          </cell>
          <cell r="M311">
            <v>8192</v>
          </cell>
          <cell r="N311">
            <v>0</v>
          </cell>
          <cell r="O311">
            <v>4093.59</v>
          </cell>
          <cell r="P311">
            <v>2489.9899999999998</v>
          </cell>
          <cell r="Q311">
            <v>0</v>
          </cell>
          <cell r="R311">
            <v>297487.13</v>
          </cell>
          <cell r="S311">
            <v>0</v>
          </cell>
          <cell r="T311">
            <v>145</v>
          </cell>
          <cell r="U311">
            <v>0</v>
          </cell>
          <cell r="V311">
            <v>0</v>
          </cell>
          <cell r="W311">
            <v>145</v>
          </cell>
          <cell r="X311">
            <v>0</v>
          </cell>
          <cell r="Y311">
            <v>545.44000000000005</v>
          </cell>
          <cell r="Z311">
            <v>13616.96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14162.4</v>
          </cell>
          <cell r="AF311">
            <v>283179.73</v>
          </cell>
          <cell r="AG311">
            <v>0.56000000000000005</v>
          </cell>
          <cell r="AH311">
            <v>59553</v>
          </cell>
          <cell r="AI311">
            <v>58</v>
          </cell>
          <cell r="AJ311">
            <v>0</v>
          </cell>
          <cell r="AK311">
            <v>0</v>
          </cell>
          <cell r="AL311">
            <v>960</v>
          </cell>
          <cell r="AM311">
            <v>0</v>
          </cell>
          <cell r="AN311">
            <v>60513</v>
          </cell>
          <cell r="AO311">
            <v>58</v>
          </cell>
          <cell r="AP311">
            <v>0</v>
          </cell>
          <cell r="AQ311">
            <v>24316</v>
          </cell>
          <cell r="AR311">
            <v>1271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974</v>
          </cell>
          <cell r="AY311">
            <v>203</v>
          </cell>
          <cell r="AZ311">
            <v>1271</v>
          </cell>
          <cell r="BA311">
            <v>60571</v>
          </cell>
          <cell r="BB311">
            <v>61842</v>
          </cell>
          <cell r="BC311">
            <v>4.58</v>
          </cell>
          <cell r="BD311">
            <v>5821.18</v>
          </cell>
          <cell r="BE311">
            <v>277358.55</v>
          </cell>
          <cell r="BF311">
            <v>1366.3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 t="str">
            <v>Patti</v>
          </cell>
          <cell r="BQ311" t="str">
            <v>Artzer</v>
          </cell>
          <cell r="BR311" t="str">
            <v>515-432-5319</v>
          </cell>
          <cell r="BS311" t="str">
            <v>partzer@united.k12.ia.us</v>
          </cell>
          <cell r="BT311" t="str">
            <v>Darrell</v>
          </cell>
          <cell r="BU311" t="str">
            <v>Buzzell</v>
          </cell>
          <cell r="BV311" t="str">
            <v>515-432-5319</v>
          </cell>
          <cell r="BW311" t="str">
            <v>dbuzzell@united.k12.ia.us</v>
          </cell>
          <cell r="BX311" t="str">
            <v>Darrell</v>
          </cell>
          <cell r="BY311" t="str">
            <v>Buzzell</v>
          </cell>
          <cell r="BZ311" t="str">
            <v>515-432-5319</v>
          </cell>
          <cell r="CA311" t="str">
            <v>dbuzzell@united.k12.ia.us</v>
          </cell>
          <cell r="CB311" t="str">
            <v>NULL</v>
          </cell>
          <cell r="CC311">
            <v>41897.769328703704</v>
          </cell>
          <cell r="CD311" t="str">
            <v>NULL</v>
          </cell>
          <cell r="CE311">
            <v>1</v>
          </cell>
          <cell r="CF311">
            <v>1</v>
          </cell>
          <cell r="CG311">
            <v>1</v>
          </cell>
          <cell r="CH311">
            <v>1354</v>
          </cell>
          <cell r="CI311" t="str">
            <v>6561</v>
          </cell>
          <cell r="CJ311" t="str">
            <v>0000</v>
          </cell>
          <cell r="CK311" t="str">
            <v>2014</v>
          </cell>
        </row>
        <row r="312">
          <cell r="A312">
            <v>6579</v>
          </cell>
          <cell r="B312" t="str">
            <v>2014</v>
          </cell>
          <cell r="C312">
            <v>130095.48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991521.24</v>
          </cell>
          <cell r="P312">
            <v>3993.9</v>
          </cell>
          <cell r="Q312">
            <v>0</v>
          </cell>
          <cell r="R312">
            <v>1125610.6200000001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665.28</v>
          </cell>
          <cell r="AC312">
            <v>0</v>
          </cell>
          <cell r="AD312">
            <v>0</v>
          </cell>
          <cell r="AE312">
            <v>665.28</v>
          </cell>
          <cell r="AF312">
            <v>1124945.3400000001</v>
          </cell>
          <cell r="AG312">
            <v>0.56000000000000005</v>
          </cell>
          <cell r="AH312">
            <v>91697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91697</v>
          </cell>
          <cell r="AO312">
            <v>0</v>
          </cell>
          <cell r="AP312">
            <v>23917</v>
          </cell>
          <cell r="AQ312">
            <v>0</v>
          </cell>
          <cell r="AR312">
            <v>22310</v>
          </cell>
          <cell r="AS312">
            <v>1188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1291</v>
          </cell>
          <cell r="AZ312">
            <v>46227</v>
          </cell>
          <cell r="BA312">
            <v>91697</v>
          </cell>
          <cell r="BB312">
            <v>137924</v>
          </cell>
          <cell r="BC312">
            <v>8.16</v>
          </cell>
          <cell r="BD312">
            <v>377212.32</v>
          </cell>
          <cell r="BE312">
            <v>747733.02</v>
          </cell>
          <cell r="BF312">
            <v>579.19000000000005</v>
          </cell>
          <cell r="BG312">
            <v>0</v>
          </cell>
          <cell r="BH312">
            <v>0</v>
          </cell>
          <cell r="BI312">
            <v>19</v>
          </cell>
          <cell r="BJ312">
            <v>0</v>
          </cell>
          <cell r="BK312">
            <v>0</v>
          </cell>
          <cell r="BL312">
            <v>0</v>
          </cell>
          <cell r="BM312">
            <v>1</v>
          </cell>
          <cell r="BN312">
            <v>0</v>
          </cell>
          <cell r="BO312">
            <v>1</v>
          </cell>
          <cell r="BP312" t="str">
            <v>Shelly  </v>
          </cell>
          <cell r="BQ312" t="str">
            <v>Clifford</v>
          </cell>
          <cell r="BR312" t="str">
            <v>515-457-5003</v>
          </cell>
          <cell r="BS312" t="str">
            <v>cliffords@urbandaleschools.com</v>
          </cell>
          <cell r="BT312" t="str">
            <v>Gwen</v>
          </cell>
          <cell r="BU312" t="str">
            <v>Brettmann</v>
          </cell>
          <cell r="BV312" t="str">
            <v>515-276-4407</v>
          </cell>
          <cell r="BW312" t="str">
            <v>gbrettmann@durhamschoolservices.com</v>
          </cell>
          <cell r="BX312" t="str">
            <v>Tom</v>
          </cell>
          <cell r="BY312" t="str">
            <v>White</v>
          </cell>
          <cell r="BZ312" t="str">
            <v>515-276-4407</v>
          </cell>
          <cell r="CA312" t="str">
            <v>twhite@durhamschoolservices.com</v>
          </cell>
          <cell r="CB312" t="str">
            <v>NULL</v>
          </cell>
          <cell r="CC312">
            <v>41893.642638888887</v>
          </cell>
          <cell r="CD312" t="str">
            <v>NULL</v>
          </cell>
          <cell r="CE312">
            <v>1</v>
          </cell>
          <cell r="CF312">
            <v>1</v>
          </cell>
          <cell r="CG312">
            <v>1</v>
          </cell>
          <cell r="CH312">
            <v>1355</v>
          </cell>
          <cell r="CI312" t="str">
            <v>6579</v>
          </cell>
          <cell r="CJ312" t="str">
            <v>0000</v>
          </cell>
          <cell r="CK312" t="str">
            <v>2014</v>
          </cell>
        </row>
        <row r="313">
          <cell r="A313">
            <v>6591</v>
          </cell>
          <cell r="B313" t="str">
            <v>2014</v>
          </cell>
          <cell r="C313">
            <v>34319.93</v>
          </cell>
          <cell r="D313">
            <v>0</v>
          </cell>
          <cell r="E313">
            <v>18776</v>
          </cell>
          <cell r="F313">
            <v>0</v>
          </cell>
          <cell r="G313">
            <v>1543</v>
          </cell>
          <cell r="H313">
            <v>69029.41</v>
          </cell>
          <cell r="I313">
            <v>83108.13</v>
          </cell>
          <cell r="J313">
            <v>15086.29</v>
          </cell>
          <cell r="K313">
            <v>8513.01</v>
          </cell>
          <cell r="L313">
            <v>2224.8200000000002</v>
          </cell>
          <cell r="M313">
            <v>9085</v>
          </cell>
          <cell r="N313">
            <v>805</v>
          </cell>
          <cell r="O313">
            <v>20880.88</v>
          </cell>
          <cell r="P313">
            <v>1250</v>
          </cell>
          <cell r="Q313">
            <v>0</v>
          </cell>
          <cell r="R313">
            <v>264621.46999999997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549.91999999999996</v>
          </cell>
          <cell r="Z313">
            <v>8748.8799999999992</v>
          </cell>
          <cell r="AA313">
            <v>0</v>
          </cell>
          <cell r="AB313">
            <v>1012.48</v>
          </cell>
          <cell r="AC313">
            <v>2276.4</v>
          </cell>
          <cell r="AD313">
            <v>0</v>
          </cell>
          <cell r="AE313">
            <v>12587.68</v>
          </cell>
          <cell r="AF313">
            <v>252033.79</v>
          </cell>
          <cell r="AG313">
            <v>0.56000000000000005</v>
          </cell>
          <cell r="AH313">
            <v>64318</v>
          </cell>
          <cell r="AI313">
            <v>0</v>
          </cell>
          <cell r="AJ313">
            <v>0</v>
          </cell>
          <cell r="AK313">
            <v>0</v>
          </cell>
          <cell r="AL313">
            <v>1517</v>
          </cell>
          <cell r="AM313">
            <v>0</v>
          </cell>
          <cell r="AN313">
            <v>65835</v>
          </cell>
          <cell r="AO313">
            <v>0</v>
          </cell>
          <cell r="AP313">
            <v>0</v>
          </cell>
          <cell r="AQ313">
            <v>15623</v>
          </cell>
          <cell r="AR313">
            <v>9919</v>
          </cell>
          <cell r="AS313">
            <v>1808</v>
          </cell>
          <cell r="AT313">
            <v>410</v>
          </cell>
          <cell r="AU313">
            <v>4065</v>
          </cell>
          <cell r="AV313">
            <v>0</v>
          </cell>
          <cell r="AW313">
            <v>0</v>
          </cell>
          <cell r="AX313">
            <v>982</v>
          </cell>
          <cell r="AY313">
            <v>384.7</v>
          </cell>
          <cell r="AZ313">
            <v>10329</v>
          </cell>
          <cell r="BA313">
            <v>65835</v>
          </cell>
          <cell r="BB313">
            <v>76164</v>
          </cell>
          <cell r="BC313">
            <v>3.31</v>
          </cell>
          <cell r="BD313">
            <v>34188.99</v>
          </cell>
          <cell r="BE313">
            <v>217844.8</v>
          </cell>
          <cell r="BF313">
            <v>566.27</v>
          </cell>
          <cell r="BG313">
            <v>0</v>
          </cell>
          <cell r="BH313">
            <v>0</v>
          </cell>
          <cell r="BI313">
            <v>2</v>
          </cell>
          <cell r="BJ313">
            <v>0</v>
          </cell>
          <cell r="BK313">
            <v>0</v>
          </cell>
          <cell r="BL313">
            <v>0</v>
          </cell>
          <cell r="BM313">
            <v>1</v>
          </cell>
          <cell r="BN313">
            <v>0</v>
          </cell>
          <cell r="BO313">
            <v>0</v>
          </cell>
          <cell r="BP313" t="str">
            <v>Duane</v>
          </cell>
          <cell r="BQ313" t="str">
            <v>Willhite</v>
          </cell>
          <cell r="BR313" t="str">
            <v>563-426-5501</v>
          </cell>
          <cell r="BS313" t="str">
            <v>dwillhite@nfv.k12.ia.us</v>
          </cell>
          <cell r="BT313" t="str">
            <v>Carole</v>
          </cell>
          <cell r="BU313" t="str">
            <v>Nading</v>
          </cell>
          <cell r="BV313">
            <v>5634265501</v>
          </cell>
          <cell r="BW313" t="str">
            <v>cnading@nfv.k12.ia.us</v>
          </cell>
          <cell r="BX313" t="str">
            <v>n/a</v>
          </cell>
          <cell r="BY313" t="str">
            <v>n/a</v>
          </cell>
          <cell r="BZ313" t="str">
            <v>n/a</v>
          </cell>
          <cell r="CA313" t="str">
            <v>n/a</v>
          </cell>
          <cell r="CB313" t="str">
            <v>NULL</v>
          </cell>
          <cell r="CC313">
            <v>41894.314814814818</v>
          </cell>
          <cell r="CD313" t="str">
            <v>NULL</v>
          </cell>
          <cell r="CE313">
            <v>1</v>
          </cell>
          <cell r="CF313">
            <v>1</v>
          </cell>
          <cell r="CG313">
            <v>1</v>
          </cell>
          <cell r="CH313">
            <v>1356</v>
          </cell>
          <cell r="CI313" t="str">
            <v>6591</v>
          </cell>
          <cell r="CJ313" t="str">
            <v>0000</v>
          </cell>
          <cell r="CK313" t="str">
            <v>2014</v>
          </cell>
        </row>
        <row r="314">
          <cell r="A314">
            <v>6592</v>
          </cell>
          <cell r="B314" t="str">
            <v>2014</v>
          </cell>
          <cell r="C314">
            <v>121035.04</v>
          </cell>
          <cell r="D314">
            <v>1225</v>
          </cell>
          <cell r="E314">
            <v>149625.15</v>
          </cell>
          <cell r="F314">
            <v>0</v>
          </cell>
          <cell r="G314">
            <v>0</v>
          </cell>
          <cell r="H314">
            <v>12000</v>
          </cell>
          <cell r="I314">
            <v>309341.52</v>
          </cell>
          <cell r="J314">
            <v>52461.17</v>
          </cell>
          <cell r="K314">
            <v>42703.63</v>
          </cell>
          <cell r="L314">
            <v>9349.73</v>
          </cell>
          <cell r="M314">
            <v>12718</v>
          </cell>
          <cell r="N314">
            <v>0</v>
          </cell>
          <cell r="O314">
            <v>2388.65</v>
          </cell>
          <cell r="P314">
            <v>16787.89</v>
          </cell>
          <cell r="Q314">
            <v>0</v>
          </cell>
          <cell r="R314">
            <v>729635.78</v>
          </cell>
          <cell r="S314">
            <v>0</v>
          </cell>
          <cell r="T314">
            <v>1257.1199999999999</v>
          </cell>
          <cell r="U314">
            <v>0</v>
          </cell>
          <cell r="V314">
            <v>0</v>
          </cell>
          <cell r="W314">
            <v>1257.1199999999999</v>
          </cell>
          <cell r="X314">
            <v>5411.61</v>
          </cell>
          <cell r="Y314">
            <v>7131.6</v>
          </cell>
          <cell r="Z314">
            <v>0</v>
          </cell>
          <cell r="AA314">
            <v>0</v>
          </cell>
          <cell r="AB314">
            <v>14027.44</v>
          </cell>
          <cell r="AC314">
            <v>0</v>
          </cell>
          <cell r="AD314">
            <v>0</v>
          </cell>
          <cell r="AE314">
            <v>26570.65</v>
          </cell>
          <cell r="AF314">
            <v>701808.01</v>
          </cell>
          <cell r="AG314">
            <v>0.56000000000000005</v>
          </cell>
          <cell r="AH314">
            <v>216229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216229</v>
          </cell>
          <cell r="AO314">
            <v>0</v>
          </cell>
          <cell r="AP314">
            <v>0</v>
          </cell>
          <cell r="AQ314">
            <v>0</v>
          </cell>
          <cell r="AR314">
            <v>34436</v>
          </cell>
          <cell r="AS314">
            <v>25049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12735</v>
          </cell>
          <cell r="AY314">
            <v>440.8</v>
          </cell>
          <cell r="AZ314">
            <v>34436</v>
          </cell>
          <cell r="BA314">
            <v>216229</v>
          </cell>
          <cell r="BB314">
            <v>250665</v>
          </cell>
          <cell r="BC314">
            <v>2.8</v>
          </cell>
          <cell r="BD314">
            <v>96420.800000000003</v>
          </cell>
          <cell r="BE314">
            <v>605387.21</v>
          </cell>
          <cell r="BF314">
            <v>1373.38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1</v>
          </cell>
          <cell r="BM314">
            <v>0</v>
          </cell>
          <cell r="BN314">
            <v>0</v>
          </cell>
          <cell r="BO314">
            <v>1</v>
          </cell>
          <cell r="BP314" t="str">
            <v>Lisa</v>
          </cell>
          <cell r="BQ314" t="str">
            <v>Stiles</v>
          </cell>
          <cell r="BR314" t="str">
            <v>319-293-3334</v>
          </cell>
          <cell r="BS314" t="str">
            <v>lisa.stiles@van-burencsd.org</v>
          </cell>
          <cell r="BT314" t="str">
            <v>Pamela</v>
          </cell>
          <cell r="BU314" t="str">
            <v>Ewell</v>
          </cell>
          <cell r="BV314" t="str">
            <v>319-293-3334</v>
          </cell>
          <cell r="BW314" t="str">
            <v>pam.ewell@van-burencsd.org</v>
          </cell>
          <cell r="BX314" t="str">
            <v>Kevin</v>
          </cell>
          <cell r="BY314" t="str">
            <v>Hervey</v>
          </cell>
          <cell r="BZ314" t="str">
            <v>641-919-6509</v>
          </cell>
          <cell r="CA314" t="str">
            <v>kevin.hervey@van-burencsd.org</v>
          </cell>
          <cell r="CB314" t="str">
            <v>NULL</v>
          </cell>
          <cell r="CC314">
            <v>41897.689131944448</v>
          </cell>
          <cell r="CD314" t="str">
            <v>NULL</v>
          </cell>
          <cell r="CE314">
            <v>1</v>
          </cell>
          <cell r="CF314">
            <v>1</v>
          </cell>
          <cell r="CG314">
            <v>1</v>
          </cell>
          <cell r="CH314">
            <v>1357</v>
          </cell>
          <cell r="CI314" t="str">
            <v>6592</v>
          </cell>
          <cell r="CJ314" t="str">
            <v>0000</v>
          </cell>
          <cell r="CK314" t="str">
            <v>2014</v>
          </cell>
        </row>
        <row r="315">
          <cell r="A315">
            <v>6615</v>
          </cell>
          <cell r="B315" t="str">
            <v>2014</v>
          </cell>
          <cell r="C315">
            <v>35383.25</v>
          </cell>
          <cell r="D315">
            <v>9265</v>
          </cell>
          <cell r="E315">
            <v>68250.3</v>
          </cell>
          <cell r="F315">
            <v>0</v>
          </cell>
          <cell r="G315">
            <v>0</v>
          </cell>
          <cell r="H315">
            <v>0</v>
          </cell>
          <cell r="I315">
            <v>117046.72</v>
          </cell>
          <cell r="J315">
            <v>25518.58</v>
          </cell>
          <cell r="K315">
            <v>9715.19</v>
          </cell>
          <cell r="L315">
            <v>41593.279999999999</v>
          </cell>
          <cell r="M315">
            <v>9098</v>
          </cell>
          <cell r="N315">
            <v>822</v>
          </cell>
          <cell r="O315">
            <v>0</v>
          </cell>
          <cell r="P315">
            <v>565</v>
          </cell>
          <cell r="Q315">
            <v>0</v>
          </cell>
          <cell r="R315">
            <v>317257.32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1218</v>
          </cell>
          <cell r="Z315">
            <v>1008</v>
          </cell>
          <cell r="AA315">
            <v>0</v>
          </cell>
          <cell r="AB315">
            <v>1825.6</v>
          </cell>
          <cell r="AC315">
            <v>0</v>
          </cell>
          <cell r="AD315">
            <v>0</v>
          </cell>
          <cell r="AE315">
            <v>4051.6</v>
          </cell>
          <cell r="AF315">
            <v>313205.71999999997</v>
          </cell>
          <cell r="AG315">
            <v>0.56000000000000005</v>
          </cell>
          <cell r="AH315">
            <v>42484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42484</v>
          </cell>
          <cell r="AO315">
            <v>0</v>
          </cell>
          <cell r="AP315">
            <v>0</v>
          </cell>
          <cell r="AQ315">
            <v>1800</v>
          </cell>
          <cell r="AR315">
            <v>11620</v>
          </cell>
          <cell r="AS315">
            <v>3260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2175</v>
          </cell>
          <cell r="AY315">
            <v>363.4</v>
          </cell>
          <cell r="AZ315">
            <v>11620</v>
          </cell>
          <cell r="BA315">
            <v>42484</v>
          </cell>
          <cell r="BB315">
            <v>54104</v>
          </cell>
          <cell r="BC315">
            <v>5.79</v>
          </cell>
          <cell r="BD315">
            <v>67279.8</v>
          </cell>
          <cell r="BE315">
            <v>245925.92</v>
          </cell>
          <cell r="BF315">
            <v>676.74</v>
          </cell>
          <cell r="BG315">
            <v>0</v>
          </cell>
          <cell r="BH315">
            <v>0</v>
          </cell>
          <cell r="BI315">
            <v>0</v>
          </cell>
          <cell r="BJ315">
            <v>1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1</v>
          </cell>
          <cell r="BP315" t="str">
            <v>Shonna</v>
          </cell>
          <cell r="BQ315" t="str">
            <v>Trudo</v>
          </cell>
          <cell r="BR315" t="str">
            <v>515-996-9960</v>
          </cell>
          <cell r="BS315" t="str">
            <v>shonna.trudo@vmbulldogs.com</v>
          </cell>
          <cell r="BT315" t="str">
            <v>Jerry</v>
          </cell>
          <cell r="BU315" t="str">
            <v>Anderson</v>
          </cell>
          <cell r="BV315" t="str">
            <v>515-996-2221</v>
          </cell>
          <cell r="BW315" t="str">
            <v>jerry.anderson@vmbulldogs.com</v>
          </cell>
          <cell r="BX315" t="str">
            <v>Jerry</v>
          </cell>
          <cell r="BY315" t="str">
            <v>Anderson</v>
          </cell>
          <cell r="BZ315" t="str">
            <v>515-996-2221</v>
          </cell>
          <cell r="CA315" t="str">
            <v>jerry.anderson@vmbulldogs.com</v>
          </cell>
          <cell r="CB315" t="str">
            <v>NULL</v>
          </cell>
          <cell r="CC315">
            <v>41894.354872685188</v>
          </cell>
          <cell r="CD315" t="str">
            <v>NULL</v>
          </cell>
          <cell r="CE315">
            <v>1</v>
          </cell>
          <cell r="CF315">
            <v>1</v>
          </cell>
          <cell r="CG315">
            <v>1</v>
          </cell>
          <cell r="CH315">
            <v>1358</v>
          </cell>
          <cell r="CI315" t="str">
            <v>6615</v>
          </cell>
          <cell r="CJ315" t="str">
            <v>0000</v>
          </cell>
          <cell r="CK315" t="str">
            <v>2014</v>
          </cell>
        </row>
        <row r="316">
          <cell r="A316">
            <v>6633</v>
          </cell>
          <cell r="B316" t="str">
            <v>2014</v>
          </cell>
          <cell r="C316">
            <v>23069.040000000001</v>
          </cell>
          <cell r="D316">
            <v>0</v>
          </cell>
          <cell r="E316">
            <v>8735.7099999999991</v>
          </cell>
          <cell r="F316">
            <v>0</v>
          </cell>
          <cell r="G316">
            <v>0</v>
          </cell>
          <cell r="H316">
            <v>0</v>
          </cell>
          <cell r="I316">
            <v>99609.17</v>
          </cell>
          <cell r="J316">
            <v>25813.32</v>
          </cell>
          <cell r="K316">
            <v>1880.47</v>
          </cell>
          <cell r="L316">
            <v>11790.99</v>
          </cell>
          <cell r="M316">
            <v>5669</v>
          </cell>
          <cell r="N316">
            <v>1294.77</v>
          </cell>
          <cell r="O316">
            <v>0</v>
          </cell>
          <cell r="P316">
            <v>9169.14</v>
          </cell>
          <cell r="Q316">
            <v>0</v>
          </cell>
          <cell r="R316">
            <v>187031.61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1424.08</v>
          </cell>
          <cell r="Z316">
            <v>483.28</v>
          </cell>
          <cell r="AA316">
            <v>0</v>
          </cell>
          <cell r="AB316">
            <v>473.76</v>
          </cell>
          <cell r="AC316">
            <v>0</v>
          </cell>
          <cell r="AD316">
            <v>0</v>
          </cell>
          <cell r="AE316">
            <v>2381.12</v>
          </cell>
          <cell r="AF316">
            <v>184650.49</v>
          </cell>
          <cell r="AG316">
            <v>0.56000000000000005</v>
          </cell>
          <cell r="AH316">
            <v>37462</v>
          </cell>
          <cell r="AI316">
            <v>4331</v>
          </cell>
          <cell r="AJ316">
            <v>0</v>
          </cell>
          <cell r="AK316">
            <v>0</v>
          </cell>
          <cell r="AL316">
            <v>27</v>
          </cell>
          <cell r="AM316">
            <v>889</v>
          </cell>
          <cell r="AN316">
            <v>37489</v>
          </cell>
          <cell r="AO316">
            <v>5220</v>
          </cell>
          <cell r="AP316">
            <v>0</v>
          </cell>
          <cell r="AQ316">
            <v>863</v>
          </cell>
          <cell r="AR316">
            <v>4252</v>
          </cell>
          <cell r="AS316">
            <v>846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2543</v>
          </cell>
          <cell r="AY316">
            <v>110</v>
          </cell>
          <cell r="AZ316">
            <v>4252</v>
          </cell>
          <cell r="BA316">
            <v>42709</v>
          </cell>
          <cell r="BB316">
            <v>46961</v>
          </cell>
          <cell r="BC316">
            <v>3.93</v>
          </cell>
          <cell r="BD316">
            <v>16710.36</v>
          </cell>
          <cell r="BE316">
            <v>167940.13</v>
          </cell>
          <cell r="BF316">
            <v>1526.73</v>
          </cell>
          <cell r="BG316">
            <v>0</v>
          </cell>
          <cell r="BH316">
            <v>0</v>
          </cell>
          <cell r="BI316">
            <v>0</v>
          </cell>
          <cell r="BJ316">
            <v>1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 t="str">
            <v>Nan</v>
          </cell>
          <cell r="BQ316" t="str">
            <v>Peterson</v>
          </cell>
          <cell r="BR316" t="str">
            <v>641-829-4484</v>
          </cell>
          <cell r="BS316" t="str">
            <v>npeterson@venturaschools.org</v>
          </cell>
          <cell r="BT316" t="str">
            <v>Kevin</v>
          </cell>
          <cell r="BU316" t="str">
            <v>Hanson</v>
          </cell>
          <cell r="BV316" t="str">
            <v>641-829-4448</v>
          </cell>
          <cell r="BW316" t="str">
            <v>khanson@venturaschools.org</v>
          </cell>
          <cell r="BX316" t="str">
            <v>Kevin</v>
          </cell>
          <cell r="BY316" t="str">
            <v>Hanson</v>
          </cell>
          <cell r="BZ316" t="str">
            <v>641-829-4448</v>
          </cell>
          <cell r="CA316" t="str">
            <v>khanson@venturaschools.org</v>
          </cell>
          <cell r="CB316" t="str">
            <v>NULL</v>
          </cell>
          <cell r="CC316">
            <v>41967.606956018521</v>
          </cell>
          <cell r="CD316" t="str">
            <v>NULL</v>
          </cell>
          <cell r="CE316">
            <v>1</v>
          </cell>
          <cell r="CF316">
            <v>1</v>
          </cell>
          <cell r="CG316">
            <v>1</v>
          </cell>
          <cell r="CH316">
            <v>1359</v>
          </cell>
          <cell r="CI316" t="str">
            <v>6633</v>
          </cell>
          <cell r="CJ316" t="str">
            <v>0000</v>
          </cell>
          <cell r="CK316" t="str">
            <v>2014</v>
          </cell>
        </row>
        <row r="317">
          <cell r="A317">
            <v>6651</v>
          </cell>
          <cell r="B317" t="str">
            <v>2014</v>
          </cell>
          <cell r="C317">
            <v>32719.94</v>
          </cell>
          <cell r="D317">
            <v>0</v>
          </cell>
          <cell r="E317">
            <v>40451.93</v>
          </cell>
          <cell r="F317">
            <v>0</v>
          </cell>
          <cell r="G317">
            <v>0</v>
          </cell>
          <cell r="H317">
            <v>0</v>
          </cell>
          <cell r="I317">
            <v>64416.28</v>
          </cell>
          <cell r="J317">
            <v>19290.990000000002</v>
          </cell>
          <cell r="K317">
            <v>990.9</v>
          </cell>
          <cell r="L317">
            <v>11580.37</v>
          </cell>
          <cell r="M317">
            <v>6740</v>
          </cell>
          <cell r="N317">
            <v>0</v>
          </cell>
          <cell r="O317">
            <v>129098.07</v>
          </cell>
          <cell r="P317">
            <v>10420.92</v>
          </cell>
          <cell r="Q317">
            <v>0</v>
          </cell>
          <cell r="R317">
            <v>315709.40000000002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8447.0400000000009</v>
          </cell>
          <cell r="Z317">
            <v>3132.64</v>
          </cell>
          <cell r="AA317">
            <v>0</v>
          </cell>
          <cell r="AB317">
            <v>3436.72</v>
          </cell>
          <cell r="AC317">
            <v>3014.48</v>
          </cell>
          <cell r="AD317">
            <v>0</v>
          </cell>
          <cell r="AE317">
            <v>18030.88</v>
          </cell>
          <cell r="AF317">
            <v>297678.52</v>
          </cell>
          <cell r="AG317">
            <v>0.56000000000000005</v>
          </cell>
          <cell r="AH317">
            <v>43712</v>
          </cell>
          <cell r="AI317">
            <v>19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43712</v>
          </cell>
          <cell r="AO317">
            <v>19</v>
          </cell>
          <cell r="AP317">
            <v>0</v>
          </cell>
          <cell r="AQ317">
            <v>5594</v>
          </cell>
          <cell r="AR317">
            <v>13684</v>
          </cell>
          <cell r="AS317">
            <v>6137</v>
          </cell>
          <cell r="AT317">
            <v>564</v>
          </cell>
          <cell r="AU317">
            <v>5383</v>
          </cell>
          <cell r="AV317">
            <v>0</v>
          </cell>
          <cell r="AW317">
            <v>0</v>
          </cell>
          <cell r="AX317">
            <v>15084</v>
          </cell>
          <cell r="AY317">
            <v>114</v>
          </cell>
          <cell r="AZ317">
            <v>14248</v>
          </cell>
          <cell r="BA317">
            <v>43731</v>
          </cell>
          <cell r="BB317">
            <v>57979</v>
          </cell>
          <cell r="BC317">
            <v>5.13</v>
          </cell>
          <cell r="BD317">
            <v>73092.240000000005</v>
          </cell>
          <cell r="BE317">
            <v>224586.28</v>
          </cell>
          <cell r="BF317">
            <v>1970.06</v>
          </cell>
          <cell r="BG317">
            <v>0</v>
          </cell>
          <cell r="BH317">
            <v>0</v>
          </cell>
          <cell r="BI317">
            <v>11</v>
          </cell>
          <cell r="BJ317">
            <v>1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 t="str">
            <v>Jessie</v>
          </cell>
          <cell r="BQ317" t="str">
            <v>Forsythe</v>
          </cell>
          <cell r="BR317" t="str">
            <v>712-826-2552 ext 105</v>
          </cell>
          <cell r="BS317" t="str">
            <v>jforsythe@villiscaschools.org</v>
          </cell>
          <cell r="BT317" t="str">
            <v>Tim</v>
          </cell>
          <cell r="BU317" t="str">
            <v>Thibodeaux</v>
          </cell>
          <cell r="BV317" t="str">
            <v>712-350-0975</v>
          </cell>
          <cell r="BW317" t="str">
            <v>tthibodeaux@corningcsd.org</v>
          </cell>
          <cell r="BX317" t="str">
            <v>Tim</v>
          </cell>
          <cell r="BY317" t="str">
            <v>Thibodeaux</v>
          </cell>
          <cell r="BZ317" t="str">
            <v>712-350-0975</v>
          </cell>
          <cell r="CA317" t="str">
            <v>tthibodeaux@corningcsd.org</v>
          </cell>
          <cell r="CB317" t="str">
            <v>NULL</v>
          </cell>
          <cell r="CC317">
            <v>41967.428506944445</v>
          </cell>
          <cell r="CD317" t="str">
            <v>NULL</v>
          </cell>
          <cell r="CE317">
            <v>1</v>
          </cell>
          <cell r="CF317">
            <v>1</v>
          </cell>
          <cell r="CG317">
            <v>1</v>
          </cell>
          <cell r="CH317">
            <v>1360</v>
          </cell>
          <cell r="CI317" t="str">
            <v>6651</v>
          </cell>
          <cell r="CJ317" t="str">
            <v>0000</v>
          </cell>
          <cell r="CK317" t="str">
            <v>2014</v>
          </cell>
        </row>
        <row r="318">
          <cell r="A318">
            <v>6660</v>
          </cell>
          <cell r="B318" t="str">
            <v>2014</v>
          </cell>
          <cell r="C318">
            <v>129742.69</v>
          </cell>
          <cell r="D318">
            <v>343.62</v>
          </cell>
          <cell r="E318">
            <v>73341.990000000005</v>
          </cell>
          <cell r="F318">
            <v>0</v>
          </cell>
          <cell r="G318">
            <v>0</v>
          </cell>
          <cell r="H318">
            <v>0</v>
          </cell>
          <cell r="I318">
            <v>290165.3</v>
          </cell>
          <cell r="J318">
            <v>76911.070000000007</v>
          </cell>
          <cell r="K318">
            <v>43484.97</v>
          </cell>
          <cell r="L318">
            <v>1440.61</v>
          </cell>
          <cell r="M318">
            <v>13760</v>
          </cell>
          <cell r="N318">
            <v>6595.87</v>
          </cell>
          <cell r="O318">
            <v>0</v>
          </cell>
          <cell r="P318">
            <v>771.21</v>
          </cell>
          <cell r="Q318">
            <v>0</v>
          </cell>
          <cell r="R318">
            <v>636557.32999999996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18531.52</v>
          </cell>
          <cell r="Z318">
            <v>16735.599999999999</v>
          </cell>
          <cell r="AA318">
            <v>0</v>
          </cell>
          <cell r="AB318">
            <v>11638.48</v>
          </cell>
          <cell r="AC318">
            <v>0</v>
          </cell>
          <cell r="AD318">
            <v>0</v>
          </cell>
          <cell r="AE318">
            <v>46905.599999999999</v>
          </cell>
          <cell r="AF318">
            <v>589651.73</v>
          </cell>
          <cell r="AG318">
            <v>0.56000000000000005</v>
          </cell>
          <cell r="AH318">
            <v>149779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1976</v>
          </cell>
          <cell r="AN318">
            <v>149779</v>
          </cell>
          <cell r="AO318">
            <v>1976</v>
          </cell>
          <cell r="AP318">
            <v>31802</v>
          </cell>
          <cell r="AQ318">
            <v>29885</v>
          </cell>
          <cell r="AR318">
            <v>31384</v>
          </cell>
          <cell r="AS318">
            <v>20783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33092</v>
          </cell>
          <cell r="AY318">
            <v>618</v>
          </cell>
          <cell r="AZ318">
            <v>63186</v>
          </cell>
          <cell r="BA318">
            <v>151755</v>
          </cell>
          <cell r="BB318">
            <v>214941</v>
          </cell>
          <cell r="BC318">
            <v>2.74</v>
          </cell>
          <cell r="BD318">
            <v>173129.64</v>
          </cell>
          <cell r="BE318">
            <v>416522.09</v>
          </cell>
          <cell r="BF318">
            <v>673.98</v>
          </cell>
          <cell r="BG318">
            <v>0</v>
          </cell>
          <cell r="BH318">
            <v>0</v>
          </cell>
          <cell r="BI318">
            <v>14</v>
          </cell>
          <cell r="BJ318">
            <v>0</v>
          </cell>
          <cell r="BK318">
            <v>0</v>
          </cell>
          <cell r="BL318">
            <v>0</v>
          </cell>
          <cell r="BM318">
            <v>1</v>
          </cell>
          <cell r="BN318">
            <v>0</v>
          </cell>
          <cell r="BO318">
            <v>0</v>
          </cell>
          <cell r="BP318" t="str">
            <v>BRENDA</v>
          </cell>
          <cell r="BQ318" t="str">
            <v>BARKDOLL</v>
          </cell>
          <cell r="BR318" t="str">
            <v>319-436-4728 X5684</v>
          </cell>
          <cell r="BS318" t="str">
            <v>brenda.barkdoll@vscsd.org</v>
          </cell>
          <cell r="BT318" t="str">
            <v>KEITH</v>
          </cell>
          <cell r="BU318" t="str">
            <v>MCGOWAN</v>
          </cell>
          <cell r="BV318" t="str">
            <v>319-472-3118</v>
          </cell>
          <cell r="BW318" t="str">
            <v>keith.mcgowan@vscsd.org</v>
          </cell>
          <cell r="BX318" t="str">
            <v>ROGER</v>
          </cell>
          <cell r="BY318" t="str">
            <v>BISTLINE</v>
          </cell>
          <cell r="BZ318" t="str">
            <v>319-472-3118</v>
          </cell>
          <cell r="CA318" t="str">
            <v>roger.bistline@vscsd.org</v>
          </cell>
          <cell r="CB318" t="str">
            <v>NULL</v>
          </cell>
          <cell r="CC318">
            <v>41891.413865740738</v>
          </cell>
          <cell r="CD318" t="str">
            <v>NULL</v>
          </cell>
          <cell r="CE318">
            <v>1</v>
          </cell>
          <cell r="CF318">
            <v>1</v>
          </cell>
          <cell r="CG318">
            <v>1</v>
          </cell>
          <cell r="CH318">
            <v>1361</v>
          </cell>
          <cell r="CI318" t="str">
            <v>6660</v>
          </cell>
          <cell r="CJ318" t="str">
            <v>0000</v>
          </cell>
          <cell r="CK318" t="str">
            <v>2014</v>
          </cell>
        </row>
        <row r="319">
          <cell r="A319">
            <v>6700</v>
          </cell>
          <cell r="B319" t="str">
            <v>2014</v>
          </cell>
          <cell r="C319">
            <v>53226.47</v>
          </cell>
          <cell r="D319">
            <v>0</v>
          </cell>
          <cell r="E319">
            <v>10816.86</v>
          </cell>
          <cell r="F319">
            <v>3570.64</v>
          </cell>
          <cell r="G319">
            <v>0</v>
          </cell>
          <cell r="H319">
            <v>0</v>
          </cell>
          <cell r="I319">
            <v>996.3</v>
          </cell>
          <cell r="J319">
            <v>165.18</v>
          </cell>
          <cell r="K319">
            <v>9651.34</v>
          </cell>
          <cell r="L319">
            <v>2429.8000000000002</v>
          </cell>
          <cell r="M319">
            <v>6998</v>
          </cell>
          <cell r="N319">
            <v>0</v>
          </cell>
          <cell r="O319">
            <v>39048.18</v>
          </cell>
          <cell r="P319">
            <v>114298.24000000001</v>
          </cell>
          <cell r="Q319">
            <v>0</v>
          </cell>
          <cell r="R319">
            <v>241201.01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1639.32</v>
          </cell>
          <cell r="Y319">
            <v>675.36</v>
          </cell>
          <cell r="Z319">
            <v>15018.08</v>
          </cell>
          <cell r="AA319">
            <v>0</v>
          </cell>
          <cell r="AB319">
            <v>3860.64</v>
          </cell>
          <cell r="AC319">
            <v>487.76</v>
          </cell>
          <cell r="AD319">
            <v>0</v>
          </cell>
          <cell r="AE319">
            <v>21681.16</v>
          </cell>
          <cell r="AF319">
            <v>219519.85</v>
          </cell>
          <cell r="AG319">
            <v>0.56000000000000005</v>
          </cell>
          <cell r="AH319">
            <v>64811</v>
          </cell>
          <cell r="AI319">
            <v>0</v>
          </cell>
          <cell r="AJ319">
            <v>64811</v>
          </cell>
          <cell r="AK319">
            <v>0</v>
          </cell>
          <cell r="AL319">
            <v>0</v>
          </cell>
          <cell r="AM319">
            <v>2077</v>
          </cell>
          <cell r="AN319">
            <v>129622</v>
          </cell>
          <cell r="AO319">
            <v>2077</v>
          </cell>
          <cell r="AP319">
            <v>0</v>
          </cell>
          <cell r="AQ319">
            <v>26818</v>
          </cell>
          <cell r="AR319">
            <v>3535</v>
          </cell>
          <cell r="AS319">
            <v>6894</v>
          </cell>
          <cell r="AT319">
            <v>0</v>
          </cell>
          <cell r="AU319">
            <v>871</v>
          </cell>
          <cell r="AV319">
            <v>0</v>
          </cell>
          <cell r="AW319">
            <v>0</v>
          </cell>
          <cell r="AX319">
            <v>1206</v>
          </cell>
          <cell r="AY319">
            <v>386.9</v>
          </cell>
          <cell r="AZ319">
            <v>3535</v>
          </cell>
          <cell r="BA319">
            <v>131699</v>
          </cell>
          <cell r="BB319">
            <v>135234</v>
          </cell>
          <cell r="BC319">
            <v>1.62</v>
          </cell>
          <cell r="BD319">
            <v>5726.7</v>
          </cell>
          <cell r="BE319">
            <v>213793.15</v>
          </cell>
          <cell r="BF319">
            <v>552.58000000000004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1</v>
          </cell>
          <cell r="BP319" t="str">
            <v>Kristi</v>
          </cell>
          <cell r="BQ319" t="str">
            <v>Rugg</v>
          </cell>
          <cell r="BR319" t="str">
            <v>319.256.6201</v>
          </cell>
          <cell r="BS319" t="str">
            <v>kristi.rugg@wacocsd.org</v>
          </cell>
          <cell r="BT319" t="str">
            <v>Woody</v>
          </cell>
          <cell r="BU319" t="str">
            <v>Harden</v>
          </cell>
          <cell r="BV319" t="str">
            <v>319.653.3695</v>
          </cell>
          <cell r="BW319" t="str">
            <v>wharden@washington.k12.ia.us</v>
          </cell>
          <cell r="BX319" t="str">
            <v>Woody</v>
          </cell>
          <cell r="BY319" t="str">
            <v>Harden</v>
          </cell>
          <cell r="BZ319" t="str">
            <v>319.653.3695</v>
          </cell>
          <cell r="CA319" t="str">
            <v>wharden@washington.k12.ia.us</v>
          </cell>
          <cell r="CB319" t="str">
            <v>NULL</v>
          </cell>
          <cell r="CC319">
            <v>41897.708194444444</v>
          </cell>
          <cell r="CD319" t="str">
            <v>NULL</v>
          </cell>
          <cell r="CE319">
            <v>1</v>
          </cell>
          <cell r="CF319">
            <v>1</v>
          </cell>
          <cell r="CG319">
            <v>1</v>
          </cell>
          <cell r="CH319">
            <v>1362</v>
          </cell>
          <cell r="CI319" t="str">
            <v>6700</v>
          </cell>
          <cell r="CJ319" t="str">
            <v>0000</v>
          </cell>
          <cell r="CK319" t="str">
            <v>2014</v>
          </cell>
        </row>
        <row r="320">
          <cell r="A320">
            <v>6741</v>
          </cell>
          <cell r="B320" t="str">
            <v>2014</v>
          </cell>
          <cell r="C320">
            <v>105386.84</v>
          </cell>
          <cell r="D320">
            <v>258.11</v>
          </cell>
          <cell r="E320">
            <v>101723.28</v>
          </cell>
          <cell r="F320">
            <v>110</v>
          </cell>
          <cell r="G320">
            <v>0</v>
          </cell>
          <cell r="H320">
            <v>0</v>
          </cell>
          <cell r="I320">
            <v>285968.14</v>
          </cell>
          <cell r="J320">
            <v>53414.67</v>
          </cell>
          <cell r="K320">
            <v>26182.63</v>
          </cell>
          <cell r="L320">
            <v>0</v>
          </cell>
          <cell r="M320">
            <v>0</v>
          </cell>
          <cell r="N320">
            <v>1483.05</v>
          </cell>
          <cell r="O320">
            <v>0</v>
          </cell>
          <cell r="P320">
            <v>6141.98</v>
          </cell>
          <cell r="Q320">
            <v>0</v>
          </cell>
          <cell r="R320">
            <v>580668.69999999995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34597.360000000001</v>
          </cell>
          <cell r="Z320">
            <v>18934.16</v>
          </cell>
          <cell r="AA320">
            <v>0</v>
          </cell>
          <cell r="AB320">
            <v>24148.32</v>
          </cell>
          <cell r="AC320">
            <v>0</v>
          </cell>
          <cell r="AD320">
            <v>0</v>
          </cell>
          <cell r="AE320">
            <v>77679.839999999997</v>
          </cell>
          <cell r="AF320">
            <v>502988.86</v>
          </cell>
          <cell r="AG320">
            <v>0.56000000000000005</v>
          </cell>
          <cell r="AH320">
            <v>153684</v>
          </cell>
          <cell r="AI320">
            <v>0</v>
          </cell>
          <cell r="AJ320">
            <v>4730</v>
          </cell>
          <cell r="AK320">
            <v>13306</v>
          </cell>
          <cell r="AL320">
            <v>0</v>
          </cell>
          <cell r="AM320">
            <v>0</v>
          </cell>
          <cell r="AN320">
            <v>158414</v>
          </cell>
          <cell r="AO320">
            <v>13306</v>
          </cell>
          <cell r="AP320">
            <v>0</v>
          </cell>
          <cell r="AQ320">
            <v>33811</v>
          </cell>
          <cell r="AR320">
            <v>21264</v>
          </cell>
          <cell r="AS320">
            <v>43122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61781</v>
          </cell>
          <cell r="AY320">
            <v>528</v>
          </cell>
          <cell r="AZ320">
            <v>21264</v>
          </cell>
          <cell r="BA320">
            <v>171720</v>
          </cell>
          <cell r="BB320">
            <v>192984</v>
          </cell>
          <cell r="BC320">
            <v>2.61</v>
          </cell>
          <cell r="BD320">
            <v>55499.040000000001</v>
          </cell>
          <cell r="BE320">
            <v>447489.82</v>
          </cell>
          <cell r="BF320">
            <v>847.52</v>
          </cell>
          <cell r="BG320">
            <v>0</v>
          </cell>
          <cell r="BH320">
            <v>0</v>
          </cell>
          <cell r="BI320">
            <v>9</v>
          </cell>
          <cell r="BJ320">
            <v>0</v>
          </cell>
          <cell r="BK320">
            <v>0</v>
          </cell>
          <cell r="BL320">
            <v>0</v>
          </cell>
          <cell r="BM320">
            <v>1</v>
          </cell>
          <cell r="BN320">
            <v>0</v>
          </cell>
          <cell r="BO320">
            <v>1</v>
          </cell>
          <cell r="BP320" t="str">
            <v>John</v>
          </cell>
          <cell r="BQ320" t="str">
            <v>Kraft</v>
          </cell>
          <cell r="BR320" t="str">
            <v>712-665-5000</v>
          </cell>
          <cell r="BS320" t="str">
            <v>jkraft@eastsac.k12.ia.us</v>
          </cell>
          <cell r="BT320" t="str">
            <v>Phillip</v>
          </cell>
          <cell r="BU320" t="str">
            <v>Howes</v>
          </cell>
          <cell r="BV320" t="str">
            <v>712-662-4300</v>
          </cell>
          <cell r="BW320" t="str">
            <v>phowes@eastsac.k12.ia.us</v>
          </cell>
          <cell r="BX320" t="str">
            <v>Phillip</v>
          </cell>
          <cell r="BY320" t="str">
            <v>Howes</v>
          </cell>
          <cell r="BZ320" t="str">
            <v>712-662-4300</v>
          </cell>
          <cell r="CA320" t="str">
            <v>phowes@eastsac.k12.ia.us</v>
          </cell>
          <cell r="CB320" t="str">
            <v>NULL</v>
          </cell>
          <cell r="CC320">
            <v>41887.486504629633</v>
          </cell>
          <cell r="CD320" t="str">
            <v>NULL</v>
          </cell>
          <cell r="CE320">
            <v>1</v>
          </cell>
          <cell r="CF320">
            <v>1</v>
          </cell>
          <cell r="CG320">
            <v>1</v>
          </cell>
          <cell r="CH320">
            <v>1363</v>
          </cell>
          <cell r="CI320" t="str">
            <v>6741</v>
          </cell>
          <cell r="CJ320" t="str">
            <v>0000</v>
          </cell>
          <cell r="CK320" t="str">
            <v>2014</v>
          </cell>
        </row>
        <row r="321">
          <cell r="A321">
            <v>6750</v>
          </cell>
          <cell r="B321" t="str">
            <v>2014</v>
          </cell>
          <cell r="C321">
            <v>16865.7</v>
          </cell>
          <cell r="D321">
            <v>0</v>
          </cell>
          <cell r="E321">
            <v>14982.85</v>
          </cell>
          <cell r="F321">
            <v>0</v>
          </cell>
          <cell r="G321">
            <v>0</v>
          </cell>
          <cell r="H321">
            <v>0</v>
          </cell>
          <cell r="I321">
            <v>54738.5</v>
          </cell>
          <cell r="J321">
            <v>9858.59</v>
          </cell>
          <cell r="K321">
            <v>3038.6</v>
          </cell>
          <cell r="L321">
            <v>2123.66</v>
          </cell>
          <cell r="M321">
            <v>0</v>
          </cell>
          <cell r="N321">
            <v>0</v>
          </cell>
          <cell r="O321">
            <v>24876.01</v>
          </cell>
          <cell r="P321">
            <v>3423.1</v>
          </cell>
          <cell r="Q321">
            <v>0</v>
          </cell>
          <cell r="R321">
            <v>129907.01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2703.68</v>
          </cell>
          <cell r="Z321">
            <v>4636.8</v>
          </cell>
          <cell r="AA321">
            <v>0</v>
          </cell>
          <cell r="AB321">
            <v>24337.040000000001</v>
          </cell>
          <cell r="AC321">
            <v>0</v>
          </cell>
          <cell r="AD321">
            <v>0</v>
          </cell>
          <cell r="AE321">
            <v>31677.52</v>
          </cell>
          <cell r="AF321">
            <v>98229.49</v>
          </cell>
          <cell r="AG321">
            <v>0.56000000000000005</v>
          </cell>
          <cell r="AH321">
            <v>10800</v>
          </cell>
          <cell r="AI321">
            <v>12960</v>
          </cell>
          <cell r="AJ321">
            <v>0</v>
          </cell>
          <cell r="AK321">
            <v>0</v>
          </cell>
          <cell r="AL321">
            <v>0</v>
          </cell>
          <cell r="AM321">
            <v>1563</v>
          </cell>
          <cell r="AN321">
            <v>10800</v>
          </cell>
          <cell r="AO321">
            <v>14523</v>
          </cell>
          <cell r="AP321">
            <v>0</v>
          </cell>
          <cell r="AQ321">
            <v>8280</v>
          </cell>
          <cell r="AR321">
            <v>0</v>
          </cell>
          <cell r="AS321">
            <v>43459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4828</v>
          </cell>
          <cell r="AY321">
            <v>27</v>
          </cell>
          <cell r="AZ321">
            <v>0</v>
          </cell>
          <cell r="BA321">
            <v>25323</v>
          </cell>
          <cell r="BB321">
            <v>25323</v>
          </cell>
          <cell r="BC321">
            <v>3.88</v>
          </cell>
          <cell r="BD321">
            <v>0</v>
          </cell>
          <cell r="BE321">
            <v>98229.49</v>
          </cell>
          <cell r="BF321">
            <v>3638.13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1</v>
          </cell>
          <cell r="BM321">
            <v>0</v>
          </cell>
          <cell r="BN321">
            <v>0</v>
          </cell>
          <cell r="BO321">
            <v>0</v>
          </cell>
          <cell r="BP321" t="str">
            <v>Kelly</v>
          </cell>
          <cell r="BQ321" t="str">
            <v>Allen</v>
          </cell>
          <cell r="BR321" t="str">
            <v>712-784-3615</v>
          </cell>
          <cell r="BS321" t="str">
            <v>allenk@walnutschools.org</v>
          </cell>
          <cell r="BT321" t="str">
            <v>Dannie</v>
          </cell>
          <cell r="BU321" t="str">
            <v>Holtz</v>
          </cell>
          <cell r="BV321" t="str">
            <v>712-784-3615</v>
          </cell>
          <cell r="BW321" t="str">
            <v>dholtz@walnutschools.org</v>
          </cell>
          <cell r="BX321" t="str">
            <v>Same as above</v>
          </cell>
          <cell r="BY321" t="str">
            <v>Same as above</v>
          </cell>
          <cell r="BZ321" t="str">
            <v>Same as above</v>
          </cell>
          <cell r="CA321" t="str">
            <v>Same as above</v>
          </cell>
          <cell r="CB321" t="str">
            <v>NULL</v>
          </cell>
          <cell r="CC321">
            <v>41897.679548611108</v>
          </cell>
          <cell r="CD321" t="str">
            <v>NULL</v>
          </cell>
          <cell r="CE321">
            <v>1</v>
          </cell>
          <cell r="CF321">
            <v>1</v>
          </cell>
          <cell r="CG321">
            <v>1</v>
          </cell>
          <cell r="CH321">
            <v>1364</v>
          </cell>
          <cell r="CI321" t="str">
            <v>6750</v>
          </cell>
          <cell r="CJ321" t="str">
            <v>0000</v>
          </cell>
          <cell r="CK321" t="str">
            <v>2014</v>
          </cell>
        </row>
        <row r="322">
          <cell r="A322">
            <v>6759</v>
          </cell>
          <cell r="B322" t="str">
            <v>2014</v>
          </cell>
          <cell r="C322">
            <v>54018.09</v>
          </cell>
          <cell r="D322">
            <v>0</v>
          </cell>
          <cell r="E322">
            <v>10482.15</v>
          </cell>
          <cell r="F322">
            <v>0</v>
          </cell>
          <cell r="G322">
            <v>0</v>
          </cell>
          <cell r="H322">
            <v>0</v>
          </cell>
          <cell r="I322">
            <v>160848.85</v>
          </cell>
          <cell r="J322">
            <v>43612.85</v>
          </cell>
          <cell r="K322">
            <v>28824.23</v>
          </cell>
          <cell r="L322">
            <v>1280</v>
          </cell>
          <cell r="M322">
            <v>7674</v>
          </cell>
          <cell r="N322">
            <v>955</v>
          </cell>
          <cell r="O322">
            <v>40</v>
          </cell>
          <cell r="P322">
            <v>2720.04</v>
          </cell>
          <cell r="Q322">
            <v>0</v>
          </cell>
          <cell r="R322">
            <v>310455.21000000002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772.8</v>
          </cell>
          <cell r="Z322">
            <v>7976.08</v>
          </cell>
          <cell r="AA322">
            <v>0</v>
          </cell>
          <cell r="AB322">
            <v>9318.9599999999991</v>
          </cell>
          <cell r="AC322">
            <v>112</v>
          </cell>
          <cell r="AD322">
            <v>0</v>
          </cell>
          <cell r="AE322">
            <v>18179.84</v>
          </cell>
          <cell r="AF322">
            <v>292275.37</v>
          </cell>
          <cell r="AG322">
            <v>0.56000000000000005</v>
          </cell>
          <cell r="AH322">
            <v>52288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52288</v>
          </cell>
          <cell r="AO322">
            <v>0</v>
          </cell>
          <cell r="AP322">
            <v>25200</v>
          </cell>
          <cell r="AQ322">
            <v>14243</v>
          </cell>
          <cell r="AR322">
            <v>16654</v>
          </cell>
          <cell r="AS322">
            <v>16641</v>
          </cell>
          <cell r="AT322">
            <v>0</v>
          </cell>
          <cell r="AU322">
            <v>200</v>
          </cell>
          <cell r="AV322">
            <v>0</v>
          </cell>
          <cell r="AW322">
            <v>0</v>
          </cell>
          <cell r="AX322">
            <v>1380</v>
          </cell>
          <cell r="AY322">
            <v>316.89999999999998</v>
          </cell>
          <cell r="AZ322">
            <v>41854</v>
          </cell>
          <cell r="BA322">
            <v>52288</v>
          </cell>
          <cell r="BB322">
            <v>94142</v>
          </cell>
          <cell r="BC322">
            <v>3.1</v>
          </cell>
          <cell r="BD322">
            <v>129747.4</v>
          </cell>
          <cell r="BE322">
            <v>162527.97</v>
          </cell>
          <cell r="BF322">
            <v>512.87</v>
          </cell>
          <cell r="BG322">
            <v>0</v>
          </cell>
          <cell r="BH322">
            <v>0</v>
          </cell>
          <cell r="BI322">
            <v>9</v>
          </cell>
          <cell r="BJ322">
            <v>0</v>
          </cell>
          <cell r="BK322">
            <v>1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 t="str">
            <v>Eric</v>
          </cell>
          <cell r="BQ322" t="str">
            <v>Small</v>
          </cell>
          <cell r="BR322" t="str">
            <v>319-527-1460</v>
          </cell>
          <cell r="BS322" t="str">
            <v>eric.small@wapellocsd.org</v>
          </cell>
          <cell r="BT322" t="str">
            <v>Gary</v>
          </cell>
          <cell r="BU322" t="str">
            <v>Spitznogle</v>
          </cell>
          <cell r="BV322" t="str">
            <v>319-523-5561</v>
          </cell>
          <cell r="BW322" t="str">
            <v>gary.spitznogle@wapellocsd.org</v>
          </cell>
          <cell r="BX322" t="str">
            <v>Gary</v>
          </cell>
          <cell r="BY322" t="str">
            <v>Spitznogle</v>
          </cell>
          <cell r="BZ322" t="str">
            <v>319-523-5561</v>
          </cell>
          <cell r="CA322" t="str">
            <v>gary.spitznogle@wapellocsd.org</v>
          </cell>
          <cell r="CB322" t="str">
            <v>NULL</v>
          </cell>
          <cell r="CC322">
            <v>41897.66196759259</v>
          </cell>
          <cell r="CD322" t="str">
            <v>NULL</v>
          </cell>
          <cell r="CE322">
            <v>1</v>
          </cell>
          <cell r="CF322">
            <v>1</v>
          </cell>
          <cell r="CG322">
            <v>1</v>
          </cell>
          <cell r="CH322">
            <v>1365</v>
          </cell>
          <cell r="CI322" t="str">
            <v>6759</v>
          </cell>
          <cell r="CJ322" t="str">
            <v>0000</v>
          </cell>
          <cell r="CK322" t="str">
            <v>2014</v>
          </cell>
        </row>
        <row r="323">
          <cell r="A323">
            <v>6762</v>
          </cell>
          <cell r="B323" t="str">
            <v>2014</v>
          </cell>
          <cell r="C323">
            <v>60055.43</v>
          </cell>
          <cell r="D323">
            <v>0</v>
          </cell>
          <cell r="E323">
            <v>16645</v>
          </cell>
          <cell r="F323">
            <v>0</v>
          </cell>
          <cell r="G323">
            <v>0</v>
          </cell>
          <cell r="H323">
            <v>13298.91</v>
          </cell>
          <cell r="I323">
            <v>96173.2</v>
          </cell>
          <cell r="J323">
            <v>15669.34</v>
          </cell>
          <cell r="K323">
            <v>5089.28</v>
          </cell>
          <cell r="L323">
            <v>39892.239999999998</v>
          </cell>
          <cell r="M323">
            <v>9723</v>
          </cell>
          <cell r="N323">
            <v>1065</v>
          </cell>
          <cell r="O323">
            <v>15825.4</v>
          </cell>
          <cell r="P323">
            <v>0</v>
          </cell>
          <cell r="Q323">
            <v>0</v>
          </cell>
          <cell r="R323">
            <v>273436.79999999999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13619.2</v>
          </cell>
          <cell r="Z323">
            <v>11536</v>
          </cell>
          <cell r="AA323">
            <v>0</v>
          </cell>
          <cell r="AB323">
            <v>1680</v>
          </cell>
          <cell r="AC323">
            <v>0</v>
          </cell>
          <cell r="AD323">
            <v>0</v>
          </cell>
          <cell r="AE323">
            <v>26835.200000000001</v>
          </cell>
          <cell r="AF323">
            <v>246601.60000000001</v>
          </cell>
          <cell r="AG323">
            <v>0.56000000000000005</v>
          </cell>
          <cell r="AH323">
            <v>70864</v>
          </cell>
          <cell r="AI323">
            <v>0</v>
          </cell>
          <cell r="AJ323">
            <v>0</v>
          </cell>
          <cell r="AK323">
            <v>0</v>
          </cell>
          <cell r="AL323">
            <v>375</v>
          </cell>
          <cell r="AM323">
            <v>0</v>
          </cell>
          <cell r="AN323">
            <v>71239</v>
          </cell>
          <cell r="AO323">
            <v>0</v>
          </cell>
          <cell r="AP323">
            <v>0</v>
          </cell>
          <cell r="AQ323">
            <v>20600</v>
          </cell>
          <cell r="AR323">
            <v>18152</v>
          </cell>
          <cell r="AS323">
            <v>3000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24320</v>
          </cell>
          <cell r="AY323">
            <v>370.4</v>
          </cell>
          <cell r="AZ323">
            <v>18152</v>
          </cell>
          <cell r="BA323">
            <v>71239</v>
          </cell>
          <cell r="BB323">
            <v>89391</v>
          </cell>
          <cell r="BC323">
            <v>2.76</v>
          </cell>
          <cell r="BD323">
            <v>50099.519999999997</v>
          </cell>
          <cell r="BE323">
            <v>196502.08</v>
          </cell>
          <cell r="BF323">
            <v>530.51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1</v>
          </cell>
          <cell r="BP323" t="str">
            <v>Chad</v>
          </cell>
          <cell r="BQ323" t="str">
            <v>Garber</v>
          </cell>
          <cell r="BR323">
            <v>3196386711</v>
          </cell>
          <cell r="BS323" t="str">
            <v>cgarber@wapsievalleyschools.org</v>
          </cell>
          <cell r="BT323" t="str">
            <v>Chad</v>
          </cell>
          <cell r="BU323" t="str">
            <v>Garber</v>
          </cell>
          <cell r="BV323">
            <v>3196386711</v>
          </cell>
          <cell r="BW323" t="str">
            <v>cgarber@wapsievalleyschools.org</v>
          </cell>
          <cell r="BX323" t="str">
            <v>NA</v>
          </cell>
          <cell r="BY323" t="str">
            <v>NA</v>
          </cell>
          <cell r="BZ323" t="str">
            <v>NA</v>
          </cell>
          <cell r="CA323" t="str">
            <v>NA</v>
          </cell>
          <cell r="CB323" t="str">
            <v>NULL</v>
          </cell>
          <cell r="CC323">
            <v>41897.346412037034</v>
          </cell>
          <cell r="CD323" t="str">
            <v>NULL</v>
          </cell>
          <cell r="CE323">
            <v>1</v>
          </cell>
          <cell r="CF323">
            <v>1</v>
          </cell>
          <cell r="CG323">
            <v>1</v>
          </cell>
          <cell r="CH323">
            <v>1366</v>
          </cell>
          <cell r="CI323" t="str">
            <v>6762</v>
          </cell>
          <cell r="CJ323" t="str">
            <v>0000</v>
          </cell>
          <cell r="CK323" t="str">
            <v>2014</v>
          </cell>
        </row>
        <row r="324">
          <cell r="A324">
            <v>6768</v>
          </cell>
          <cell r="B324" t="str">
            <v>2014</v>
          </cell>
          <cell r="C324">
            <v>121712.81</v>
          </cell>
          <cell r="D324">
            <v>0</v>
          </cell>
          <cell r="E324">
            <v>50374.54</v>
          </cell>
          <cell r="F324">
            <v>0</v>
          </cell>
          <cell r="G324">
            <v>0</v>
          </cell>
          <cell r="H324">
            <v>0</v>
          </cell>
          <cell r="I324">
            <v>466786.54</v>
          </cell>
          <cell r="J324">
            <v>92733.27</v>
          </cell>
          <cell r="K324">
            <v>54882.14</v>
          </cell>
          <cell r="L324">
            <v>9938.58</v>
          </cell>
          <cell r="M324">
            <v>99236.15</v>
          </cell>
          <cell r="N324">
            <v>247</v>
          </cell>
          <cell r="O324">
            <v>0</v>
          </cell>
          <cell r="P324">
            <v>39055.050000000003</v>
          </cell>
          <cell r="Q324">
            <v>0</v>
          </cell>
          <cell r="R324">
            <v>934966.08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22825.040000000001</v>
          </cell>
          <cell r="Z324">
            <v>22509.759999999998</v>
          </cell>
          <cell r="AA324">
            <v>0</v>
          </cell>
          <cell r="AB324">
            <v>27529.040000000001</v>
          </cell>
          <cell r="AC324">
            <v>8930.8799999999992</v>
          </cell>
          <cell r="AD324">
            <v>0</v>
          </cell>
          <cell r="AE324">
            <v>81794.720000000001</v>
          </cell>
          <cell r="AF324">
            <v>853171.36</v>
          </cell>
          <cell r="AG324">
            <v>0.56000000000000005</v>
          </cell>
          <cell r="AH324">
            <v>100863</v>
          </cell>
          <cell r="AI324">
            <v>0</v>
          </cell>
          <cell r="AJ324">
            <v>0</v>
          </cell>
          <cell r="AK324">
            <v>0</v>
          </cell>
          <cell r="AL324">
            <v>3107</v>
          </cell>
          <cell r="AM324">
            <v>421</v>
          </cell>
          <cell r="AN324">
            <v>103970</v>
          </cell>
          <cell r="AO324">
            <v>421</v>
          </cell>
          <cell r="AP324">
            <v>17377</v>
          </cell>
          <cell r="AQ324">
            <v>40196</v>
          </cell>
          <cell r="AR324">
            <v>37280</v>
          </cell>
          <cell r="AS324">
            <v>49159</v>
          </cell>
          <cell r="AT324">
            <v>15770</v>
          </cell>
          <cell r="AU324">
            <v>15948</v>
          </cell>
          <cell r="AV324">
            <v>0</v>
          </cell>
          <cell r="AW324">
            <v>0</v>
          </cell>
          <cell r="AX324">
            <v>40759</v>
          </cell>
          <cell r="AY324">
            <v>550.4</v>
          </cell>
          <cell r="AZ324">
            <v>70427</v>
          </cell>
          <cell r="BA324">
            <v>104391</v>
          </cell>
          <cell r="BB324">
            <v>174818</v>
          </cell>
          <cell r="BC324">
            <v>4.88</v>
          </cell>
          <cell r="BD324">
            <v>343683.76</v>
          </cell>
          <cell r="BE324">
            <v>509487.6</v>
          </cell>
          <cell r="BF324">
            <v>925.67</v>
          </cell>
          <cell r="BG324">
            <v>0</v>
          </cell>
          <cell r="BH324">
            <v>0</v>
          </cell>
          <cell r="BI324">
            <v>13</v>
          </cell>
          <cell r="BJ324">
            <v>0</v>
          </cell>
          <cell r="BK324">
            <v>0</v>
          </cell>
          <cell r="BL324">
            <v>0</v>
          </cell>
          <cell r="BM324">
            <v>1</v>
          </cell>
          <cell r="BN324">
            <v>0</v>
          </cell>
          <cell r="BO324">
            <v>1</v>
          </cell>
          <cell r="BP324" t="str">
            <v>Diana</v>
          </cell>
          <cell r="BQ324" t="str">
            <v>Schneider</v>
          </cell>
          <cell r="BR324" t="str">
            <v>319-653-6543</v>
          </cell>
          <cell r="BS324" t="str">
            <v>dschneid@washington.k12.ia.us</v>
          </cell>
          <cell r="BT324" t="str">
            <v>Woody</v>
          </cell>
          <cell r="BU324" t="str">
            <v>Harden</v>
          </cell>
          <cell r="BV324" t="str">
            <v>319-653-3695</v>
          </cell>
          <cell r="BW324" t="str">
            <v>wharden@washington.k12.ia.us</v>
          </cell>
          <cell r="BX324" t="str">
            <v>Woody</v>
          </cell>
          <cell r="BY324" t="str">
            <v>Harden</v>
          </cell>
          <cell r="BZ324" t="str">
            <v>319-653-3695</v>
          </cell>
          <cell r="CA324" t="str">
            <v>wharden@washington.k12.ia.us</v>
          </cell>
          <cell r="CB324" t="str">
            <v>NULL</v>
          </cell>
          <cell r="CC324">
            <v>41891.659039351849</v>
          </cell>
          <cell r="CD324" t="str">
            <v>NULL</v>
          </cell>
          <cell r="CE324">
            <v>1</v>
          </cell>
          <cell r="CF324">
            <v>1</v>
          </cell>
          <cell r="CG324">
            <v>1</v>
          </cell>
          <cell r="CH324">
            <v>1367</v>
          </cell>
          <cell r="CI324" t="str">
            <v>6768</v>
          </cell>
          <cell r="CJ324" t="str">
            <v>0000</v>
          </cell>
          <cell r="CK324" t="str">
            <v>2014</v>
          </cell>
        </row>
        <row r="325">
          <cell r="A325">
            <v>6795</v>
          </cell>
          <cell r="B325" t="str">
            <v>2014</v>
          </cell>
          <cell r="C325">
            <v>609932.52</v>
          </cell>
          <cell r="D325">
            <v>0</v>
          </cell>
          <cell r="E325">
            <v>28790.17</v>
          </cell>
          <cell r="F325">
            <v>0</v>
          </cell>
          <cell r="G325">
            <v>0</v>
          </cell>
          <cell r="H325">
            <v>0</v>
          </cell>
          <cell r="I325">
            <v>8937.35</v>
          </cell>
          <cell r="J325">
            <v>1483.92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3736801.12</v>
          </cell>
          <cell r="P325">
            <v>82104.14</v>
          </cell>
          <cell r="Q325">
            <v>0</v>
          </cell>
          <cell r="R325">
            <v>4468049.22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12635.28</v>
          </cell>
          <cell r="Z325">
            <v>57437.52</v>
          </cell>
          <cell r="AA325">
            <v>0</v>
          </cell>
          <cell r="AB325">
            <v>18310.88</v>
          </cell>
          <cell r="AC325">
            <v>0</v>
          </cell>
          <cell r="AD325">
            <v>0</v>
          </cell>
          <cell r="AE325">
            <v>88383.679999999993</v>
          </cell>
          <cell r="AF325">
            <v>4379665.54</v>
          </cell>
          <cell r="AG325">
            <v>0.56000000000000005</v>
          </cell>
          <cell r="AH325">
            <v>1188847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1188847</v>
          </cell>
          <cell r="AO325">
            <v>0</v>
          </cell>
          <cell r="AP325">
            <v>177354</v>
          </cell>
          <cell r="AQ325">
            <v>102567</v>
          </cell>
          <cell r="AR325">
            <v>72396</v>
          </cell>
          <cell r="AS325">
            <v>32698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22563</v>
          </cell>
          <cell r="AY325">
            <v>5654.8</v>
          </cell>
          <cell r="AZ325">
            <v>249750</v>
          </cell>
          <cell r="BA325">
            <v>1188847</v>
          </cell>
          <cell r="BB325">
            <v>1438597</v>
          </cell>
          <cell r="BC325">
            <v>3.04</v>
          </cell>
          <cell r="BD325">
            <v>759240</v>
          </cell>
          <cell r="BE325">
            <v>3620425.54</v>
          </cell>
          <cell r="BF325">
            <v>640.24</v>
          </cell>
          <cell r="BG325">
            <v>0</v>
          </cell>
          <cell r="BH325">
            <v>0</v>
          </cell>
          <cell r="BI325">
            <v>93</v>
          </cell>
          <cell r="BJ325">
            <v>0</v>
          </cell>
          <cell r="BK325">
            <v>0</v>
          </cell>
          <cell r="BL325">
            <v>1</v>
          </cell>
          <cell r="BM325">
            <v>0</v>
          </cell>
          <cell r="BN325">
            <v>0</v>
          </cell>
          <cell r="BO325">
            <v>0</v>
          </cell>
          <cell r="BP325" t="str">
            <v>Michael</v>
          </cell>
          <cell r="BQ325" t="str">
            <v>Coughlin</v>
          </cell>
          <cell r="BR325" t="str">
            <v>319-433-1830</v>
          </cell>
          <cell r="BS325" t="str">
            <v>coughlinm@waterlooschools.org</v>
          </cell>
          <cell r="BT325" t="str">
            <v>Kathleen</v>
          </cell>
          <cell r="BU325" t="str">
            <v>Corbett</v>
          </cell>
          <cell r="BV325" t="str">
            <v>319-291-4879</v>
          </cell>
          <cell r="BW325" t="str">
            <v>kcorbett@durhamstudentservices.com</v>
          </cell>
          <cell r="BX325" t="str">
            <v>Don</v>
          </cell>
          <cell r="BY325" t="str">
            <v>Wilson</v>
          </cell>
          <cell r="BZ325" t="str">
            <v>319-291-4879</v>
          </cell>
          <cell r="CA325" t="str">
            <v>d.cwilson@durhamschoolservices.com</v>
          </cell>
          <cell r="CB325" t="str">
            <v>NULL</v>
          </cell>
          <cell r="CC325">
            <v>41893.499120370368</v>
          </cell>
          <cell r="CD325" t="str">
            <v>NULL</v>
          </cell>
          <cell r="CE325">
            <v>1</v>
          </cell>
          <cell r="CF325">
            <v>1</v>
          </cell>
          <cell r="CG325">
            <v>1</v>
          </cell>
          <cell r="CH325">
            <v>1368</v>
          </cell>
          <cell r="CI325" t="str">
            <v>6795</v>
          </cell>
          <cell r="CJ325" t="str">
            <v>0000</v>
          </cell>
          <cell r="CK325" t="str">
            <v>2014</v>
          </cell>
        </row>
        <row r="326">
          <cell r="A326">
            <v>6822</v>
          </cell>
          <cell r="B326" t="str">
            <v>2014</v>
          </cell>
          <cell r="C326">
            <v>232787.18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2696644.41</v>
          </cell>
          <cell r="P326">
            <v>0</v>
          </cell>
          <cell r="Q326">
            <v>0</v>
          </cell>
          <cell r="R326">
            <v>2929431.59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2929431.59</v>
          </cell>
          <cell r="AG326">
            <v>0.56000000000000005</v>
          </cell>
          <cell r="AH326">
            <v>183067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183067</v>
          </cell>
          <cell r="AO326">
            <v>0</v>
          </cell>
          <cell r="AP326">
            <v>93041</v>
          </cell>
          <cell r="AQ326">
            <v>0</v>
          </cell>
          <cell r="AR326">
            <v>72299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4433</v>
          </cell>
          <cell r="AZ326">
            <v>165340</v>
          </cell>
          <cell r="BA326">
            <v>183067</v>
          </cell>
          <cell r="BB326">
            <v>348407</v>
          </cell>
          <cell r="BC326">
            <v>8.41</v>
          </cell>
          <cell r="BD326">
            <v>1390509.4</v>
          </cell>
          <cell r="BE326">
            <v>1538922.19</v>
          </cell>
          <cell r="BF326">
            <v>347.15</v>
          </cell>
          <cell r="BG326">
            <v>0</v>
          </cell>
          <cell r="BH326">
            <v>0</v>
          </cell>
          <cell r="BI326">
            <v>61</v>
          </cell>
          <cell r="BJ326">
            <v>0</v>
          </cell>
          <cell r="BK326">
            <v>0</v>
          </cell>
          <cell r="BL326">
            <v>0</v>
          </cell>
          <cell r="BM326">
            <v>1</v>
          </cell>
          <cell r="BN326">
            <v>0</v>
          </cell>
          <cell r="BO326">
            <v>0</v>
          </cell>
          <cell r="BP326" t="str">
            <v>Eric</v>
          </cell>
          <cell r="BQ326" t="str">
            <v>Rose</v>
          </cell>
          <cell r="BR326" t="str">
            <v>515-987-5161</v>
          </cell>
          <cell r="BS326" t="str">
            <v>erose@waukeeschools.org</v>
          </cell>
          <cell r="BT326" t="str">
            <v>Patricia</v>
          </cell>
          <cell r="BU326" t="str">
            <v>Reed</v>
          </cell>
          <cell r="BV326" t="str">
            <v>515-987-2248</v>
          </cell>
          <cell r="BW326" t="str">
            <v>preed@durhamschoolservices.com</v>
          </cell>
          <cell r="BX326" t="str">
            <v>Thomas</v>
          </cell>
          <cell r="BY326" t="str">
            <v>White</v>
          </cell>
          <cell r="BZ326" t="str">
            <v>515-276-4407</v>
          </cell>
          <cell r="CA326" t="str">
            <v>twhite@durhamschoolservices.com</v>
          </cell>
          <cell r="CB326" t="str">
            <v>NULL</v>
          </cell>
          <cell r="CC326">
            <v>41897.623437499999</v>
          </cell>
          <cell r="CD326" t="str">
            <v>NULL</v>
          </cell>
          <cell r="CE326">
            <v>1</v>
          </cell>
          <cell r="CF326">
            <v>1</v>
          </cell>
          <cell r="CG326">
            <v>1</v>
          </cell>
          <cell r="CH326">
            <v>1369</v>
          </cell>
          <cell r="CI326" t="str">
            <v>6822</v>
          </cell>
          <cell r="CJ326" t="str">
            <v>0000</v>
          </cell>
          <cell r="CK326" t="str">
            <v>2014</v>
          </cell>
        </row>
        <row r="327">
          <cell r="A327">
            <v>6840</v>
          </cell>
          <cell r="B327" t="str">
            <v>2014</v>
          </cell>
          <cell r="C327">
            <v>145582.78</v>
          </cell>
          <cell r="D327">
            <v>0</v>
          </cell>
          <cell r="E327">
            <v>102186.56</v>
          </cell>
          <cell r="F327">
            <v>0</v>
          </cell>
          <cell r="G327">
            <v>0</v>
          </cell>
          <cell r="H327">
            <v>0</v>
          </cell>
          <cell r="I327">
            <v>387933.71</v>
          </cell>
          <cell r="J327">
            <v>86344.35</v>
          </cell>
          <cell r="K327">
            <v>176605.32</v>
          </cell>
          <cell r="L327">
            <v>15</v>
          </cell>
          <cell r="M327">
            <v>17737</v>
          </cell>
          <cell r="N327">
            <v>0</v>
          </cell>
          <cell r="O327">
            <v>1437</v>
          </cell>
          <cell r="P327">
            <v>3373.66</v>
          </cell>
          <cell r="Q327">
            <v>0</v>
          </cell>
          <cell r="R327">
            <v>921215.38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969.92</v>
          </cell>
          <cell r="Z327">
            <v>35307.440000000002</v>
          </cell>
          <cell r="AA327">
            <v>0</v>
          </cell>
          <cell r="AB327">
            <v>14962.64</v>
          </cell>
          <cell r="AC327">
            <v>11.2</v>
          </cell>
          <cell r="AD327">
            <v>0</v>
          </cell>
          <cell r="AE327">
            <v>51251.199999999997</v>
          </cell>
          <cell r="AF327">
            <v>869964.18</v>
          </cell>
          <cell r="AG327">
            <v>0.56000000000000005</v>
          </cell>
          <cell r="AH327">
            <v>142188</v>
          </cell>
          <cell r="AI327">
            <v>0</v>
          </cell>
          <cell r="AJ327">
            <v>0</v>
          </cell>
          <cell r="AK327">
            <v>0</v>
          </cell>
          <cell r="AL327">
            <v>1008</v>
          </cell>
          <cell r="AM327">
            <v>504</v>
          </cell>
          <cell r="AN327">
            <v>143196</v>
          </cell>
          <cell r="AO327">
            <v>504</v>
          </cell>
          <cell r="AP327">
            <v>27345</v>
          </cell>
          <cell r="AQ327">
            <v>63049</v>
          </cell>
          <cell r="AR327">
            <v>16723</v>
          </cell>
          <cell r="AS327">
            <v>26719</v>
          </cell>
          <cell r="AT327">
            <v>338</v>
          </cell>
          <cell r="AU327">
            <v>20</v>
          </cell>
          <cell r="AV327">
            <v>0</v>
          </cell>
          <cell r="AW327">
            <v>0</v>
          </cell>
          <cell r="AX327">
            <v>1732</v>
          </cell>
          <cell r="AY327">
            <v>1397.4</v>
          </cell>
          <cell r="AZ327">
            <v>44406</v>
          </cell>
          <cell r="BA327">
            <v>143700</v>
          </cell>
          <cell r="BB327">
            <v>188106</v>
          </cell>
          <cell r="BC327">
            <v>4.62</v>
          </cell>
          <cell r="BD327">
            <v>205155.72</v>
          </cell>
          <cell r="BE327">
            <v>664808.46</v>
          </cell>
          <cell r="BF327">
            <v>475.75</v>
          </cell>
          <cell r="BG327">
            <v>0</v>
          </cell>
          <cell r="BH327">
            <v>0</v>
          </cell>
          <cell r="BI327">
            <v>5</v>
          </cell>
          <cell r="BJ327">
            <v>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0</v>
          </cell>
          <cell r="BP327" t="str">
            <v>Ed</v>
          </cell>
          <cell r="BQ327" t="str">
            <v>Klamfoth</v>
          </cell>
          <cell r="BR327" t="str">
            <v>319-352-3630</v>
          </cell>
          <cell r="BS327" t="str">
            <v>ed.klamfoth@wsr.k12.ia.us</v>
          </cell>
          <cell r="BT327" t="str">
            <v>Darryl</v>
          </cell>
          <cell r="BU327" t="str">
            <v>Wiltse</v>
          </cell>
          <cell r="BV327" t="str">
            <v>319-352-5009</v>
          </cell>
          <cell r="BW327" t="str">
            <v>darryl.wiltse@wsr.k12.ia.us</v>
          </cell>
          <cell r="BX327" t="str">
            <v>Dick</v>
          </cell>
          <cell r="BY327" t="str">
            <v>Huisman</v>
          </cell>
          <cell r="BZ327" t="str">
            <v>319-352-5009</v>
          </cell>
          <cell r="CA327" t="str">
            <v>dick.huisman@wsr.k12.ia.us</v>
          </cell>
          <cell r="CB327" t="str">
            <v>NULL</v>
          </cell>
          <cell r="CC327">
            <v>41891.53025462963</v>
          </cell>
          <cell r="CD327" t="str">
            <v>NULL</v>
          </cell>
          <cell r="CE327">
            <v>1</v>
          </cell>
          <cell r="CF327">
            <v>1</v>
          </cell>
          <cell r="CG327">
            <v>1</v>
          </cell>
          <cell r="CH327">
            <v>1370</v>
          </cell>
          <cell r="CI327" t="str">
            <v>6840</v>
          </cell>
          <cell r="CJ327" t="str">
            <v>0000</v>
          </cell>
          <cell r="CK327" t="str">
            <v>2014</v>
          </cell>
        </row>
        <row r="328">
          <cell r="A328">
            <v>6854</v>
          </cell>
          <cell r="B328" t="str">
            <v>2014</v>
          </cell>
          <cell r="C328">
            <v>54335.64</v>
          </cell>
          <cell r="D328">
            <v>0</v>
          </cell>
          <cell r="E328">
            <v>24905.86</v>
          </cell>
          <cell r="F328">
            <v>0</v>
          </cell>
          <cell r="G328">
            <v>0</v>
          </cell>
          <cell r="H328">
            <v>0</v>
          </cell>
          <cell r="I328">
            <v>148225.46</v>
          </cell>
          <cell r="J328">
            <v>42872.3</v>
          </cell>
          <cell r="K328">
            <v>9958.06</v>
          </cell>
          <cell r="L328">
            <v>14393.57</v>
          </cell>
          <cell r="M328">
            <v>13763</v>
          </cell>
          <cell r="N328">
            <v>0</v>
          </cell>
          <cell r="O328">
            <v>0</v>
          </cell>
          <cell r="P328">
            <v>10057.83</v>
          </cell>
          <cell r="Q328">
            <v>0</v>
          </cell>
          <cell r="R328">
            <v>318511.71999999997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18320.400000000001</v>
          </cell>
          <cell r="Z328">
            <v>5370.4</v>
          </cell>
          <cell r="AA328">
            <v>0</v>
          </cell>
          <cell r="AB328">
            <v>9169.44</v>
          </cell>
          <cell r="AC328">
            <v>0</v>
          </cell>
          <cell r="AD328">
            <v>0</v>
          </cell>
          <cell r="AE328">
            <v>32860.239999999998</v>
          </cell>
          <cell r="AF328">
            <v>285651.48</v>
          </cell>
          <cell r="AG328">
            <v>0.56000000000000005</v>
          </cell>
          <cell r="AH328">
            <v>74241</v>
          </cell>
          <cell r="AI328">
            <v>1610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74241</v>
          </cell>
          <cell r="AO328">
            <v>1610</v>
          </cell>
          <cell r="AP328">
            <v>0</v>
          </cell>
          <cell r="AQ328">
            <v>9590</v>
          </cell>
          <cell r="AR328">
            <v>18273</v>
          </cell>
          <cell r="AS328">
            <v>16374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32715</v>
          </cell>
          <cell r="AY328">
            <v>276.3</v>
          </cell>
          <cell r="AZ328">
            <v>18273</v>
          </cell>
          <cell r="BA328">
            <v>75851</v>
          </cell>
          <cell r="BB328">
            <v>94124</v>
          </cell>
          <cell r="BC328">
            <v>3.03</v>
          </cell>
          <cell r="BD328">
            <v>55367.19</v>
          </cell>
          <cell r="BE328">
            <v>230284.29</v>
          </cell>
          <cell r="BF328">
            <v>833.46</v>
          </cell>
          <cell r="BG328">
            <v>0</v>
          </cell>
          <cell r="BH328">
            <v>0</v>
          </cell>
          <cell r="BI328">
            <v>6</v>
          </cell>
          <cell r="BJ328">
            <v>0</v>
          </cell>
          <cell r="BK328">
            <v>1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 t="str">
            <v>Denise</v>
          </cell>
          <cell r="BQ328" t="str">
            <v>Larson</v>
          </cell>
          <cell r="BR328" t="str">
            <v>641/872/2184</v>
          </cell>
          <cell r="BS328" t="str">
            <v>denise.larson@wayne.k12.ia.us</v>
          </cell>
          <cell r="BT328" t="str">
            <v>Dave</v>
          </cell>
          <cell r="BU328" t="str">
            <v>Daughton</v>
          </cell>
          <cell r="BV328" t="str">
            <v>641/872/2184</v>
          </cell>
          <cell r="BW328" t="str">
            <v>dave.daughton@wayne.k12.ia.us</v>
          </cell>
          <cell r="BX328" t="str">
            <v>Stewart</v>
          </cell>
          <cell r="BY328" t="str">
            <v>Everman</v>
          </cell>
          <cell r="BZ328" t="str">
            <v>641/872/1983</v>
          </cell>
          <cell r="CA328" t="str">
            <v>nancy.everman@wayne.k12.ia.us</v>
          </cell>
          <cell r="CB328" t="str">
            <v>NULL</v>
          </cell>
          <cell r="CC328">
            <v>41894.553194444445</v>
          </cell>
          <cell r="CD328" t="str">
            <v>NULL</v>
          </cell>
          <cell r="CE328">
            <v>1</v>
          </cell>
          <cell r="CF328">
            <v>1</v>
          </cell>
          <cell r="CG328">
            <v>1</v>
          </cell>
          <cell r="CH328">
            <v>1371</v>
          </cell>
          <cell r="CI328" t="str">
            <v>6854</v>
          </cell>
          <cell r="CJ328" t="str">
            <v>0000</v>
          </cell>
          <cell r="CK328" t="str">
            <v>2014</v>
          </cell>
        </row>
        <row r="329">
          <cell r="A329">
            <v>6867</v>
          </cell>
          <cell r="B329" t="str">
            <v>2014</v>
          </cell>
          <cell r="C329">
            <v>89777.57</v>
          </cell>
          <cell r="D329">
            <v>0</v>
          </cell>
          <cell r="E329">
            <v>80670.009999999995</v>
          </cell>
          <cell r="F329">
            <v>0</v>
          </cell>
          <cell r="G329">
            <v>0</v>
          </cell>
          <cell r="H329">
            <v>0</v>
          </cell>
          <cell r="I329">
            <v>301586.56</v>
          </cell>
          <cell r="J329">
            <v>100352.24</v>
          </cell>
          <cell r="K329">
            <v>38923.03</v>
          </cell>
          <cell r="L329">
            <v>46667.74</v>
          </cell>
          <cell r="M329">
            <v>17730</v>
          </cell>
          <cell r="N329">
            <v>300</v>
          </cell>
          <cell r="O329">
            <v>1070</v>
          </cell>
          <cell r="P329">
            <v>9130.83</v>
          </cell>
          <cell r="Q329">
            <v>0</v>
          </cell>
          <cell r="R329">
            <v>686207.98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8751.1200000000008</v>
          </cell>
          <cell r="Z329">
            <v>9113.44</v>
          </cell>
          <cell r="AA329">
            <v>0</v>
          </cell>
          <cell r="AB329">
            <v>10375.68</v>
          </cell>
          <cell r="AC329">
            <v>1808.8</v>
          </cell>
          <cell r="AD329">
            <v>0</v>
          </cell>
          <cell r="AE329">
            <v>30049.040000000001</v>
          </cell>
          <cell r="AF329">
            <v>656158.93999999994</v>
          </cell>
          <cell r="AG329">
            <v>0.56000000000000005</v>
          </cell>
          <cell r="AH329">
            <v>86326</v>
          </cell>
          <cell r="AI329">
            <v>0</v>
          </cell>
          <cell r="AJ329">
            <v>0</v>
          </cell>
          <cell r="AK329">
            <v>0</v>
          </cell>
          <cell r="AL329">
            <v>6999</v>
          </cell>
          <cell r="AM329">
            <v>5486</v>
          </cell>
          <cell r="AN329">
            <v>93325</v>
          </cell>
          <cell r="AO329">
            <v>5486</v>
          </cell>
          <cell r="AP329">
            <v>8520</v>
          </cell>
          <cell r="AQ329">
            <v>16274</v>
          </cell>
          <cell r="AR329">
            <v>20998</v>
          </cell>
          <cell r="AS329">
            <v>18528</v>
          </cell>
          <cell r="AT329">
            <v>4332</v>
          </cell>
          <cell r="AU329">
            <v>3230</v>
          </cell>
          <cell r="AV329">
            <v>0</v>
          </cell>
          <cell r="AW329">
            <v>0</v>
          </cell>
          <cell r="AX329">
            <v>15627</v>
          </cell>
          <cell r="AY329">
            <v>840.3</v>
          </cell>
          <cell r="AZ329">
            <v>33850</v>
          </cell>
          <cell r="BA329">
            <v>98811</v>
          </cell>
          <cell r="BB329">
            <v>132661</v>
          </cell>
          <cell r="BC329">
            <v>4.95</v>
          </cell>
          <cell r="BD329">
            <v>167557.5</v>
          </cell>
          <cell r="BE329">
            <v>488601.44</v>
          </cell>
          <cell r="BF329">
            <v>581.46</v>
          </cell>
          <cell r="BG329">
            <v>0</v>
          </cell>
          <cell r="BH329">
            <v>0</v>
          </cell>
          <cell r="BI329">
            <v>14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1</v>
          </cell>
          <cell r="BP329" t="str">
            <v>Cathi</v>
          </cell>
          <cell r="BQ329" t="str">
            <v>Hildebrand</v>
          </cell>
          <cell r="BR329" t="str">
            <v>515-832-9200</v>
          </cell>
          <cell r="BS329" t="str">
            <v>cathi_hildebrand@webster-city.k12.ia.us</v>
          </cell>
          <cell r="BT329" t="str">
            <v>Ted</v>
          </cell>
          <cell r="BU329" t="str">
            <v>Larson</v>
          </cell>
          <cell r="BV329" t="str">
            <v>515-832-9260</v>
          </cell>
          <cell r="BW329" t="str">
            <v>ted_larson@webster-city.k12.ia.us</v>
          </cell>
          <cell r="BX329" t="str">
            <v>Kevin</v>
          </cell>
          <cell r="BY329" t="str">
            <v>Williams</v>
          </cell>
          <cell r="BZ329" t="str">
            <v>515-832-9260</v>
          </cell>
          <cell r="CA329" t="str">
            <v>kevin_williams@webster-city.k12.ia.us</v>
          </cell>
          <cell r="CB329" t="str">
            <v>NULL</v>
          </cell>
          <cell r="CC329">
            <v>41895.520289351851</v>
          </cell>
          <cell r="CD329" t="str">
            <v>NULL</v>
          </cell>
          <cell r="CE329">
            <v>1</v>
          </cell>
          <cell r="CF329">
            <v>1</v>
          </cell>
          <cell r="CG329">
            <v>1</v>
          </cell>
          <cell r="CH329">
            <v>1372</v>
          </cell>
          <cell r="CI329" t="str">
            <v>6867</v>
          </cell>
          <cell r="CJ329" t="str">
            <v>0000</v>
          </cell>
          <cell r="CK329" t="str">
            <v>2014</v>
          </cell>
        </row>
        <row r="330">
          <cell r="A330">
            <v>6921</v>
          </cell>
          <cell r="B330" t="str">
            <v>2014</v>
          </cell>
          <cell r="C330">
            <v>46027.26</v>
          </cell>
          <cell r="D330">
            <v>810.24</v>
          </cell>
          <cell r="E330">
            <v>40932.99</v>
          </cell>
          <cell r="F330">
            <v>0</v>
          </cell>
          <cell r="G330">
            <v>0</v>
          </cell>
          <cell r="H330">
            <v>0</v>
          </cell>
          <cell r="I330">
            <v>102931.14</v>
          </cell>
          <cell r="J330">
            <v>18014.349999999999</v>
          </cell>
          <cell r="K330">
            <v>14652.5</v>
          </cell>
          <cell r="L330">
            <v>0</v>
          </cell>
          <cell r="M330">
            <v>4835</v>
          </cell>
          <cell r="N330">
            <v>0</v>
          </cell>
          <cell r="O330">
            <v>0</v>
          </cell>
          <cell r="P330">
            <v>8739.2000000000007</v>
          </cell>
          <cell r="Q330">
            <v>0</v>
          </cell>
          <cell r="R330">
            <v>236942.68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5048.3999999999996</v>
          </cell>
          <cell r="AC330">
            <v>0</v>
          </cell>
          <cell r="AD330">
            <v>0</v>
          </cell>
          <cell r="AE330">
            <v>5048.3999999999996</v>
          </cell>
          <cell r="AF330">
            <v>231894.28</v>
          </cell>
          <cell r="AG330">
            <v>0.56000000000000005</v>
          </cell>
          <cell r="AH330">
            <v>66252</v>
          </cell>
          <cell r="AI330">
            <v>0</v>
          </cell>
          <cell r="AJ330">
            <v>0</v>
          </cell>
          <cell r="AK330">
            <v>0</v>
          </cell>
          <cell r="AL330">
            <v>750</v>
          </cell>
          <cell r="AM330">
            <v>282</v>
          </cell>
          <cell r="AN330">
            <v>67002</v>
          </cell>
          <cell r="AO330">
            <v>282</v>
          </cell>
          <cell r="AP330">
            <v>0</v>
          </cell>
          <cell r="AQ330">
            <v>0</v>
          </cell>
          <cell r="AR330">
            <v>13116</v>
          </cell>
          <cell r="AS330">
            <v>9015</v>
          </cell>
          <cell r="AT330">
            <v>115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157.4</v>
          </cell>
          <cell r="AZ330">
            <v>13231</v>
          </cell>
          <cell r="BA330">
            <v>67284</v>
          </cell>
          <cell r="BB330">
            <v>80515</v>
          </cell>
          <cell r="BC330">
            <v>2.88</v>
          </cell>
          <cell r="BD330">
            <v>38105.279999999999</v>
          </cell>
          <cell r="BE330">
            <v>193789</v>
          </cell>
          <cell r="BF330">
            <v>1231.19</v>
          </cell>
          <cell r="BG330">
            <v>0</v>
          </cell>
          <cell r="BH330">
            <v>0</v>
          </cell>
          <cell r="BI330">
            <v>2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1</v>
          </cell>
          <cell r="BP330" t="str">
            <v>Carla</v>
          </cell>
          <cell r="BQ330" t="str">
            <v>Montag</v>
          </cell>
          <cell r="BR330" t="str">
            <v>515-887-7821</v>
          </cell>
          <cell r="BS330" t="str">
            <v>montag@west-bend.k12.ia.us</v>
          </cell>
          <cell r="BT330" t="str">
            <v>Kevin</v>
          </cell>
          <cell r="BU330" t="str">
            <v>Montag</v>
          </cell>
          <cell r="BV330" t="str">
            <v>515-887-7821</v>
          </cell>
          <cell r="BW330" t="str">
            <v>dkmontag@hotmail.com</v>
          </cell>
          <cell r="BX330" t="str">
            <v>Dan</v>
          </cell>
          <cell r="BY330" t="str">
            <v>Reinders</v>
          </cell>
          <cell r="BZ330" t="str">
            <v>515-887-7821</v>
          </cell>
          <cell r="CA330" t="str">
            <v>reinders@west-bend.k12.ia.us</v>
          </cell>
          <cell r="CB330" t="str">
            <v>NULL</v>
          </cell>
          <cell r="CC330">
            <v>41892.350983796299</v>
          </cell>
          <cell r="CD330" t="str">
            <v>NULL</v>
          </cell>
          <cell r="CE330">
            <v>1</v>
          </cell>
          <cell r="CF330">
            <v>1</v>
          </cell>
          <cell r="CG330">
            <v>1</v>
          </cell>
          <cell r="CH330">
            <v>1373</v>
          </cell>
          <cell r="CI330" t="str">
            <v>6921</v>
          </cell>
          <cell r="CJ330" t="str">
            <v>0000</v>
          </cell>
          <cell r="CK330" t="str">
            <v>2014</v>
          </cell>
        </row>
        <row r="331">
          <cell r="A331">
            <v>6930</v>
          </cell>
          <cell r="B331" t="str">
            <v>2014</v>
          </cell>
          <cell r="C331">
            <v>62423.75</v>
          </cell>
          <cell r="D331">
            <v>0</v>
          </cell>
          <cell r="E331">
            <v>41184.29</v>
          </cell>
          <cell r="F331">
            <v>0</v>
          </cell>
          <cell r="G331">
            <v>0</v>
          </cell>
          <cell r="H331">
            <v>0</v>
          </cell>
          <cell r="I331">
            <v>195139.46</v>
          </cell>
          <cell r="J331">
            <v>41813.129999999997</v>
          </cell>
          <cell r="K331">
            <v>27385.75</v>
          </cell>
          <cell r="L331">
            <v>0</v>
          </cell>
          <cell r="M331">
            <v>13704</v>
          </cell>
          <cell r="N331">
            <v>5750</v>
          </cell>
          <cell r="O331">
            <v>1833.3</v>
          </cell>
          <cell r="P331">
            <v>5115.0200000000004</v>
          </cell>
          <cell r="Q331">
            <v>0</v>
          </cell>
          <cell r="R331">
            <v>394348.7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9047.36</v>
          </cell>
          <cell r="Z331">
            <v>9921.52</v>
          </cell>
          <cell r="AA331">
            <v>0</v>
          </cell>
          <cell r="AB331">
            <v>8580.32</v>
          </cell>
          <cell r="AC331">
            <v>0</v>
          </cell>
          <cell r="AD331">
            <v>0</v>
          </cell>
          <cell r="AE331">
            <v>27549.200000000001</v>
          </cell>
          <cell r="AF331">
            <v>366799.5</v>
          </cell>
          <cell r="AG331">
            <v>0.56000000000000005</v>
          </cell>
          <cell r="AH331">
            <v>60192</v>
          </cell>
          <cell r="AI331">
            <v>50562</v>
          </cell>
          <cell r="AJ331">
            <v>0</v>
          </cell>
          <cell r="AK331">
            <v>0</v>
          </cell>
          <cell r="AL331">
            <v>156</v>
          </cell>
          <cell r="AM331">
            <v>17000</v>
          </cell>
          <cell r="AN331">
            <v>60348</v>
          </cell>
          <cell r="AO331">
            <v>67562</v>
          </cell>
          <cell r="AP331">
            <v>6012</v>
          </cell>
          <cell r="AQ331">
            <v>17717</v>
          </cell>
          <cell r="AR331">
            <v>20797</v>
          </cell>
          <cell r="AS331">
            <v>15322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16156</v>
          </cell>
          <cell r="AY331">
            <v>455.4</v>
          </cell>
          <cell r="AZ331">
            <v>26809</v>
          </cell>
          <cell r="BA331">
            <v>127910</v>
          </cell>
          <cell r="BB331">
            <v>154719</v>
          </cell>
          <cell r="BC331">
            <v>2.37</v>
          </cell>
          <cell r="BD331">
            <v>63537.33</v>
          </cell>
          <cell r="BE331">
            <v>303262.17</v>
          </cell>
          <cell r="BF331">
            <v>665.92</v>
          </cell>
          <cell r="BG331">
            <v>0</v>
          </cell>
          <cell r="BH331">
            <v>0</v>
          </cell>
          <cell r="BI331">
            <v>9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0</v>
          </cell>
          <cell r="BO331">
            <v>0</v>
          </cell>
          <cell r="BP331" t="str">
            <v>Angie</v>
          </cell>
          <cell r="BQ331" t="str">
            <v>Klinkkammer</v>
          </cell>
          <cell r="BR331">
            <v>3196437213</v>
          </cell>
          <cell r="BS331" t="str">
            <v>aklinkkammer@west-branch.k12.ia.us</v>
          </cell>
          <cell r="BT331" t="str">
            <v>Joe</v>
          </cell>
          <cell r="BU331" t="str">
            <v>Lande</v>
          </cell>
          <cell r="BV331">
            <v>3196437213</v>
          </cell>
          <cell r="BW331" t="str">
            <v>jlande@west-branch.k12.ia.us</v>
          </cell>
          <cell r="BX331" t="str">
            <v>Joe</v>
          </cell>
          <cell r="BY331" t="str">
            <v>Lande</v>
          </cell>
          <cell r="BZ331">
            <v>3196437213</v>
          </cell>
          <cell r="CA331" t="str">
            <v>jlande@west-branch.k12.ia.us</v>
          </cell>
          <cell r="CB331" t="str">
            <v>NULL</v>
          </cell>
          <cell r="CC331">
            <v>41964.640034722222</v>
          </cell>
          <cell r="CD331" t="str">
            <v>NULL</v>
          </cell>
          <cell r="CE331">
            <v>1</v>
          </cell>
          <cell r="CF331">
            <v>1</v>
          </cell>
          <cell r="CG331">
            <v>1</v>
          </cell>
          <cell r="CH331">
            <v>1374</v>
          </cell>
          <cell r="CI331" t="str">
            <v>6930</v>
          </cell>
          <cell r="CJ331" t="str">
            <v>0000</v>
          </cell>
          <cell r="CK331" t="str">
            <v>2014</v>
          </cell>
        </row>
        <row r="332">
          <cell r="A332">
            <v>6937</v>
          </cell>
          <cell r="B332" t="str">
            <v>2014</v>
          </cell>
          <cell r="C332">
            <v>23614.62</v>
          </cell>
          <cell r="D332">
            <v>0</v>
          </cell>
          <cell r="E332">
            <v>15259.29</v>
          </cell>
          <cell r="F332">
            <v>0</v>
          </cell>
          <cell r="G332">
            <v>0</v>
          </cell>
          <cell r="H332">
            <v>76.84</v>
          </cell>
          <cell r="I332">
            <v>57938.48</v>
          </cell>
          <cell r="J332">
            <v>9459.3700000000008</v>
          </cell>
          <cell r="K332">
            <v>2655.11</v>
          </cell>
          <cell r="L332">
            <v>13150.29</v>
          </cell>
          <cell r="M332">
            <v>8572</v>
          </cell>
          <cell r="N332">
            <v>867.5</v>
          </cell>
          <cell r="O332">
            <v>0</v>
          </cell>
          <cell r="P332">
            <v>2212.81</v>
          </cell>
          <cell r="Q332">
            <v>0</v>
          </cell>
          <cell r="R332">
            <v>133806.31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10713.36</v>
          </cell>
          <cell r="AA332">
            <v>0</v>
          </cell>
          <cell r="AB332">
            <v>950.88</v>
          </cell>
          <cell r="AC332">
            <v>0</v>
          </cell>
          <cell r="AD332">
            <v>0</v>
          </cell>
          <cell r="AE332">
            <v>11664.24</v>
          </cell>
          <cell r="AF332">
            <v>122142.07</v>
          </cell>
          <cell r="AG332">
            <v>0.56000000000000005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1776</v>
          </cell>
          <cell r="AM332">
            <v>1875</v>
          </cell>
          <cell r="AN332">
            <v>1776</v>
          </cell>
          <cell r="AO332">
            <v>1875</v>
          </cell>
          <cell r="AP332">
            <v>3321</v>
          </cell>
          <cell r="AQ332">
            <v>19131</v>
          </cell>
          <cell r="AR332">
            <v>15586</v>
          </cell>
          <cell r="AS332">
            <v>1698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9</v>
          </cell>
          <cell r="AZ332">
            <v>18907</v>
          </cell>
          <cell r="BA332">
            <v>3651</v>
          </cell>
          <cell r="BB332">
            <v>22558</v>
          </cell>
          <cell r="BC332">
            <v>5.41</v>
          </cell>
          <cell r="BD332">
            <v>102286.87</v>
          </cell>
          <cell r="BE332">
            <v>19855.2</v>
          </cell>
          <cell r="BF332">
            <v>2206.13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1</v>
          </cell>
          <cell r="BP332" t="str">
            <v>Tina</v>
          </cell>
          <cell r="BQ332" t="str">
            <v>Diewold</v>
          </cell>
          <cell r="BR332">
            <v>97528747</v>
          </cell>
          <cell r="BS332" t="str">
            <v>Tina.Diewold@wbschools.us</v>
          </cell>
          <cell r="BT332" t="str">
            <v>Paula</v>
          </cell>
          <cell r="BU332" t="str">
            <v>Messamaker</v>
          </cell>
          <cell r="BV332" t="str">
            <v>319-754-6567</v>
          </cell>
          <cell r="BW332" t="str">
            <v>Tina.Diewold@wbschools.us</v>
          </cell>
          <cell r="BX332" t="str">
            <v>Nate</v>
          </cell>
          <cell r="BY332" t="str">
            <v>Prickett</v>
          </cell>
          <cell r="BZ332">
            <v>3197528747</v>
          </cell>
          <cell r="CA332" t="str">
            <v>nate.prickett@wbschools.us</v>
          </cell>
          <cell r="CB332" t="str">
            <v>NULL</v>
          </cell>
          <cell r="CC332">
            <v>41967.484988425924</v>
          </cell>
          <cell r="CD332" t="str">
            <v>NULL</v>
          </cell>
          <cell r="CE332">
            <v>1</v>
          </cell>
          <cell r="CF332">
            <v>1</v>
          </cell>
          <cell r="CG332">
            <v>1</v>
          </cell>
          <cell r="CH332">
            <v>1375</v>
          </cell>
          <cell r="CI332" t="str">
            <v>6937</v>
          </cell>
          <cell r="CJ332" t="str">
            <v>0000</v>
          </cell>
          <cell r="CK332" t="str">
            <v>2014</v>
          </cell>
        </row>
        <row r="333">
          <cell r="A333">
            <v>6943</v>
          </cell>
          <cell r="B333" t="str">
            <v>2014</v>
          </cell>
          <cell r="C333">
            <v>37138.93</v>
          </cell>
          <cell r="D333">
            <v>0</v>
          </cell>
          <cell r="E333">
            <v>34085.85</v>
          </cell>
          <cell r="F333">
            <v>0</v>
          </cell>
          <cell r="G333">
            <v>0</v>
          </cell>
          <cell r="H333">
            <v>0</v>
          </cell>
          <cell r="I333">
            <v>58394.9</v>
          </cell>
          <cell r="J333">
            <v>9799.4500000000007</v>
          </cell>
          <cell r="K333">
            <v>4836.59</v>
          </cell>
          <cell r="L333">
            <v>39478.74</v>
          </cell>
          <cell r="M333">
            <v>8409</v>
          </cell>
          <cell r="N333">
            <v>1373.5</v>
          </cell>
          <cell r="O333">
            <v>0</v>
          </cell>
          <cell r="P333">
            <v>4524.3</v>
          </cell>
          <cell r="Q333">
            <v>0</v>
          </cell>
          <cell r="R333">
            <v>198041.26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2716.29</v>
          </cell>
          <cell r="Y333">
            <v>3146.64</v>
          </cell>
          <cell r="Z333">
            <v>12051.2</v>
          </cell>
          <cell r="AA333">
            <v>0</v>
          </cell>
          <cell r="AB333">
            <v>3829.84</v>
          </cell>
          <cell r="AC333">
            <v>0</v>
          </cell>
          <cell r="AD333">
            <v>0</v>
          </cell>
          <cell r="AE333">
            <v>21743.97</v>
          </cell>
          <cell r="AF333">
            <v>176297.29</v>
          </cell>
          <cell r="AG333">
            <v>0.56000000000000005</v>
          </cell>
          <cell r="AH333">
            <v>37766</v>
          </cell>
          <cell r="AI333">
            <v>17748</v>
          </cell>
          <cell r="AJ333">
            <v>0</v>
          </cell>
          <cell r="AK333">
            <v>0</v>
          </cell>
          <cell r="AL333">
            <v>102</v>
          </cell>
          <cell r="AM333">
            <v>833</v>
          </cell>
          <cell r="AN333">
            <v>37868</v>
          </cell>
          <cell r="AO333">
            <v>18581</v>
          </cell>
          <cell r="AP333">
            <v>0</v>
          </cell>
          <cell r="AQ333">
            <v>21520</v>
          </cell>
          <cell r="AR333">
            <v>8489</v>
          </cell>
          <cell r="AS333">
            <v>6839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5619</v>
          </cell>
          <cell r="AY333">
            <v>154.9</v>
          </cell>
          <cell r="AZ333">
            <v>8489</v>
          </cell>
          <cell r="BA333">
            <v>56449</v>
          </cell>
          <cell r="BB333">
            <v>64938</v>
          </cell>
          <cell r="BC333">
            <v>2.71</v>
          </cell>
          <cell r="BD333">
            <v>23005.19</v>
          </cell>
          <cell r="BE333">
            <v>153292.1</v>
          </cell>
          <cell r="BF333">
            <v>989.62</v>
          </cell>
          <cell r="BG333">
            <v>0</v>
          </cell>
          <cell r="BH333">
            <v>0</v>
          </cell>
          <cell r="BI333">
            <v>4</v>
          </cell>
          <cell r="BJ333">
            <v>0</v>
          </cell>
          <cell r="BK333">
            <v>0</v>
          </cell>
          <cell r="BL333">
            <v>1</v>
          </cell>
          <cell r="BM333">
            <v>0</v>
          </cell>
          <cell r="BN333">
            <v>0</v>
          </cell>
          <cell r="BO333">
            <v>0</v>
          </cell>
          <cell r="BP333" t="str">
            <v>Kim</v>
          </cell>
          <cell r="BQ333" t="str">
            <v>Arndt</v>
          </cell>
          <cell r="BR333" t="str">
            <v>563-637-2283</v>
          </cell>
          <cell r="BS333" t="str">
            <v>karndt@w-central.k12.ia.us</v>
          </cell>
          <cell r="BT333" t="str">
            <v>Renae</v>
          </cell>
          <cell r="BU333" t="str">
            <v>Streittmatter</v>
          </cell>
          <cell r="BV333" t="str">
            <v>563-637-2283</v>
          </cell>
          <cell r="BW333" t="str">
            <v>rstreittmatter@w-cetnral.k12.ia.us</v>
          </cell>
          <cell r="BX333" t="str">
            <v>Don</v>
          </cell>
          <cell r="BY333" t="str">
            <v>Westendorf</v>
          </cell>
          <cell r="BZ333" t="str">
            <v>563-637-2271</v>
          </cell>
          <cell r="CA333" t="str">
            <v>swestendorf@gmail.com</v>
          </cell>
          <cell r="CB333" t="str">
            <v>NULL</v>
          </cell>
          <cell r="CC333">
            <v>41893.60365740741</v>
          </cell>
          <cell r="CD333" t="str">
            <v>NULL</v>
          </cell>
          <cell r="CE333">
            <v>1</v>
          </cell>
          <cell r="CF333">
            <v>1</v>
          </cell>
          <cell r="CG333">
            <v>1</v>
          </cell>
          <cell r="CH333">
            <v>1376</v>
          </cell>
          <cell r="CI333" t="str">
            <v>6943</v>
          </cell>
          <cell r="CJ333" t="str">
            <v>0000</v>
          </cell>
          <cell r="CK333" t="str">
            <v>2014</v>
          </cell>
        </row>
        <row r="334">
          <cell r="A334">
            <v>6950</v>
          </cell>
          <cell r="B334" t="str">
            <v>2014</v>
          </cell>
          <cell r="C334">
            <v>119681.36</v>
          </cell>
          <cell r="D334">
            <v>4832</v>
          </cell>
          <cell r="E334">
            <v>69454</v>
          </cell>
          <cell r="F334">
            <v>0</v>
          </cell>
          <cell r="G334">
            <v>0</v>
          </cell>
          <cell r="H334">
            <v>471.21</v>
          </cell>
          <cell r="I334">
            <v>392585.63</v>
          </cell>
          <cell r="J334">
            <v>117091.62</v>
          </cell>
          <cell r="K334">
            <v>48300.94</v>
          </cell>
          <cell r="L334">
            <v>0</v>
          </cell>
          <cell r="M334">
            <v>25605</v>
          </cell>
          <cell r="N334">
            <v>1405</v>
          </cell>
          <cell r="O334">
            <v>0</v>
          </cell>
          <cell r="P334">
            <v>20022.91</v>
          </cell>
          <cell r="Q334">
            <v>0</v>
          </cell>
          <cell r="R334">
            <v>799449.67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14311.92</v>
          </cell>
          <cell r="Z334">
            <v>47642.559999999998</v>
          </cell>
          <cell r="AA334">
            <v>0</v>
          </cell>
          <cell r="AB334">
            <v>21064.959999999999</v>
          </cell>
          <cell r="AC334">
            <v>0</v>
          </cell>
          <cell r="AD334">
            <v>0</v>
          </cell>
          <cell r="AE334">
            <v>83019.44</v>
          </cell>
          <cell r="AF334">
            <v>716430.23</v>
          </cell>
          <cell r="AG334">
            <v>0.56000000000000005</v>
          </cell>
          <cell r="AH334">
            <v>138956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138956</v>
          </cell>
          <cell r="AO334">
            <v>0</v>
          </cell>
          <cell r="AP334">
            <v>78</v>
          </cell>
          <cell r="AQ334">
            <v>85076</v>
          </cell>
          <cell r="AR334">
            <v>29781</v>
          </cell>
          <cell r="AS334">
            <v>37616</v>
          </cell>
          <cell r="AT334">
            <v>1900</v>
          </cell>
          <cell r="AU334">
            <v>0</v>
          </cell>
          <cell r="AV334">
            <v>0</v>
          </cell>
          <cell r="AW334">
            <v>0</v>
          </cell>
          <cell r="AX334">
            <v>25557</v>
          </cell>
          <cell r="AY334">
            <v>671.6</v>
          </cell>
          <cell r="AZ334">
            <v>31759</v>
          </cell>
          <cell r="BA334">
            <v>138956</v>
          </cell>
          <cell r="BB334">
            <v>170715</v>
          </cell>
          <cell r="BC334">
            <v>4.2</v>
          </cell>
          <cell r="BD334">
            <v>133387.79999999999</v>
          </cell>
          <cell r="BE334">
            <v>583042.43000000005</v>
          </cell>
          <cell r="BF334">
            <v>868.14</v>
          </cell>
          <cell r="BG334">
            <v>0</v>
          </cell>
          <cell r="BH334">
            <v>0</v>
          </cell>
          <cell r="BI334">
            <v>15</v>
          </cell>
          <cell r="BJ334">
            <v>0</v>
          </cell>
          <cell r="BK334">
            <v>0</v>
          </cell>
          <cell r="BL334">
            <v>0</v>
          </cell>
          <cell r="BM334">
            <v>1</v>
          </cell>
          <cell r="BN334">
            <v>0</v>
          </cell>
          <cell r="BO334">
            <v>1</v>
          </cell>
          <cell r="BP334" t="str">
            <v>Ron</v>
          </cell>
          <cell r="BQ334" t="str">
            <v>Swartz</v>
          </cell>
          <cell r="BR334">
            <v>5639273515</v>
          </cell>
          <cell r="BS334" t="str">
            <v>ronswartz@w-delaware.k12.ia.us</v>
          </cell>
          <cell r="BT334" t="str">
            <v>Ron</v>
          </cell>
          <cell r="BU334" t="str">
            <v>Swartz</v>
          </cell>
          <cell r="BV334">
            <v>5639273515</v>
          </cell>
          <cell r="BW334" t="str">
            <v>ronswartz@w-delware.k12.ia.us</v>
          </cell>
          <cell r="BX334" t="str">
            <v>Kevin</v>
          </cell>
          <cell r="BY334" t="str">
            <v>Graybill</v>
          </cell>
          <cell r="BZ334">
            <v>5639273515</v>
          </cell>
          <cell r="CA334" t="str">
            <v>kevingraybill@w-delware.k12.ia.us</v>
          </cell>
          <cell r="CB334" t="str">
            <v>NULL</v>
          </cell>
          <cell r="CC334">
            <v>41893.575509259259</v>
          </cell>
          <cell r="CD334" t="str">
            <v>NULL</v>
          </cell>
          <cell r="CE334">
            <v>1</v>
          </cell>
          <cell r="CF334">
            <v>1</v>
          </cell>
          <cell r="CG334">
            <v>1</v>
          </cell>
          <cell r="CH334">
            <v>1377</v>
          </cell>
          <cell r="CI334" t="str">
            <v>6950</v>
          </cell>
          <cell r="CJ334" t="str">
            <v>0000</v>
          </cell>
          <cell r="CK334" t="str">
            <v>2014</v>
          </cell>
        </row>
        <row r="335">
          <cell r="A335">
            <v>6957</v>
          </cell>
          <cell r="B335" t="str">
            <v>2014</v>
          </cell>
          <cell r="C335">
            <v>453845.11</v>
          </cell>
          <cell r="D335">
            <v>0</v>
          </cell>
          <cell r="E335">
            <v>428531.32</v>
          </cell>
          <cell r="F335">
            <v>0</v>
          </cell>
          <cell r="G335">
            <v>0</v>
          </cell>
          <cell r="H335">
            <v>0</v>
          </cell>
          <cell r="I335">
            <v>1582725.5</v>
          </cell>
          <cell r="J335">
            <v>778586.34</v>
          </cell>
          <cell r="K335">
            <v>156878.06</v>
          </cell>
          <cell r="L335">
            <v>165111.16</v>
          </cell>
          <cell r="M335">
            <v>0</v>
          </cell>
          <cell r="N335">
            <v>2805</v>
          </cell>
          <cell r="O335">
            <v>48248.19</v>
          </cell>
          <cell r="P335">
            <v>176452.81</v>
          </cell>
          <cell r="Q335">
            <v>0</v>
          </cell>
          <cell r="R335">
            <v>3793183.49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3198.24</v>
          </cell>
          <cell r="Y335">
            <v>0</v>
          </cell>
          <cell r="Z335">
            <v>57.12</v>
          </cell>
          <cell r="AA335">
            <v>0</v>
          </cell>
          <cell r="AB335">
            <v>0</v>
          </cell>
          <cell r="AC335">
            <v>1688.96</v>
          </cell>
          <cell r="AD335">
            <v>0</v>
          </cell>
          <cell r="AE335">
            <v>4944.32</v>
          </cell>
          <cell r="AF335">
            <v>3788239.17</v>
          </cell>
          <cell r="AG335">
            <v>0.56000000000000005</v>
          </cell>
          <cell r="AH335">
            <v>365303</v>
          </cell>
          <cell r="AI335">
            <v>233</v>
          </cell>
          <cell r="AJ335">
            <v>2127</v>
          </cell>
          <cell r="AK335">
            <v>0</v>
          </cell>
          <cell r="AL335">
            <v>24095</v>
          </cell>
          <cell r="AM335">
            <v>1672</v>
          </cell>
          <cell r="AN335">
            <v>391525</v>
          </cell>
          <cell r="AO335">
            <v>1905</v>
          </cell>
          <cell r="AP335">
            <v>170097</v>
          </cell>
          <cell r="AQ335">
            <v>102</v>
          </cell>
          <cell r="AR335">
            <v>51716</v>
          </cell>
          <cell r="AS335">
            <v>0</v>
          </cell>
          <cell r="AT335">
            <v>0</v>
          </cell>
          <cell r="AU335">
            <v>3016</v>
          </cell>
          <cell r="AV335">
            <v>0</v>
          </cell>
          <cell r="AW335">
            <v>0</v>
          </cell>
          <cell r="AX335">
            <v>0</v>
          </cell>
          <cell r="AY335">
            <v>3201.2</v>
          </cell>
          <cell r="AZ335">
            <v>221813</v>
          </cell>
          <cell r="BA335">
            <v>393430</v>
          </cell>
          <cell r="BB335">
            <v>615243</v>
          </cell>
          <cell r="BC335">
            <v>6.16</v>
          </cell>
          <cell r="BD335">
            <v>1366368.08</v>
          </cell>
          <cell r="BE335">
            <v>2421871.09</v>
          </cell>
          <cell r="BF335">
            <v>756.55</v>
          </cell>
          <cell r="BG335">
            <v>0</v>
          </cell>
          <cell r="BH335">
            <v>0</v>
          </cell>
          <cell r="BI335">
            <v>59</v>
          </cell>
          <cell r="BJ335">
            <v>0</v>
          </cell>
          <cell r="BK335">
            <v>0</v>
          </cell>
          <cell r="BL335">
            <v>1</v>
          </cell>
          <cell r="BM335">
            <v>0</v>
          </cell>
          <cell r="BN335">
            <v>0</v>
          </cell>
          <cell r="BO335">
            <v>0</v>
          </cell>
          <cell r="BP335" t="str">
            <v>Robin</v>
          </cell>
          <cell r="BQ335" t="str">
            <v>Pickard</v>
          </cell>
          <cell r="BR335" t="str">
            <v>515-633-4921</v>
          </cell>
          <cell r="BS335" t="str">
            <v>pickardr@wdmcs.org</v>
          </cell>
          <cell r="BT335" t="str">
            <v>Robin</v>
          </cell>
          <cell r="BU335" t="str">
            <v>Pickard</v>
          </cell>
          <cell r="BV335" t="str">
            <v>515-633-4921</v>
          </cell>
          <cell r="BW335" t="str">
            <v>pickardr@wdmcs.org</v>
          </cell>
          <cell r="BX335" t="str">
            <v>Darrell</v>
          </cell>
          <cell r="BY335" t="str">
            <v>Cochran</v>
          </cell>
          <cell r="BZ335" t="str">
            <v>515-633-4927</v>
          </cell>
          <cell r="CA335" t="str">
            <v>cochrand@wdmcs.org</v>
          </cell>
          <cell r="CB335" t="str">
            <v>NULL</v>
          </cell>
          <cell r="CC335">
            <v>41893.581516203703</v>
          </cell>
          <cell r="CD335" t="str">
            <v>NULL</v>
          </cell>
          <cell r="CE335">
            <v>1</v>
          </cell>
          <cell r="CF335">
            <v>1</v>
          </cell>
          <cell r="CG335">
            <v>1</v>
          </cell>
          <cell r="CH335">
            <v>1378</v>
          </cell>
          <cell r="CI335" t="str">
            <v>6957</v>
          </cell>
          <cell r="CJ335" t="str">
            <v>0000</v>
          </cell>
          <cell r="CK335" t="str">
            <v>2014</v>
          </cell>
        </row>
        <row r="336">
          <cell r="A336">
            <v>6961</v>
          </cell>
          <cell r="B336" t="str">
            <v>2014</v>
          </cell>
          <cell r="C336">
            <v>371955.34</v>
          </cell>
          <cell r="D336">
            <v>13620.48</v>
          </cell>
          <cell r="E336">
            <v>379117.84</v>
          </cell>
          <cell r="F336">
            <v>0</v>
          </cell>
          <cell r="G336">
            <v>0</v>
          </cell>
          <cell r="H336">
            <v>0</v>
          </cell>
          <cell r="I336">
            <v>1050510.23</v>
          </cell>
          <cell r="J336">
            <v>326222.38</v>
          </cell>
          <cell r="K336">
            <v>178517.46</v>
          </cell>
          <cell r="L336">
            <v>35730.85</v>
          </cell>
          <cell r="M336">
            <v>61930</v>
          </cell>
          <cell r="N336">
            <v>3705</v>
          </cell>
          <cell r="O336">
            <v>12652.13</v>
          </cell>
          <cell r="P336">
            <v>28906.47</v>
          </cell>
          <cell r="Q336">
            <v>0</v>
          </cell>
          <cell r="R336">
            <v>2462868.1800000002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6914.32</v>
          </cell>
          <cell r="Z336">
            <v>72199.12</v>
          </cell>
          <cell r="AA336">
            <v>0</v>
          </cell>
          <cell r="AB336">
            <v>37985.360000000001</v>
          </cell>
          <cell r="AC336">
            <v>0</v>
          </cell>
          <cell r="AD336">
            <v>0</v>
          </cell>
          <cell r="AE336">
            <v>117098.8</v>
          </cell>
          <cell r="AF336">
            <v>2345769.38</v>
          </cell>
          <cell r="AG336">
            <v>0.56000000000000005</v>
          </cell>
          <cell r="AH336">
            <v>506541</v>
          </cell>
          <cell r="AI336">
            <v>0</v>
          </cell>
          <cell r="AJ336">
            <v>0</v>
          </cell>
          <cell r="AK336">
            <v>0</v>
          </cell>
          <cell r="AL336">
            <v>33718</v>
          </cell>
          <cell r="AM336">
            <v>0</v>
          </cell>
          <cell r="AN336">
            <v>540259</v>
          </cell>
          <cell r="AO336">
            <v>0</v>
          </cell>
          <cell r="AP336">
            <v>39273</v>
          </cell>
          <cell r="AQ336">
            <v>128927</v>
          </cell>
          <cell r="AR336">
            <v>85342</v>
          </cell>
          <cell r="AS336">
            <v>67831</v>
          </cell>
          <cell r="AT336">
            <v>6114</v>
          </cell>
          <cell r="AU336">
            <v>0</v>
          </cell>
          <cell r="AV336">
            <v>0</v>
          </cell>
          <cell r="AW336">
            <v>0</v>
          </cell>
          <cell r="AX336">
            <v>12347</v>
          </cell>
          <cell r="AY336">
            <v>2506</v>
          </cell>
          <cell r="AZ336">
            <v>130729</v>
          </cell>
          <cell r="BA336">
            <v>540259</v>
          </cell>
          <cell r="BB336">
            <v>670988</v>
          </cell>
          <cell r="BC336">
            <v>3.5</v>
          </cell>
          <cell r="BD336">
            <v>457551.5</v>
          </cell>
          <cell r="BE336">
            <v>1888217.88</v>
          </cell>
          <cell r="BF336">
            <v>753.48</v>
          </cell>
          <cell r="BG336">
            <v>0</v>
          </cell>
          <cell r="BH336">
            <v>0</v>
          </cell>
          <cell r="BI336">
            <v>34</v>
          </cell>
          <cell r="BJ336">
            <v>0</v>
          </cell>
          <cell r="BK336">
            <v>0</v>
          </cell>
          <cell r="BL336">
            <v>0</v>
          </cell>
          <cell r="BM336">
            <v>1</v>
          </cell>
          <cell r="BN336">
            <v>0</v>
          </cell>
          <cell r="BO336">
            <v>0</v>
          </cell>
          <cell r="BP336" t="str">
            <v>Bob</v>
          </cell>
          <cell r="BQ336" t="str">
            <v>Hingtgen</v>
          </cell>
          <cell r="BR336" t="str">
            <v>563-744-3885 x 6052</v>
          </cell>
          <cell r="BS336" t="str">
            <v>bob.hingtgen@wdbqschools.org</v>
          </cell>
          <cell r="BT336" t="str">
            <v>Ernie</v>
          </cell>
          <cell r="BU336" t="str">
            <v>Bolibaugh</v>
          </cell>
          <cell r="BV336" t="str">
            <v>563-599-2670</v>
          </cell>
          <cell r="BW336" t="str">
            <v>ernie.bolibaugh@wdbqschools.org</v>
          </cell>
          <cell r="BX336" t="str">
            <v>Chris</v>
          </cell>
          <cell r="BY336" t="str">
            <v>Errthum</v>
          </cell>
          <cell r="BZ336" t="str">
            <v>563-590-4497</v>
          </cell>
          <cell r="CA336" t="str">
            <v>chris.errthum@wdbqschools.org</v>
          </cell>
          <cell r="CB336" t="str">
            <v>NULL</v>
          </cell>
          <cell r="CC336">
            <v>41892.617800925924</v>
          </cell>
          <cell r="CD336" t="str">
            <v>NULL</v>
          </cell>
          <cell r="CE336">
            <v>1</v>
          </cell>
          <cell r="CF336">
            <v>1</v>
          </cell>
          <cell r="CG336">
            <v>1</v>
          </cell>
          <cell r="CH336">
            <v>1379</v>
          </cell>
          <cell r="CI336" t="str">
            <v>6961</v>
          </cell>
          <cell r="CJ336" t="str">
            <v>0000</v>
          </cell>
          <cell r="CK336" t="str">
            <v>2014</v>
          </cell>
        </row>
        <row r="337">
          <cell r="A337">
            <v>6969</v>
          </cell>
          <cell r="B337" t="str">
            <v>2014</v>
          </cell>
          <cell r="C337">
            <v>67006.080000000002</v>
          </cell>
          <cell r="D337">
            <v>0</v>
          </cell>
          <cell r="E337">
            <v>60413.84</v>
          </cell>
          <cell r="F337">
            <v>0</v>
          </cell>
          <cell r="G337">
            <v>5259</v>
          </cell>
          <cell r="H337">
            <v>58036</v>
          </cell>
          <cell r="I337">
            <v>152366.42000000001</v>
          </cell>
          <cell r="J337">
            <v>32388.94</v>
          </cell>
          <cell r="K337">
            <v>24485.25</v>
          </cell>
          <cell r="L337">
            <v>17447.07</v>
          </cell>
          <cell r="M337">
            <v>7912</v>
          </cell>
          <cell r="N337">
            <v>713</v>
          </cell>
          <cell r="O337">
            <v>0</v>
          </cell>
          <cell r="P337">
            <v>1799.14</v>
          </cell>
          <cell r="Q337">
            <v>0</v>
          </cell>
          <cell r="R337">
            <v>427826.74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7443.52</v>
          </cell>
          <cell r="Z337">
            <v>39386.480000000003</v>
          </cell>
          <cell r="AA337">
            <v>0</v>
          </cell>
          <cell r="AB337">
            <v>6139.28</v>
          </cell>
          <cell r="AC337">
            <v>0</v>
          </cell>
          <cell r="AD337">
            <v>0</v>
          </cell>
          <cell r="AE337">
            <v>52969.279999999999</v>
          </cell>
          <cell r="AF337">
            <v>374857.46</v>
          </cell>
          <cell r="AG337">
            <v>0.56000000000000005</v>
          </cell>
          <cell r="AH337">
            <v>140720</v>
          </cell>
          <cell r="AI337">
            <v>1972</v>
          </cell>
          <cell r="AJ337">
            <v>0</v>
          </cell>
          <cell r="AK337">
            <v>0</v>
          </cell>
          <cell r="AL337">
            <v>3930</v>
          </cell>
          <cell r="AM337">
            <v>15190</v>
          </cell>
          <cell r="AN337">
            <v>144650</v>
          </cell>
          <cell r="AO337">
            <v>17162</v>
          </cell>
          <cell r="AP337">
            <v>15552</v>
          </cell>
          <cell r="AQ337">
            <v>70333</v>
          </cell>
          <cell r="AR337">
            <v>12493</v>
          </cell>
          <cell r="AS337">
            <v>10963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13292</v>
          </cell>
          <cell r="AY337">
            <v>193.9</v>
          </cell>
          <cell r="AZ337">
            <v>28045</v>
          </cell>
          <cell r="BA337">
            <v>161812</v>
          </cell>
          <cell r="BB337">
            <v>189857</v>
          </cell>
          <cell r="BC337">
            <v>1.97</v>
          </cell>
          <cell r="BD337">
            <v>55248.65</v>
          </cell>
          <cell r="BE337">
            <v>319608.81</v>
          </cell>
          <cell r="BF337">
            <v>1648.32</v>
          </cell>
          <cell r="BG337">
            <v>0</v>
          </cell>
          <cell r="BH337">
            <v>0</v>
          </cell>
          <cell r="BI337">
            <v>8</v>
          </cell>
          <cell r="BJ337">
            <v>0</v>
          </cell>
          <cell r="BK337">
            <v>0</v>
          </cell>
          <cell r="BL337">
            <v>0</v>
          </cell>
          <cell r="BM337">
            <v>1</v>
          </cell>
          <cell r="BN337">
            <v>0</v>
          </cell>
          <cell r="BO337">
            <v>0</v>
          </cell>
          <cell r="BP337" t="str">
            <v>Jane</v>
          </cell>
          <cell r="BQ337" t="str">
            <v>Roden</v>
          </cell>
          <cell r="BR337" t="str">
            <v>712-646-2231</v>
          </cell>
          <cell r="BS337" t="str">
            <v>jroden@westharrison.org</v>
          </cell>
          <cell r="BT337" t="str">
            <v>Michael</v>
          </cell>
          <cell r="BU337" t="str">
            <v>Evers</v>
          </cell>
          <cell r="BV337" t="str">
            <v>712-646-2777</v>
          </cell>
          <cell r="BW337" t="str">
            <v>mevers@westharrison.org</v>
          </cell>
          <cell r="BX337" t="str">
            <v>Michael</v>
          </cell>
          <cell r="BY337" t="str">
            <v>Evers</v>
          </cell>
          <cell r="BZ337" t="str">
            <v>712-646-2777</v>
          </cell>
          <cell r="CA337" t="str">
            <v>mevers@westharrison.org</v>
          </cell>
          <cell r="CB337" t="str">
            <v>NULL</v>
          </cell>
          <cell r="CC337">
            <v>41893.652384259258</v>
          </cell>
          <cell r="CD337" t="str">
            <v>NULL</v>
          </cell>
          <cell r="CE337">
            <v>1</v>
          </cell>
          <cell r="CF337">
            <v>1</v>
          </cell>
          <cell r="CG337">
            <v>1</v>
          </cell>
          <cell r="CH337">
            <v>1380</v>
          </cell>
          <cell r="CI337" t="str">
            <v>6969</v>
          </cell>
          <cell r="CJ337" t="str">
            <v>0000</v>
          </cell>
          <cell r="CK337" t="str">
            <v>2014</v>
          </cell>
        </row>
        <row r="338">
          <cell r="A338">
            <v>6975</v>
          </cell>
          <cell r="B338" t="str">
            <v>2014</v>
          </cell>
          <cell r="C338">
            <v>60729.22</v>
          </cell>
          <cell r="D338">
            <v>0</v>
          </cell>
          <cell r="E338">
            <v>5832.86</v>
          </cell>
          <cell r="F338">
            <v>0</v>
          </cell>
          <cell r="G338">
            <v>1203.2</v>
          </cell>
          <cell r="H338">
            <v>10082.5</v>
          </cell>
          <cell r="I338">
            <v>162700.45000000001</v>
          </cell>
          <cell r="J338">
            <v>42317.16</v>
          </cell>
          <cell r="K338">
            <v>18362.810000000001</v>
          </cell>
          <cell r="L338">
            <v>18222.2</v>
          </cell>
          <cell r="M338">
            <v>13349</v>
          </cell>
          <cell r="N338">
            <v>1005</v>
          </cell>
          <cell r="O338">
            <v>91</v>
          </cell>
          <cell r="P338">
            <v>3456.31</v>
          </cell>
          <cell r="Q338">
            <v>0</v>
          </cell>
          <cell r="R338">
            <v>337351.71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10963.12</v>
          </cell>
          <cell r="Z338">
            <v>20443.919999999998</v>
          </cell>
          <cell r="AA338">
            <v>0</v>
          </cell>
          <cell r="AB338">
            <v>19373.759999999998</v>
          </cell>
          <cell r="AC338">
            <v>33.6</v>
          </cell>
          <cell r="AD338">
            <v>0</v>
          </cell>
          <cell r="AE338">
            <v>50814.400000000001</v>
          </cell>
          <cell r="AF338">
            <v>286537.31</v>
          </cell>
          <cell r="AG338">
            <v>0.56000000000000005</v>
          </cell>
          <cell r="AH338">
            <v>71647</v>
          </cell>
          <cell r="AI338">
            <v>0</v>
          </cell>
          <cell r="AJ338">
            <v>0</v>
          </cell>
          <cell r="AK338">
            <v>0</v>
          </cell>
          <cell r="AL338">
            <v>63</v>
          </cell>
          <cell r="AM338">
            <v>9737</v>
          </cell>
          <cell r="AN338">
            <v>71710</v>
          </cell>
          <cell r="AO338">
            <v>9737</v>
          </cell>
          <cell r="AP338">
            <v>7407</v>
          </cell>
          <cell r="AQ338">
            <v>36507</v>
          </cell>
          <cell r="AR338">
            <v>21850</v>
          </cell>
          <cell r="AS338">
            <v>34596</v>
          </cell>
          <cell r="AT338">
            <v>1453</v>
          </cell>
          <cell r="AU338">
            <v>60</v>
          </cell>
          <cell r="AV338">
            <v>0</v>
          </cell>
          <cell r="AW338">
            <v>0</v>
          </cell>
          <cell r="AX338">
            <v>19577</v>
          </cell>
          <cell r="AY338">
            <v>285.2</v>
          </cell>
          <cell r="AZ338">
            <v>30710</v>
          </cell>
          <cell r="BA338">
            <v>81447</v>
          </cell>
          <cell r="BB338">
            <v>112157</v>
          </cell>
          <cell r="BC338">
            <v>2.5499999999999998</v>
          </cell>
          <cell r="BD338">
            <v>78310.5</v>
          </cell>
          <cell r="BE338">
            <v>208226.81</v>
          </cell>
          <cell r="BF338">
            <v>730.11</v>
          </cell>
          <cell r="BG338">
            <v>0</v>
          </cell>
          <cell r="BH338">
            <v>0</v>
          </cell>
          <cell r="BI338">
            <v>4</v>
          </cell>
          <cell r="BJ338">
            <v>0</v>
          </cell>
          <cell r="BK338">
            <v>0</v>
          </cell>
          <cell r="BL338">
            <v>0</v>
          </cell>
          <cell r="BM338">
            <v>1</v>
          </cell>
          <cell r="BN338">
            <v>0</v>
          </cell>
          <cell r="BO338">
            <v>1</v>
          </cell>
          <cell r="BP338" t="str">
            <v>Thomas</v>
          </cell>
          <cell r="BQ338" t="str">
            <v>Anderson</v>
          </cell>
          <cell r="BR338" t="str">
            <v>319-627-2116</v>
          </cell>
          <cell r="BS338" t="str">
            <v>tanderson@wl.k12.ia.us</v>
          </cell>
          <cell r="BT338" t="str">
            <v>Steve</v>
          </cell>
          <cell r="BU338" t="str">
            <v>O'Neil</v>
          </cell>
          <cell r="BV338" t="str">
            <v>319-627-4288</v>
          </cell>
          <cell r="BW338" t="str">
            <v>soneil@wl.k12.ia.us</v>
          </cell>
          <cell r="BX338" t="str">
            <v>Roger</v>
          </cell>
          <cell r="BY338" t="str">
            <v>Morrison</v>
          </cell>
          <cell r="BZ338" t="str">
            <v>319-627-4288</v>
          </cell>
          <cell r="CA338" t="str">
            <v>rmorrison@wl.k12.ia.us</v>
          </cell>
          <cell r="CB338" t="str">
            <v>NULL</v>
          </cell>
          <cell r="CC338">
            <v>41894.680520833332</v>
          </cell>
          <cell r="CD338" t="str">
            <v>NULL</v>
          </cell>
          <cell r="CE338">
            <v>1</v>
          </cell>
          <cell r="CF338">
            <v>1</v>
          </cell>
          <cell r="CG338">
            <v>1</v>
          </cell>
          <cell r="CH338">
            <v>1381</v>
          </cell>
          <cell r="CI338" t="str">
            <v>6975</v>
          </cell>
          <cell r="CJ338" t="str">
            <v>0000</v>
          </cell>
          <cell r="CK338" t="str">
            <v>2014</v>
          </cell>
        </row>
        <row r="339">
          <cell r="A339">
            <v>6983</v>
          </cell>
          <cell r="B339" t="str">
            <v>2014</v>
          </cell>
          <cell r="C339">
            <v>117668.9</v>
          </cell>
          <cell r="D339">
            <v>0</v>
          </cell>
          <cell r="E339">
            <v>63854.58</v>
          </cell>
          <cell r="F339">
            <v>0</v>
          </cell>
          <cell r="G339">
            <v>0</v>
          </cell>
          <cell r="H339">
            <v>0</v>
          </cell>
          <cell r="I339">
            <v>245893.16</v>
          </cell>
          <cell r="J339">
            <v>59066.32</v>
          </cell>
          <cell r="K339">
            <v>50468.56</v>
          </cell>
          <cell r="L339">
            <v>2240</v>
          </cell>
          <cell r="M339">
            <v>20137</v>
          </cell>
          <cell r="N339">
            <v>1439</v>
          </cell>
          <cell r="O339">
            <v>0</v>
          </cell>
          <cell r="P339">
            <v>1419.26</v>
          </cell>
          <cell r="Q339">
            <v>0</v>
          </cell>
          <cell r="R339">
            <v>562186.78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8378.16</v>
          </cell>
          <cell r="Z339">
            <v>8730.4</v>
          </cell>
          <cell r="AA339">
            <v>0</v>
          </cell>
          <cell r="AB339">
            <v>15678.32</v>
          </cell>
          <cell r="AC339">
            <v>0</v>
          </cell>
          <cell r="AD339">
            <v>0</v>
          </cell>
          <cell r="AE339">
            <v>32786.879999999997</v>
          </cell>
          <cell r="AF339">
            <v>529399.9</v>
          </cell>
          <cell r="AG339">
            <v>0.56000000000000005</v>
          </cell>
          <cell r="AH339">
            <v>151560</v>
          </cell>
          <cell r="AI339">
            <v>0</v>
          </cell>
          <cell r="AJ339">
            <v>0</v>
          </cell>
          <cell r="AK339">
            <v>0</v>
          </cell>
          <cell r="AL339">
            <v>1800</v>
          </cell>
          <cell r="AM339">
            <v>0</v>
          </cell>
          <cell r="AN339">
            <v>153360</v>
          </cell>
          <cell r="AO339">
            <v>0</v>
          </cell>
          <cell r="AP339">
            <v>0</v>
          </cell>
          <cell r="AQ339">
            <v>15590</v>
          </cell>
          <cell r="AR339">
            <v>25629</v>
          </cell>
          <cell r="AS339">
            <v>27997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14961</v>
          </cell>
          <cell r="AY339">
            <v>910.2</v>
          </cell>
          <cell r="AZ339">
            <v>25629</v>
          </cell>
          <cell r="BA339">
            <v>153360</v>
          </cell>
          <cell r="BB339">
            <v>178989</v>
          </cell>
          <cell r="BC339">
            <v>2.96</v>
          </cell>
          <cell r="BD339">
            <v>75861.84</v>
          </cell>
          <cell r="BE339">
            <v>453538.06</v>
          </cell>
          <cell r="BF339">
            <v>498.28</v>
          </cell>
          <cell r="BG339">
            <v>0</v>
          </cell>
          <cell r="BH339">
            <v>0</v>
          </cell>
          <cell r="BI339">
            <v>2</v>
          </cell>
          <cell r="BJ339">
            <v>0</v>
          </cell>
          <cell r="BK339">
            <v>1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 t="str">
            <v>James</v>
          </cell>
          <cell r="BQ339" t="str">
            <v>Hargens</v>
          </cell>
          <cell r="BR339" t="str">
            <v>712-753-4917</v>
          </cell>
          <cell r="BS339" t="str">
            <v>jhargens@wlwildcats.org</v>
          </cell>
          <cell r="BT339" t="str">
            <v>Lanny</v>
          </cell>
          <cell r="BU339" t="str">
            <v>Steen</v>
          </cell>
          <cell r="BV339" t="str">
            <v>712-753-4917</v>
          </cell>
          <cell r="BW339" t="str">
            <v>lsteen@wlwildcats.org</v>
          </cell>
          <cell r="BX339" t="str">
            <v>Lanny</v>
          </cell>
          <cell r="BY339" t="str">
            <v>Steen</v>
          </cell>
          <cell r="BZ339" t="str">
            <v>712-753-4917</v>
          </cell>
          <cell r="CA339" t="str">
            <v>lsteen@wlwildcats.org</v>
          </cell>
          <cell r="CB339" t="str">
            <v>NULL</v>
          </cell>
          <cell r="CC339">
            <v>41891.811539351853</v>
          </cell>
          <cell r="CD339" t="str">
            <v>NULL</v>
          </cell>
          <cell r="CE339">
            <v>1</v>
          </cell>
          <cell r="CF339">
            <v>1</v>
          </cell>
          <cell r="CG339">
            <v>1</v>
          </cell>
          <cell r="CH339">
            <v>1382</v>
          </cell>
          <cell r="CI339" t="str">
            <v>6983</v>
          </cell>
          <cell r="CJ339" t="str">
            <v>0000</v>
          </cell>
          <cell r="CK339" t="str">
            <v>2014</v>
          </cell>
        </row>
        <row r="340">
          <cell r="A340">
            <v>6985</v>
          </cell>
          <cell r="B340" t="str">
            <v>2014</v>
          </cell>
          <cell r="C340">
            <v>93110.51</v>
          </cell>
          <cell r="D340">
            <v>0</v>
          </cell>
          <cell r="E340">
            <v>39683.71</v>
          </cell>
          <cell r="F340">
            <v>700</v>
          </cell>
          <cell r="G340">
            <v>0</v>
          </cell>
          <cell r="H340">
            <v>0</v>
          </cell>
          <cell r="I340">
            <v>281645.06</v>
          </cell>
          <cell r="J340">
            <v>59666.27</v>
          </cell>
          <cell r="K340">
            <v>1126.92</v>
          </cell>
          <cell r="L340">
            <v>43121.54</v>
          </cell>
          <cell r="M340">
            <v>8746</v>
          </cell>
          <cell r="N340">
            <v>0</v>
          </cell>
          <cell r="O340">
            <v>10668.24</v>
          </cell>
          <cell r="P340">
            <v>4240.3500000000004</v>
          </cell>
          <cell r="Q340">
            <v>0</v>
          </cell>
          <cell r="R340">
            <v>542708.6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7383.6</v>
          </cell>
          <cell r="Z340">
            <v>13433.84</v>
          </cell>
          <cell r="AA340">
            <v>0</v>
          </cell>
          <cell r="AB340">
            <v>6194.16</v>
          </cell>
          <cell r="AC340">
            <v>0</v>
          </cell>
          <cell r="AD340">
            <v>0</v>
          </cell>
          <cell r="AE340">
            <v>27011.599999999999</v>
          </cell>
          <cell r="AF340">
            <v>515697</v>
          </cell>
          <cell r="AG340">
            <v>0.56000000000000005</v>
          </cell>
          <cell r="AH340">
            <v>118437</v>
          </cell>
          <cell r="AI340">
            <v>3420</v>
          </cell>
          <cell r="AJ340">
            <v>3829</v>
          </cell>
          <cell r="AK340">
            <v>5532</v>
          </cell>
          <cell r="AL340">
            <v>348</v>
          </cell>
          <cell r="AM340">
            <v>370</v>
          </cell>
          <cell r="AN340">
            <v>122614</v>
          </cell>
          <cell r="AO340">
            <v>9322</v>
          </cell>
          <cell r="AP340">
            <v>0</v>
          </cell>
          <cell r="AQ340">
            <v>23989</v>
          </cell>
          <cell r="AR340">
            <v>29015</v>
          </cell>
          <cell r="AS340">
            <v>11061</v>
          </cell>
          <cell r="AT340">
            <v>120</v>
          </cell>
          <cell r="AU340">
            <v>0</v>
          </cell>
          <cell r="AV340">
            <v>0</v>
          </cell>
          <cell r="AW340">
            <v>0</v>
          </cell>
          <cell r="AX340">
            <v>13185</v>
          </cell>
          <cell r="AY340">
            <v>517.20000000000005</v>
          </cell>
          <cell r="AZ340">
            <v>29135</v>
          </cell>
          <cell r="BA340">
            <v>131936</v>
          </cell>
          <cell r="BB340">
            <v>161071</v>
          </cell>
          <cell r="BC340">
            <v>3.2</v>
          </cell>
          <cell r="BD340">
            <v>93232</v>
          </cell>
          <cell r="BE340">
            <v>422465</v>
          </cell>
          <cell r="BF340">
            <v>816.83</v>
          </cell>
          <cell r="BG340">
            <v>0</v>
          </cell>
          <cell r="BH340">
            <v>0</v>
          </cell>
          <cell r="BI340">
            <v>0</v>
          </cell>
          <cell r="BJ340">
            <v>1</v>
          </cell>
          <cell r="BK340">
            <v>1</v>
          </cell>
          <cell r="BL340">
            <v>0</v>
          </cell>
          <cell r="BM340">
            <v>0</v>
          </cell>
          <cell r="BN340">
            <v>0</v>
          </cell>
          <cell r="BO340">
            <v>1</v>
          </cell>
          <cell r="BP340" t="str">
            <v>Noel</v>
          </cell>
          <cell r="BQ340" t="str">
            <v>Diser</v>
          </cell>
          <cell r="BR340" t="str">
            <v>641-483-2684</v>
          </cell>
          <cell r="BS340" t="str">
            <v>ndiser@wmcsd.org</v>
          </cell>
          <cell r="BT340" t="str">
            <v>Noel</v>
          </cell>
          <cell r="BU340" t="str">
            <v>Diser</v>
          </cell>
          <cell r="BV340" t="str">
            <v>641-483-2684</v>
          </cell>
          <cell r="BW340" t="str">
            <v>ndiser@wmcsd.org</v>
          </cell>
          <cell r="BX340" t="str">
            <v>Noel</v>
          </cell>
          <cell r="BY340" t="str">
            <v>Diser</v>
          </cell>
          <cell r="BZ340" t="str">
            <v>641-483-2684</v>
          </cell>
          <cell r="CA340" t="str">
            <v>ndiser@wmcsd.org</v>
          </cell>
          <cell r="CB340" t="str">
            <v>NULL</v>
          </cell>
          <cell r="CC340">
            <v>41897.353217592594</v>
          </cell>
          <cell r="CD340" t="str">
            <v>NULL</v>
          </cell>
          <cell r="CE340">
            <v>1</v>
          </cell>
          <cell r="CF340">
            <v>1</v>
          </cell>
          <cell r="CG340">
            <v>1</v>
          </cell>
          <cell r="CH340">
            <v>1383</v>
          </cell>
          <cell r="CI340" t="str">
            <v>6985</v>
          </cell>
          <cell r="CJ340" t="str">
            <v>0000</v>
          </cell>
          <cell r="CK340" t="str">
            <v>2014</v>
          </cell>
        </row>
        <row r="341">
          <cell r="A341">
            <v>6985</v>
          </cell>
          <cell r="B341" t="str">
            <v>2014</v>
          </cell>
          <cell r="C341">
            <v>93110.51</v>
          </cell>
          <cell r="D341">
            <v>0</v>
          </cell>
          <cell r="E341">
            <v>39683.71</v>
          </cell>
          <cell r="F341">
            <v>700</v>
          </cell>
          <cell r="G341">
            <v>0</v>
          </cell>
          <cell r="H341">
            <v>0</v>
          </cell>
          <cell r="I341">
            <v>281645.06</v>
          </cell>
          <cell r="J341">
            <v>59666.27</v>
          </cell>
          <cell r="K341">
            <v>1126.92</v>
          </cell>
          <cell r="L341">
            <v>43121.54</v>
          </cell>
          <cell r="M341">
            <v>8746</v>
          </cell>
          <cell r="N341">
            <v>0</v>
          </cell>
          <cell r="O341">
            <v>10668.24</v>
          </cell>
          <cell r="P341">
            <v>4240.3500000000004</v>
          </cell>
          <cell r="Q341">
            <v>0</v>
          </cell>
          <cell r="R341">
            <v>542708.6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7383.6</v>
          </cell>
          <cell r="Z341">
            <v>13433.84</v>
          </cell>
          <cell r="AA341">
            <v>0</v>
          </cell>
          <cell r="AB341">
            <v>6194.16</v>
          </cell>
          <cell r="AC341">
            <v>0</v>
          </cell>
          <cell r="AD341">
            <v>0</v>
          </cell>
          <cell r="AE341">
            <v>27011.599999999999</v>
          </cell>
          <cell r="AF341">
            <v>515697</v>
          </cell>
          <cell r="AG341">
            <v>0.56000000000000005</v>
          </cell>
          <cell r="AH341">
            <v>118437</v>
          </cell>
          <cell r="AI341">
            <v>3420</v>
          </cell>
          <cell r="AJ341">
            <v>3829</v>
          </cell>
          <cell r="AK341">
            <v>5532</v>
          </cell>
          <cell r="AL341">
            <v>348</v>
          </cell>
          <cell r="AM341">
            <v>370</v>
          </cell>
          <cell r="AN341">
            <v>122614</v>
          </cell>
          <cell r="AO341">
            <v>9322</v>
          </cell>
          <cell r="AP341">
            <v>0</v>
          </cell>
          <cell r="AQ341">
            <v>23989</v>
          </cell>
          <cell r="AR341">
            <v>29015</v>
          </cell>
          <cell r="AS341">
            <v>11061</v>
          </cell>
          <cell r="AT341">
            <v>120</v>
          </cell>
          <cell r="AU341">
            <v>0</v>
          </cell>
          <cell r="AV341">
            <v>0</v>
          </cell>
          <cell r="AW341">
            <v>0</v>
          </cell>
          <cell r="AX341">
            <v>13185</v>
          </cell>
          <cell r="AY341">
            <v>517.20000000000005</v>
          </cell>
          <cell r="AZ341">
            <v>29135</v>
          </cell>
          <cell r="BA341">
            <v>131936</v>
          </cell>
          <cell r="BB341">
            <v>161071</v>
          </cell>
          <cell r="BC341">
            <v>3.2</v>
          </cell>
          <cell r="BD341">
            <v>93232</v>
          </cell>
          <cell r="BE341">
            <v>422465</v>
          </cell>
          <cell r="BF341">
            <v>816.83</v>
          </cell>
          <cell r="BG341">
            <v>0</v>
          </cell>
          <cell r="BH341">
            <v>0</v>
          </cell>
          <cell r="BI341">
            <v>0</v>
          </cell>
          <cell r="BJ341">
            <v>1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1</v>
          </cell>
          <cell r="BP341" t="str">
            <v>Noel</v>
          </cell>
          <cell r="BQ341" t="str">
            <v>Diser</v>
          </cell>
          <cell r="BR341" t="str">
            <v>641-483-2684</v>
          </cell>
          <cell r="BS341" t="str">
            <v>ndiser@wmcsd.org</v>
          </cell>
          <cell r="BT341" t="str">
            <v>Noel</v>
          </cell>
          <cell r="BU341" t="str">
            <v>Diser</v>
          </cell>
          <cell r="BV341" t="str">
            <v>641-483-2684</v>
          </cell>
          <cell r="BW341" t="str">
            <v>ndiser@wmcsd.org</v>
          </cell>
          <cell r="BX341" t="str">
            <v>Noel</v>
          </cell>
          <cell r="BY341" t="str">
            <v>Diser</v>
          </cell>
          <cell r="BZ341" t="str">
            <v>641-483-2684</v>
          </cell>
          <cell r="CA341" t="str">
            <v>ndiser@wmcsd.org</v>
          </cell>
          <cell r="CB341" t="str">
            <v>NULL</v>
          </cell>
          <cell r="CC341">
            <v>41897.353217592594</v>
          </cell>
          <cell r="CD341" t="str">
            <v>NULL</v>
          </cell>
          <cell r="CE341">
            <v>1</v>
          </cell>
          <cell r="CF341">
            <v>1</v>
          </cell>
          <cell r="CG341">
            <v>1</v>
          </cell>
          <cell r="CH341">
            <v>1383</v>
          </cell>
          <cell r="CI341" t="str">
            <v>6985</v>
          </cell>
          <cell r="CJ341" t="str">
            <v>0000</v>
          </cell>
          <cell r="CK341" t="str">
            <v>2014</v>
          </cell>
        </row>
        <row r="342">
          <cell r="A342">
            <v>6987</v>
          </cell>
          <cell r="B342" t="str">
            <v>2014</v>
          </cell>
          <cell r="C342">
            <v>52394.19</v>
          </cell>
          <cell r="D342">
            <v>0</v>
          </cell>
          <cell r="E342">
            <v>45282.5</v>
          </cell>
          <cell r="F342">
            <v>799.39</v>
          </cell>
          <cell r="G342">
            <v>0</v>
          </cell>
          <cell r="H342">
            <v>0</v>
          </cell>
          <cell r="I342">
            <v>127602.15</v>
          </cell>
          <cell r="J342">
            <v>30301.71</v>
          </cell>
          <cell r="K342">
            <v>19807.75</v>
          </cell>
          <cell r="L342">
            <v>4229.96</v>
          </cell>
          <cell r="M342">
            <v>9455</v>
          </cell>
          <cell r="N342">
            <v>467.95</v>
          </cell>
          <cell r="O342">
            <v>0</v>
          </cell>
          <cell r="P342">
            <v>6987.51</v>
          </cell>
          <cell r="Q342">
            <v>0</v>
          </cell>
          <cell r="R342">
            <v>297328.11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14670.32</v>
          </cell>
          <cell r="Z342">
            <v>30261.279999999999</v>
          </cell>
          <cell r="AA342">
            <v>0</v>
          </cell>
          <cell r="AB342">
            <v>14965.44</v>
          </cell>
          <cell r="AC342">
            <v>0</v>
          </cell>
          <cell r="AD342">
            <v>0</v>
          </cell>
          <cell r="AE342">
            <v>59897.04</v>
          </cell>
          <cell r="AF342">
            <v>237431.07</v>
          </cell>
          <cell r="AG342">
            <v>0.56000000000000005</v>
          </cell>
          <cell r="AH342">
            <v>50722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2177</v>
          </cell>
          <cell r="AN342">
            <v>50722</v>
          </cell>
          <cell r="AO342">
            <v>2177</v>
          </cell>
          <cell r="AP342">
            <v>0</v>
          </cell>
          <cell r="AQ342">
            <v>54038</v>
          </cell>
          <cell r="AR342">
            <v>15391</v>
          </cell>
          <cell r="AS342">
            <v>26724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26197</v>
          </cell>
          <cell r="AY342">
            <v>348</v>
          </cell>
          <cell r="AZ342">
            <v>15391</v>
          </cell>
          <cell r="BA342">
            <v>52899</v>
          </cell>
          <cell r="BB342">
            <v>68290</v>
          </cell>
          <cell r="BC342">
            <v>3.48</v>
          </cell>
          <cell r="BD342">
            <v>53560.68</v>
          </cell>
          <cell r="BE342">
            <v>183870.39</v>
          </cell>
          <cell r="BF342">
            <v>528.36</v>
          </cell>
          <cell r="BG342">
            <v>0</v>
          </cell>
          <cell r="BH342">
            <v>0</v>
          </cell>
          <cell r="BI342">
            <v>8</v>
          </cell>
          <cell r="BJ342">
            <v>0</v>
          </cell>
          <cell r="BK342">
            <v>1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 t="str">
            <v>Lyle</v>
          </cell>
          <cell r="BQ342" t="str">
            <v>Schwartz</v>
          </cell>
          <cell r="BR342">
            <v>7124332043</v>
          </cell>
          <cell r="BS342" t="str">
            <v>lyle.schwartz@westmonona.org</v>
          </cell>
          <cell r="BT342" t="str">
            <v>Curt</v>
          </cell>
          <cell r="BU342" t="str">
            <v>Seward</v>
          </cell>
          <cell r="BV342">
            <v>7124332833</v>
          </cell>
          <cell r="BW342" t="str">
            <v>curt.seward@westmonona.org</v>
          </cell>
          <cell r="BX342" t="str">
            <v>Curt</v>
          </cell>
          <cell r="BY342" t="str">
            <v>Seward</v>
          </cell>
          <cell r="BZ342">
            <v>7124332833</v>
          </cell>
          <cell r="CA342" t="str">
            <v>curt.seward@westmonona.org</v>
          </cell>
          <cell r="CB342" t="str">
            <v>NULL</v>
          </cell>
          <cell r="CC342">
            <v>41897.420254629629</v>
          </cell>
          <cell r="CD342" t="str">
            <v>NULL</v>
          </cell>
          <cell r="CE342">
            <v>1</v>
          </cell>
          <cell r="CF342">
            <v>1</v>
          </cell>
          <cell r="CG342">
            <v>1</v>
          </cell>
          <cell r="CH342">
            <v>1384</v>
          </cell>
          <cell r="CI342" t="str">
            <v>6987</v>
          </cell>
          <cell r="CJ342" t="str">
            <v>0000</v>
          </cell>
          <cell r="CK342" t="str">
            <v>2014</v>
          </cell>
        </row>
        <row r="343">
          <cell r="A343">
            <v>6990</v>
          </cell>
          <cell r="B343" t="str">
            <v>2014</v>
          </cell>
          <cell r="C343">
            <v>54180</v>
          </cell>
          <cell r="D343">
            <v>0</v>
          </cell>
          <cell r="E343">
            <v>28609.85</v>
          </cell>
          <cell r="F343">
            <v>0</v>
          </cell>
          <cell r="G343">
            <v>0</v>
          </cell>
          <cell r="H343">
            <v>0</v>
          </cell>
          <cell r="I343">
            <v>113226.25</v>
          </cell>
          <cell r="J343">
            <v>44599.32</v>
          </cell>
          <cell r="K343">
            <v>9019.75</v>
          </cell>
          <cell r="L343">
            <v>12770.55</v>
          </cell>
          <cell r="M343">
            <v>0</v>
          </cell>
          <cell r="N343">
            <v>0</v>
          </cell>
          <cell r="O343">
            <v>0</v>
          </cell>
          <cell r="P343">
            <v>41937.47</v>
          </cell>
          <cell r="Q343">
            <v>0</v>
          </cell>
          <cell r="R343">
            <v>304343.19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6144.91</v>
          </cell>
          <cell r="Y343">
            <v>9188.48</v>
          </cell>
          <cell r="Z343">
            <v>21342.16</v>
          </cell>
          <cell r="AA343">
            <v>0</v>
          </cell>
          <cell r="AB343">
            <v>13961.36</v>
          </cell>
          <cell r="AC343">
            <v>0</v>
          </cell>
          <cell r="AD343">
            <v>0</v>
          </cell>
          <cell r="AE343">
            <v>50636.91</v>
          </cell>
          <cell r="AF343">
            <v>253706.28</v>
          </cell>
          <cell r="AG343">
            <v>0.56000000000000005</v>
          </cell>
          <cell r="AH343">
            <v>51545</v>
          </cell>
          <cell r="AI343">
            <v>5954</v>
          </cell>
          <cell r="AJ343">
            <v>0</v>
          </cell>
          <cell r="AK343">
            <v>0</v>
          </cell>
          <cell r="AL343">
            <v>436</v>
          </cell>
          <cell r="AM343">
            <v>3549</v>
          </cell>
          <cell r="AN343">
            <v>51981</v>
          </cell>
          <cell r="AO343">
            <v>9503</v>
          </cell>
          <cell r="AP343">
            <v>0</v>
          </cell>
          <cell r="AQ343">
            <v>38111</v>
          </cell>
          <cell r="AR343">
            <v>15604</v>
          </cell>
          <cell r="AS343">
            <v>24931</v>
          </cell>
          <cell r="AT343">
            <v>118</v>
          </cell>
          <cell r="AU343">
            <v>0</v>
          </cell>
          <cell r="AV343">
            <v>0</v>
          </cell>
          <cell r="AW343">
            <v>0</v>
          </cell>
          <cell r="AX343">
            <v>16408</v>
          </cell>
          <cell r="AY343">
            <v>231</v>
          </cell>
          <cell r="AZ343">
            <v>15722</v>
          </cell>
          <cell r="BA343">
            <v>61484</v>
          </cell>
          <cell r="BB343">
            <v>77206</v>
          </cell>
          <cell r="BC343">
            <v>3.29</v>
          </cell>
          <cell r="BD343">
            <v>51725.38</v>
          </cell>
          <cell r="BE343">
            <v>201980.9</v>
          </cell>
          <cell r="BF343">
            <v>874.38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1</v>
          </cell>
          <cell r="BN343">
            <v>0</v>
          </cell>
          <cell r="BO343">
            <v>1</v>
          </cell>
          <cell r="BP343" t="str">
            <v>Rick</v>
          </cell>
          <cell r="BQ343" t="str">
            <v>Dirks</v>
          </cell>
          <cell r="BR343" t="str">
            <v>712-551-1461</v>
          </cell>
          <cell r="BS343" t="str">
            <v>rdirks@w-sioux.k12.ia.us</v>
          </cell>
          <cell r="BT343" t="str">
            <v>Rick</v>
          </cell>
          <cell r="BU343" t="str">
            <v>Dirks</v>
          </cell>
          <cell r="BV343" t="str">
            <v>712-551-1461</v>
          </cell>
          <cell r="BW343" t="str">
            <v>rdirks@w-sioux.k12.ia.us</v>
          </cell>
          <cell r="BX343" t="str">
            <v>Rick</v>
          </cell>
          <cell r="BY343" t="str">
            <v>Dirks</v>
          </cell>
          <cell r="BZ343" t="str">
            <v>712-551-1461</v>
          </cell>
          <cell r="CA343" t="str">
            <v>rdirks@w-sioux.k12.ia.us</v>
          </cell>
          <cell r="CB343" t="str">
            <v>NULL</v>
          </cell>
          <cell r="CC343">
            <v>41893.542546296296</v>
          </cell>
          <cell r="CD343" t="str">
            <v>NULL</v>
          </cell>
          <cell r="CE343">
            <v>1</v>
          </cell>
          <cell r="CF343">
            <v>1</v>
          </cell>
          <cell r="CG343">
            <v>1</v>
          </cell>
          <cell r="CH343">
            <v>1385</v>
          </cell>
          <cell r="CI343" t="str">
            <v>6990</v>
          </cell>
          <cell r="CJ343" t="str">
            <v>0000</v>
          </cell>
          <cell r="CK343" t="str">
            <v>2014</v>
          </cell>
        </row>
        <row r="344">
          <cell r="A344">
            <v>6992</v>
          </cell>
          <cell r="B344" t="str">
            <v>2014</v>
          </cell>
          <cell r="C344">
            <v>106887.95</v>
          </cell>
          <cell r="D344">
            <v>2084.12</v>
          </cell>
          <cell r="E344">
            <v>60243.56</v>
          </cell>
          <cell r="F344">
            <v>0</v>
          </cell>
          <cell r="G344">
            <v>0</v>
          </cell>
          <cell r="H344">
            <v>0</v>
          </cell>
          <cell r="I344">
            <v>222342.04</v>
          </cell>
          <cell r="J344">
            <v>70945.89</v>
          </cell>
          <cell r="K344">
            <v>45399.57</v>
          </cell>
          <cell r="L344">
            <v>4589.3</v>
          </cell>
          <cell r="M344">
            <v>21014</v>
          </cell>
          <cell r="N344">
            <v>9207.65</v>
          </cell>
          <cell r="O344">
            <v>0</v>
          </cell>
          <cell r="P344">
            <v>1700.49</v>
          </cell>
          <cell r="Q344">
            <v>0</v>
          </cell>
          <cell r="R344">
            <v>544414.56999999995</v>
          </cell>
          <cell r="S344">
            <v>0</v>
          </cell>
          <cell r="T344">
            <v>295.95999999999998</v>
          </cell>
          <cell r="U344">
            <v>0</v>
          </cell>
          <cell r="V344">
            <v>0</v>
          </cell>
          <cell r="W344">
            <v>295.95999999999998</v>
          </cell>
          <cell r="X344">
            <v>0</v>
          </cell>
          <cell r="Y344">
            <v>16520</v>
          </cell>
          <cell r="Z344">
            <v>29915.759999999998</v>
          </cell>
          <cell r="AA344">
            <v>0</v>
          </cell>
          <cell r="AB344">
            <v>35312.480000000003</v>
          </cell>
          <cell r="AC344">
            <v>1821.68</v>
          </cell>
          <cell r="AD344">
            <v>0</v>
          </cell>
          <cell r="AE344">
            <v>83569.919999999998</v>
          </cell>
          <cell r="AF344">
            <v>460548.69</v>
          </cell>
          <cell r="AG344">
            <v>0.56000000000000005</v>
          </cell>
          <cell r="AH344">
            <v>93345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93345</v>
          </cell>
          <cell r="AO344">
            <v>0</v>
          </cell>
          <cell r="AP344">
            <v>0</v>
          </cell>
          <cell r="AQ344">
            <v>53421</v>
          </cell>
          <cell r="AR344">
            <v>16896</v>
          </cell>
          <cell r="AS344">
            <v>63058</v>
          </cell>
          <cell r="AT344">
            <v>0</v>
          </cell>
          <cell r="AU344">
            <v>3253</v>
          </cell>
          <cell r="AV344">
            <v>0</v>
          </cell>
          <cell r="AW344">
            <v>0</v>
          </cell>
          <cell r="AX344">
            <v>29500</v>
          </cell>
          <cell r="AY344">
            <v>542.9</v>
          </cell>
          <cell r="AZ344">
            <v>16896</v>
          </cell>
          <cell r="BA344">
            <v>93345</v>
          </cell>
          <cell r="BB344">
            <v>110241</v>
          </cell>
          <cell r="BC344">
            <v>4.18</v>
          </cell>
          <cell r="BD344">
            <v>70625.279999999999</v>
          </cell>
          <cell r="BE344">
            <v>389923.41</v>
          </cell>
          <cell r="BF344">
            <v>718.22</v>
          </cell>
          <cell r="BG344">
            <v>0</v>
          </cell>
          <cell r="BH344">
            <v>0</v>
          </cell>
          <cell r="BI344">
            <v>13</v>
          </cell>
          <cell r="BJ344">
            <v>0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0</v>
          </cell>
          <cell r="BP344" t="str">
            <v>Jay</v>
          </cell>
          <cell r="BQ344" t="str">
            <v>Lutt</v>
          </cell>
          <cell r="BR344" t="str">
            <v>712-428-3355 ext 327</v>
          </cell>
          <cell r="BS344" t="str">
            <v>jlutt@wcsdrebels.com</v>
          </cell>
          <cell r="BT344" t="str">
            <v>Doug</v>
          </cell>
          <cell r="BU344" t="str">
            <v>Winters</v>
          </cell>
          <cell r="BV344" t="str">
            <v>712-428-3211</v>
          </cell>
          <cell r="BW344" t="str">
            <v>dwinters@wcdrebels.com</v>
          </cell>
          <cell r="BX344" t="str">
            <v>Doug</v>
          </cell>
          <cell r="BY344" t="str">
            <v>Winters</v>
          </cell>
          <cell r="BZ344" t="str">
            <v>712-428-3211</v>
          </cell>
          <cell r="CA344" t="str">
            <v>dwinters@wcsdrebels.com</v>
          </cell>
          <cell r="CB344" t="str">
            <v>NULL</v>
          </cell>
          <cell r="CC344">
            <v>41897.640162037038</v>
          </cell>
          <cell r="CD344" t="str">
            <v>NULL</v>
          </cell>
          <cell r="CE344">
            <v>1</v>
          </cell>
          <cell r="CF344">
            <v>1</v>
          </cell>
          <cell r="CG344">
            <v>1</v>
          </cell>
          <cell r="CH344">
            <v>1386</v>
          </cell>
          <cell r="CI344" t="str">
            <v>6992</v>
          </cell>
          <cell r="CJ344" t="str">
            <v>0000</v>
          </cell>
          <cell r="CK344" t="str">
            <v>2014</v>
          </cell>
        </row>
        <row r="345">
          <cell r="A345">
            <v>7002</v>
          </cell>
          <cell r="B345" t="str">
            <v>2014</v>
          </cell>
          <cell r="C345">
            <v>17837.13</v>
          </cell>
          <cell r="D345">
            <v>0</v>
          </cell>
          <cell r="E345">
            <v>9642.86</v>
          </cell>
          <cell r="F345">
            <v>0</v>
          </cell>
          <cell r="G345">
            <v>0</v>
          </cell>
          <cell r="H345">
            <v>0</v>
          </cell>
          <cell r="I345">
            <v>39268.78</v>
          </cell>
          <cell r="J345">
            <v>5763.88</v>
          </cell>
          <cell r="K345">
            <v>8320.86</v>
          </cell>
          <cell r="L345">
            <v>6911.42</v>
          </cell>
          <cell r="M345">
            <v>5439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93183.93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3093.44</v>
          </cell>
          <cell r="Z345">
            <v>17197.599999999999</v>
          </cell>
          <cell r="AA345">
            <v>0</v>
          </cell>
          <cell r="AB345">
            <v>3368.4</v>
          </cell>
          <cell r="AC345">
            <v>1663.76</v>
          </cell>
          <cell r="AD345">
            <v>0</v>
          </cell>
          <cell r="AE345">
            <v>25323.200000000001</v>
          </cell>
          <cell r="AF345">
            <v>67860.73</v>
          </cell>
          <cell r="AG345">
            <v>0.56000000000000005</v>
          </cell>
          <cell r="AH345">
            <v>20251</v>
          </cell>
          <cell r="AI345">
            <v>109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20251</v>
          </cell>
          <cell r="AO345">
            <v>109</v>
          </cell>
          <cell r="AP345">
            <v>0</v>
          </cell>
          <cell r="AQ345">
            <v>30710</v>
          </cell>
          <cell r="AR345">
            <v>7655</v>
          </cell>
          <cell r="AS345">
            <v>6015</v>
          </cell>
          <cell r="AT345">
            <v>0</v>
          </cell>
          <cell r="AU345">
            <v>2971</v>
          </cell>
          <cell r="AV345">
            <v>0</v>
          </cell>
          <cell r="AW345">
            <v>0</v>
          </cell>
          <cell r="AX345">
            <v>5524</v>
          </cell>
          <cell r="AY345">
            <v>60</v>
          </cell>
          <cell r="AZ345">
            <v>7655</v>
          </cell>
          <cell r="BA345">
            <v>20360</v>
          </cell>
          <cell r="BB345">
            <v>28015</v>
          </cell>
          <cell r="BC345">
            <v>2.42</v>
          </cell>
          <cell r="BD345">
            <v>18525.099999999999</v>
          </cell>
          <cell r="BE345">
            <v>49335.63</v>
          </cell>
          <cell r="BF345">
            <v>822.26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1</v>
          </cell>
          <cell r="BP345" t="str">
            <v>Jeff</v>
          </cell>
          <cell r="BQ345" t="str">
            <v>Thelander</v>
          </cell>
          <cell r="BR345" t="str">
            <v>712-455-2468</v>
          </cell>
          <cell r="BS345" t="str">
            <v>thelanderj@lb-eagles.org</v>
          </cell>
          <cell r="BT345" t="str">
            <v>Albert</v>
          </cell>
          <cell r="BU345" t="str">
            <v>Laboranti</v>
          </cell>
          <cell r="BV345" t="str">
            <v>712-455-2468</v>
          </cell>
          <cell r="BW345" t="str">
            <v>alaboranti@whitingcsd.org</v>
          </cell>
          <cell r="BX345" t="str">
            <v>Patrick</v>
          </cell>
          <cell r="BY345" t="str">
            <v>Mattingly</v>
          </cell>
          <cell r="BZ345" t="str">
            <v>712-455-2856</v>
          </cell>
          <cell r="CA345" t="str">
            <v>alaboranti@whitingcsd.org</v>
          </cell>
          <cell r="CB345" t="str">
            <v>NULL</v>
          </cell>
          <cell r="CC345">
            <v>41897.760833333334</v>
          </cell>
          <cell r="CD345" t="str">
            <v>NULL</v>
          </cell>
          <cell r="CE345">
            <v>1</v>
          </cell>
          <cell r="CF345">
            <v>1</v>
          </cell>
          <cell r="CG345">
            <v>1</v>
          </cell>
          <cell r="CH345">
            <v>1387</v>
          </cell>
          <cell r="CI345" t="str">
            <v>7002</v>
          </cell>
          <cell r="CJ345" t="str">
            <v>0000</v>
          </cell>
          <cell r="CK345" t="str">
            <v>2014</v>
          </cell>
        </row>
        <row r="346">
          <cell r="A346">
            <v>7029</v>
          </cell>
          <cell r="B346" t="str">
            <v>2014</v>
          </cell>
          <cell r="C346">
            <v>129928.58</v>
          </cell>
          <cell r="D346">
            <v>61750</v>
          </cell>
          <cell r="E346">
            <v>56792.84</v>
          </cell>
          <cell r="F346">
            <v>0</v>
          </cell>
          <cell r="G346">
            <v>0</v>
          </cell>
          <cell r="H346">
            <v>0</v>
          </cell>
          <cell r="I346">
            <v>274851.44</v>
          </cell>
          <cell r="J346">
            <v>62657.19</v>
          </cell>
          <cell r="K346">
            <v>30060.080000000002</v>
          </cell>
          <cell r="L346">
            <v>51850.13</v>
          </cell>
          <cell r="M346">
            <v>24334</v>
          </cell>
          <cell r="N346">
            <v>1353</v>
          </cell>
          <cell r="O346">
            <v>0</v>
          </cell>
          <cell r="P346">
            <v>49543.62</v>
          </cell>
          <cell r="Q346">
            <v>0</v>
          </cell>
          <cell r="R346">
            <v>743120.88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3938.48</v>
          </cell>
          <cell r="Z346">
            <v>15224.72</v>
          </cell>
          <cell r="AA346">
            <v>0</v>
          </cell>
          <cell r="AB346">
            <v>17180.8</v>
          </cell>
          <cell r="AC346">
            <v>0</v>
          </cell>
          <cell r="AD346">
            <v>0</v>
          </cell>
          <cell r="AE346">
            <v>36344</v>
          </cell>
          <cell r="AF346">
            <v>706776.88</v>
          </cell>
          <cell r="AG346">
            <v>0.56000000000000005</v>
          </cell>
          <cell r="AH346">
            <v>109171</v>
          </cell>
          <cell r="AI346">
            <v>0</v>
          </cell>
          <cell r="AJ346">
            <v>0</v>
          </cell>
          <cell r="AK346">
            <v>0</v>
          </cell>
          <cell r="AL346">
            <v>2248</v>
          </cell>
          <cell r="AM346">
            <v>6688</v>
          </cell>
          <cell r="AN346">
            <v>111419</v>
          </cell>
          <cell r="AO346">
            <v>6688</v>
          </cell>
          <cell r="AP346">
            <v>9069</v>
          </cell>
          <cell r="AQ346">
            <v>27187</v>
          </cell>
          <cell r="AR346">
            <v>51429</v>
          </cell>
          <cell r="AS346">
            <v>30680</v>
          </cell>
          <cell r="AT346">
            <v>2056</v>
          </cell>
          <cell r="AU346">
            <v>0</v>
          </cell>
          <cell r="AV346">
            <v>0</v>
          </cell>
          <cell r="AW346">
            <v>0</v>
          </cell>
          <cell r="AX346">
            <v>7033</v>
          </cell>
          <cell r="AY346">
            <v>480</v>
          </cell>
          <cell r="AZ346">
            <v>62554</v>
          </cell>
          <cell r="BA346">
            <v>118107</v>
          </cell>
          <cell r="BB346">
            <v>180661</v>
          </cell>
          <cell r="BC346">
            <v>3.91</v>
          </cell>
          <cell r="BD346">
            <v>244586.14</v>
          </cell>
          <cell r="BE346">
            <v>462190.74</v>
          </cell>
          <cell r="BF346">
            <v>962.9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</v>
          </cell>
          <cell r="BL346">
            <v>1</v>
          </cell>
          <cell r="BM346">
            <v>0</v>
          </cell>
          <cell r="BN346">
            <v>0</v>
          </cell>
          <cell r="BO346">
            <v>1</v>
          </cell>
          <cell r="BP346" t="str">
            <v>Cynthia</v>
          </cell>
          <cell r="BQ346" t="str">
            <v>Gingerich</v>
          </cell>
          <cell r="BR346" t="str">
            <v>319-668-1059</v>
          </cell>
          <cell r="BS346" t="str">
            <v>cindygingerich@williamsburg.k12.ia.us</v>
          </cell>
          <cell r="BT346" t="str">
            <v>Robert</v>
          </cell>
          <cell r="BU346" t="str">
            <v>Miller</v>
          </cell>
          <cell r="BV346" t="str">
            <v>319-668-1555</v>
          </cell>
          <cell r="BW346" t="str">
            <v>robertmiller@williamsburg.k12.ia.us</v>
          </cell>
          <cell r="BX346" t="str">
            <v>Robert</v>
          </cell>
          <cell r="BY346" t="str">
            <v>Miller</v>
          </cell>
          <cell r="BZ346" t="str">
            <v>319-668-1555</v>
          </cell>
          <cell r="CA346" t="str">
            <v>robertmiller@williamsburg.k12.ia.us</v>
          </cell>
          <cell r="CB346" t="str">
            <v>NULL</v>
          </cell>
          <cell r="CC346">
            <v>41893.388425925928</v>
          </cell>
          <cell r="CD346" t="str">
            <v>NULL</v>
          </cell>
          <cell r="CE346">
            <v>1</v>
          </cell>
          <cell r="CF346">
            <v>1</v>
          </cell>
          <cell r="CG346">
            <v>1</v>
          </cell>
          <cell r="CH346">
            <v>1388</v>
          </cell>
          <cell r="CI346" t="str">
            <v>7029</v>
          </cell>
          <cell r="CJ346" t="str">
            <v>0000</v>
          </cell>
          <cell r="CK346" t="str">
            <v>2014</v>
          </cell>
        </row>
        <row r="347">
          <cell r="A347">
            <v>7038</v>
          </cell>
          <cell r="B347" t="str">
            <v>2014</v>
          </cell>
          <cell r="C347">
            <v>40582.46</v>
          </cell>
          <cell r="D347">
            <v>0</v>
          </cell>
          <cell r="E347">
            <v>48888.86</v>
          </cell>
          <cell r="F347">
            <v>0</v>
          </cell>
          <cell r="G347">
            <v>0</v>
          </cell>
          <cell r="H347">
            <v>0</v>
          </cell>
          <cell r="I347">
            <v>141023.29999999999</v>
          </cell>
          <cell r="J347">
            <v>52083.02</v>
          </cell>
          <cell r="K347">
            <v>20276.02</v>
          </cell>
          <cell r="L347">
            <v>6670.27</v>
          </cell>
          <cell r="M347">
            <v>7498</v>
          </cell>
          <cell r="N347">
            <v>123</v>
          </cell>
          <cell r="O347">
            <v>424.08</v>
          </cell>
          <cell r="P347">
            <v>11892.32</v>
          </cell>
          <cell r="Q347">
            <v>0</v>
          </cell>
          <cell r="R347">
            <v>329461.33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333.2</v>
          </cell>
          <cell r="Z347">
            <v>9182.8799999999992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9516.08</v>
          </cell>
          <cell r="AF347">
            <v>319945.25</v>
          </cell>
          <cell r="AG347">
            <v>0.56000000000000005</v>
          </cell>
          <cell r="AH347">
            <v>48509</v>
          </cell>
          <cell r="AI347">
            <v>0</v>
          </cell>
          <cell r="AJ347">
            <v>0</v>
          </cell>
          <cell r="AK347">
            <v>0</v>
          </cell>
          <cell r="AL347">
            <v>259</v>
          </cell>
          <cell r="AM347">
            <v>0</v>
          </cell>
          <cell r="AN347">
            <v>48768</v>
          </cell>
          <cell r="AO347">
            <v>0</v>
          </cell>
          <cell r="AP347">
            <v>5814</v>
          </cell>
          <cell r="AQ347">
            <v>16398</v>
          </cell>
          <cell r="AR347">
            <v>21118</v>
          </cell>
          <cell r="AS347">
            <v>0</v>
          </cell>
          <cell r="AT347">
            <v>1718</v>
          </cell>
          <cell r="AU347">
            <v>0</v>
          </cell>
          <cell r="AV347">
            <v>0</v>
          </cell>
          <cell r="AW347">
            <v>0</v>
          </cell>
          <cell r="AX347">
            <v>595</v>
          </cell>
          <cell r="AY347">
            <v>238</v>
          </cell>
          <cell r="AZ347">
            <v>28650</v>
          </cell>
          <cell r="BA347">
            <v>48768</v>
          </cell>
          <cell r="BB347">
            <v>77418</v>
          </cell>
          <cell r="BC347">
            <v>4.13</v>
          </cell>
          <cell r="BD347">
            <v>118324.5</v>
          </cell>
          <cell r="BE347">
            <v>201620.75</v>
          </cell>
          <cell r="BF347">
            <v>847.15</v>
          </cell>
          <cell r="BG347">
            <v>0</v>
          </cell>
          <cell r="BH347">
            <v>0</v>
          </cell>
          <cell r="BI347">
            <v>6</v>
          </cell>
          <cell r="BJ347">
            <v>0</v>
          </cell>
          <cell r="BK347">
            <v>0</v>
          </cell>
          <cell r="BL347">
            <v>0</v>
          </cell>
          <cell r="BM347">
            <v>1</v>
          </cell>
          <cell r="BN347">
            <v>0</v>
          </cell>
          <cell r="BO347">
            <v>1</v>
          </cell>
          <cell r="BP347" t="str">
            <v>STACI</v>
          </cell>
          <cell r="BQ347" t="str">
            <v>OWENS-KIRKMAN</v>
          </cell>
          <cell r="BR347" t="str">
            <v>563-732-2035</v>
          </cell>
          <cell r="BS347" t="str">
            <v>skirkman@wiltoncsd.org</v>
          </cell>
          <cell r="BT347" t="str">
            <v>SAM</v>
          </cell>
          <cell r="BU347" t="str">
            <v>MULLIN</v>
          </cell>
          <cell r="BV347" t="str">
            <v>563-260-3036</v>
          </cell>
          <cell r="BW347" t="str">
            <v>mullina@netwtc.net</v>
          </cell>
          <cell r="BX347" t="str">
            <v>SAM</v>
          </cell>
          <cell r="BY347" t="str">
            <v>MULLIN</v>
          </cell>
          <cell r="BZ347" t="str">
            <v>563-260-3036</v>
          </cell>
          <cell r="CA347" t="str">
            <v>mullina@netwtc.net</v>
          </cell>
          <cell r="CB347" t="str">
            <v>NULL</v>
          </cell>
          <cell r="CC347">
            <v>41897.762858796297</v>
          </cell>
          <cell r="CD347" t="str">
            <v>NULL</v>
          </cell>
          <cell r="CE347">
            <v>1</v>
          </cell>
          <cell r="CF347">
            <v>1</v>
          </cell>
          <cell r="CG347">
            <v>1</v>
          </cell>
          <cell r="CH347">
            <v>1389</v>
          </cell>
          <cell r="CI347" t="str">
            <v>7038</v>
          </cell>
          <cell r="CJ347" t="str">
            <v>0000</v>
          </cell>
          <cell r="CK347" t="str">
            <v>2014</v>
          </cell>
        </row>
        <row r="348">
          <cell r="A348">
            <v>7047</v>
          </cell>
          <cell r="B348" t="str">
            <v>2014</v>
          </cell>
          <cell r="C348">
            <v>28918.400000000001</v>
          </cell>
          <cell r="D348">
            <v>0</v>
          </cell>
          <cell r="E348">
            <v>14450.86</v>
          </cell>
          <cell r="F348">
            <v>0</v>
          </cell>
          <cell r="G348">
            <v>0</v>
          </cell>
          <cell r="H348">
            <v>38529.129999999997</v>
          </cell>
          <cell r="I348">
            <v>48867.45</v>
          </cell>
          <cell r="J348">
            <v>8324.7999999999993</v>
          </cell>
          <cell r="K348">
            <v>7632.39</v>
          </cell>
          <cell r="L348">
            <v>10950.22</v>
          </cell>
          <cell r="M348">
            <v>3940</v>
          </cell>
          <cell r="N348">
            <v>0</v>
          </cell>
          <cell r="O348">
            <v>0</v>
          </cell>
          <cell r="P348">
            <v>2209.98</v>
          </cell>
          <cell r="Q348">
            <v>0</v>
          </cell>
          <cell r="R348">
            <v>163823.23000000001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1064.55</v>
          </cell>
          <cell r="Y348">
            <v>10645.6</v>
          </cell>
          <cell r="Z348">
            <v>7127.12</v>
          </cell>
          <cell r="AA348">
            <v>0</v>
          </cell>
          <cell r="AB348">
            <v>5487.44</v>
          </cell>
          <cell r="AC348">
            <v>0</v>
          </cell>
          <cell r="AD348">
            <v>0</v>
          </cell>
          <cell r="AE348">
            <v>24324.71</v>
          </cell>
          <cell r="AF348">
            <v>139498.51999999999</v>
          </cell>
          <cell r="AG348">
            <v>0.56000000000000005</v>
          </cell>
          <cell r="AH348">
            <v>38092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38092</v>
          </cell>
          <cell r="AO348">
            <v>0</v>
          </cell>
          <cell r="AP348">
            <v>0</v>
          </cell>
          <cell r="AQ348">
            <v>12727</v>
          </cell>
          <cell r="AR348">
            <v>11744</v>
          </cell>
          <cell r="AS348">
            <v>9799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19010</v>
          </cell>
          <cell r="AY348">
            <v>144</v>
          </cell>
          <cell r="AZ348">
            <v>11744</v>
          </cell>
          <cell r="BA348">
            <v>38092</v>
          </cell>
          <cell r="BB348">
            <v>49836</v>
          </cell>
          <cell r="BC348">
            <v>2.8</v>
          </cell>
          <cell r="BD348">
            <v>32883.199999999997</v>
          </cell>
          <cell r="BE348">
            <v>106615.32</v>
          </cell>
          <cell r="BF348">
            <v>740.38</v>
          </cell>
          <cell r="BG348">
            <v>0</v>
          </cell>
          <cell r="BH348">
            <v>0</v>
          </cell>
          <cell r="BI348">
            <v>12</v>
          </cell>
          <cell r="BJ348">
            <v>0</v>
          </cell>
          <cell r="BK348">
            <v>1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 t="str">
            <v>Barb</v>
          </cell>
          <cell r="BQ348" t="str">
            <v>Brown</v>
          </cell>
          <cell r="BR348">
            <v>3192577700</v>
          </cell>
          <cell r="BS348" t="str">
            <v>barb.brown@wmucsd.org</v>
          </cell>
          <cell r="BT348" t="str">
            <v>Barb</v>
          </cell>
          <cell r="BU348" t="str">
            <v>Brown</v>
          </cell>
          <cell r="BV348">
            <v>3192577700</v>
          </cell>
          <cell r="BW348" t="str">
            <v>barb.brown@wmucsd.org</v>
          </cell>
          <cell r="BX348" t="str">
            <v>Tracy</v>
          </cell>
          <cell r="BY348" t="str">
            <v>Trejo</v>
          </cell>
          <cell r="BZ348" t="str">
            <v>319-330-2392</v>
          </cell>
          <cell r="CA348" t="str">
            <v>none</v>
          </cell>
          <cell r="CB348" t="str">
            <v>NULL</v>
          </cell>
          <cell r="CC348">
            <v>41897.678252314814</v>
          </cell>
          <cell r="CD348" t="str">
            <v>NULL</v>
          </cell>
          <cell r="CE348">
            <v>1</v>
          </cell>
          <cell r="CF348">
            <v>1</v>
          </cell>
          <cell r="CG348">
            <v>1</v>
          </cell>
          <cell r="CH348">
            <v>1390</v>
          </cell>
          <cell r="CI348" t="str">
            <v>7047</v>
          </cell>
          <cell r="CJ348" t="str">
            <v>0000</v>
          </cell>
          <cell r="CK348" t="str">
            <v>2014</v>
          </cell>
        </row>
        <row r="349">
          <cell r="A349">
            <v>7056</v>
          </cell>
          <cell r="B349" t="str">
            <v>2014</v>
          </cell>
          <cell r="C349">
            <v>127202.56</v>
          </cell>
          <cell r="D349">
            <v>0</v>
          </cell>
          <cell r="E349">
            <v>128207.5</v>
          </cell>
          <cell r="F349">
            <v>0</v>
          </cell>
          <cell r="G349">
            <v>0</v>
          </cell>
          <cell r="H349">
            <v>0</v>
          </cell>
          <cell r="I349">
            <v>388023.25</v>
          </cell>
          <cell r="J349">
            <v>164031.53</v>
          </cell>
          <cell r="K349">
            <v>47940.09</v>
          </cell>
          <cell r="L349">
            <v>35910.44</v>
          </cell>
          <cell r="M349">
            <v>36</v>
          </cell>
          <cell r="N349">
            <v>1205</v>
          </cell>
          <cell r="O349">
            <v>29774.6</v>
          </cell>
          <cell r="P349">
            <v>4649.84</v>
          </cell>
          <cell r="Q349">
            <v>0</v>
          </cell>
          <cell r="R349">
            <v>926980.81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4749.67</v>
          </cell>
          <cell r="Y349">
            <v>5403.44</v>
          </cell>
          <cell r="Z349">
            <v>28710.639999999999</v>
          </cell>
          <cell r="AA349">
            <v>0</v>
          </cell>
          <cell r="AB349">
            <v>14048.72</v>
          </cell>
          <cell r="AC349">
            <v>0</v>
          </cell>
          <cell r="AD349">
            <v>0</v>
          </cell>
          <cell r="AE349">
            <v>52912.47</v>
          </cell>
          <cell r="AF349">
            <v>874068.34</v>
          </cell>
          <cell r="AG349">
            <v>0.56000000000000005</v>
          </cell>
          <cell r="AH349">
            <v>182134</v>
          </cell>
          <cell r="AI349">
            <v>31812</v>
          </cell>
          <cell r="AJ349">
            <v>0</v>
          </cell>
          <cell r="AK349">
            <v>0</v>
          </cell>
          <cell r="AL349">
            <v>974</v>
          </cell>
          <cell r="AM349">
            <v>7849</v>
          </cell>
          <cell r="AN349">
            <v>183108</v>
          </cell>
          <cell r="AO349">
            <v>39661</v>
          </cell>
          <cell r="AP349">
            <v>16916</v>
          </cell>
          <cell r="AQ349">
            <v>51269</v>
          </cell>
          <cell r="AR349">
            <v>28267</v>
          </cell>
          <cell r="AS349">
            <v>25087</v>
          </cell>
          <cell r="AT349">
            <v>2376</v>
          </cell>
          <cell r="AU349">
            <v>0</v>
          </cell>
          <cell r="AV349">
            <v>0</v>
          </cell>
          <cell r="AW349">
            <v>0</v>
          </cell>
          <cell r="AX349">
            <v>9649</v>
          </cell>
          <cell r="AY349">
            <v>1098</v>
          </cell>
          <cell r="AZ349">
            <v>47559</v>
          </cell>
          <cell r="BA349">
            <v>222769</v>
          </cell>
          <cell r="BB349">
            <v>270328</v>
          </cell>
          <cell r="BC349">
            <v>3.23</v>
          </cell>
          <cell r="BD349">
            <v>153615.57</v>
          </cell>
          <cell r="BE349">
            <v>720452.77</v>
          </cell>
          <cell r="BF349">
            <v>656.15</v>
          </cell>
          <cell r="BG349">
            <v>0</v>
          </cell>
          <cell r="BH349">
            <v>0</v>
          </cell>
          <cell r="BI349">
            <v>17</v>
          </cell>
          <cell r="BJ349">
            <v>1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 t="str">
            <v>Cammy</v>
          </cell>
          <cell r="BQ349" t="str">
            <v>Leners</v>
          </cell>
          <cell r="BR349" t="str">
            <v>515-462-2718</v>
          </cell>
          <cell r="BS349" t="str">
            <v>cleners@winterset.k12.ia.us</v>
          </cell>
          <cell r="BT349" t="str">
            <v>Deb</v>
          </cell>
          <cell r="BU349" t="str">
            <v>Kahler</v>
          </cell>
          <cell r="BV349" t="str">
            <v>515-462-2550</v>
          </cell>
          <cell r="BW349" t="str">
            <v>dkahler@wiinterset.k12.ia.us</v>
          </cell>
          <cell r="BX349" t="str">
            <v>Kevin</v>
          </cell>
          <cell r="BY349" t="str">
            <v>Smith</v>
          </cell>
          <cell r="BZ349" t="str">
            <v>515-462-2550</v>
          </cell>
          <cell r="CA349" t="str">
            <v>ksmith@winterset.k12.ia.us</v>
          </cell>
          <cell r="CB349" t="str">
            <v>NULL</v>
          </cell>
          <cell r="CC349">
            <v>41967.585497685184</v>
          </cell>
          <cell r="CD349" t="str">
            <v>NULL</v>
          </cell>
          <cell r="CE349">
            <v>1</v>
          </cell>
          <cell r="CF349">
            <v>1</v>
          </cell>
          <cell r="CG349">
            <v>1</v>
          </cell>
          <cell r="CH349">
            <v>1391</v>
          </cell>
          <cell r="CI349" t="str">
            <v>7056</v>
          </cell>
          <cell r="CJ349" t="str">
            <v>0000</v>
          </cell>
          <cell r="CK349" t="str">
            <v>2014</v>
          </cell>
        </row>
        <row r="350">
          <cell r="A350">
            <v>7092</v>
          </cell>
          <cell r="B350" t="str">
            <v>2014</v>
          </cell>
          <cell r="C350">
            <v>49677.01</v>
          </cell>
          <cell r="D350">
            <v>0</v>
          </cell>
          <cell r="E350">
            <v>10028.57</v>
          </cell>
          <cell r="F350">
            <v>0</v>
          </cell>
          <cell r="G350">
            <v>0</v>
          </cell>
          <cell r="H350">
            <v>0</v>
          </cell>
          <cell r="I350">
            <v>113199.41</v>
          </cell>
          <cell r="J350">
            <v>32839.03</v>
          </cell>
          <cell r="K350">
            <v>8699.2099999999991</v>
          </cell>
          <cell r="L350">
            <v>2184.7199999999998</v>
          </cell>
          <cell r="M350">
            <v>5150</v>
          </cell>
          <cell r="N350">
            <v>810</v>
          </cell>
          <cell r="O350">
            <v>0</v>
          </cell>
          <cell r="P350">
            <v>2584.52</v>
          </cell>
          <cell r="Q350">
            <v>0</v>
          </cell>
          <cell r="R350">
            <v>225172.47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2992.52</v>
          </cell>
          <cell r="Y350">
            <v>5574.8</v>
          </cell>
          <cell r="Z350">
            <v>11807.6</v>
          </cell>
          <cell r="AA350">
            <v>0</v>
          </cell>
          <cell r="AB350">
            <v>4405.5200000000004</v>
          </cell>
          <cell r="AC350">
            <v>0</v>
          </cell>
          <cell r="AD350">
            <v>0</v>
          </cell>
          <cell r="AE350">
            <v>24780.44</v>
          </cell>
          <cell r="AF350">
            <v>200392.03</v>
          </cell>
          <cell r="AG350">
            <v>0.56000000000000005</v>
          </cell>
          <cell r="AH350">
            <v>49109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49109</v>
          </cell>
          <cell r="AO350">
            <v>0</v>
          </cell>
          <cell r="AP350">
            <v>1312</v>
          </cell>
          <cell r="AQ350">
            <v>21085</v>
          </cell>
          <cell r="AR350">
            <v>14448</v>
          </cell>
          <cell r="AS350">
            <v>7867</v>
          </cell>
          <cell r="AT350">
            <v>555</v>
          </cell>
          <cell r="AU350">
            <v>0</v>
          </cell>
          <cell r="AV350">
            <v>0</v>
          </cell>
          <cell r="AW350">
            <v>0</v>
          </cell>
          <cell r="AX350">
            <v>9955</v>
          </cell>
          <cell r="AY350">
            <v>155</v>
          </cell>
          <cell r="AZ350">
            <v>16315</v>
          </cell>
          <cell r="BA350">
            <v>49109</v>
          </cell>
          <cell r="BB350">
            <v>65424</v>
          </cell>
          <cell r="BC350">
            <v>3.06</v>
          </cell>
          <cell r="BD350">
            <v>49923.9</v>
          </cell>
          <cell r="BE350">
            <v>150468.13</v>
          </cell>
          <cell r="BF350">
            <v>970.76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1</v>
          </cell>
          <cell r="BN350">
            <v>0</v>
          </cell>
          <cell r="BO350">
            <v>0</v>
          </cell>
          <cell r="BP350" t="str">
            <v>Kelli</v>
          </cell>
          <cell r="BQ350" t="str">
            <v>Gray</v>
          </cell>
          <cell r="BR350" t="str">
            <v>712-647-2411</v>
          </cell>
          <cell r="BS350" t="str">
            <v>kgray@woodbine.k12.ia.us</v>
          </cell>
          <cell r="BT350" t="str">
            <v>Donn</v>
          </cell>
          <cell r="BU350" t="str">
            <v>Alvis</v>
          </cell>
          <cell r="BV350" t="str">
            <v>712-647-2325</v>
          </cell>
          <cell r="BW350" t="str">
            <v>dalvis@woodbine.k12.ia.us</v>
          </cell>
          <cell r="BX350" t="str">
            <v>Donn</v>
          </cell>
          <cell r="BY350" t="str">
            <v>Alvis</v>
          </cell>
          <cell r="BZ350" t="str">
            <v>712-647-2325</v>
          </cell>
          <cell r="CA350" t="str">
            <v>dalvis@woodbine.k12.ia.us</v>
          </cell>
          <cell r="CB350" t="str">
            <v>NULL</v>
          </cell>
          <cell r="CC350">
            <v>41897.645185185182</v>
          </cell>
          <cell r="CD350" t="str">
            <v>NULL</v>
          </cell>
          <cell r="CE350">
            <v>1</v>
          </cell>
          <cell r="CF350">
            <v>1</v>
          </cell>
          <cell r="CG350">
            <v>1</v>
          </cell>
          <cell r="CH350">
            <v>1392</v>
          </cell>
          <cell r="CI350" t="str">
            <v>7092</v>
          </cell>
          <cell r="CJ350" t="str">
            <v>0000</v>
          </cell>
          <cell r="CK350" t="str">
            <v>2014</v>
          </cell>
        </row>
        <row r="351">
          <cell r="A351">
            <v>7098</v>
          </cell>
          <cell r="B351" t="str">
            <v>2014</v>
          </cell>
          <cell r="C351">
            <v>47184.38</v>
          </cell>
          <cell r="D351">
            <v>0</v>
          </cell>
          <cell r="E351">
            <v>40869</v>
          </cell>
          <cell r="F351">
            <v>0</v>
          </cell>
          <cell r="G351">
            <v>0</v>
          </cell>
          <cell r="H351">
            <v>1457.25</v>
          </cell>
          <cell r="I351">
            <v>150238.89000000001</v>
          </cell>
          <cell r="J351">
            <v>25101.46</v>
          </cell>
          <cell r="K351">
            <v>50919.86</v>
          </cell>
          <cell r="L351">
            <v>0</v>
          </cell>
          <cell r="M351">
            <v>11040</v>
          </cell>
          <cell r="N351">
            <v>0</v>
          </cell>
          <cell r="O351">
            <v>1432.25</v>
          </cell>
          <cell r="P351">
            <v>6036.16</v>
          </cell>
          <cell r="Q351">
            <v>0</v>
          </cell>
          <cell r="R351">
            <v>334279.25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14242.48</v>
          </cell>
          <cell r="Z351">
            <v>16088.8</v>
          </cell>
          <cell r="AA351">
            <v>0</v>
          </cell>
          <cell r="AB351">
            <v>13998.32</v>
          </cell>
          <cell r="AC351">
            <v>0</v>
          </cell>
          <cell r="AD351">
            <v>0</v>
          </cell>
          <cell r="AE351">
            <v>44329.599999999999</v>
          </cell>
          <cell r="AF351">
            <v>289949.65000000002</v>
          </cell>
          <cell r="AG351">
            <v>0.56000000000000005</v>
          </cell>
          <cell r="AH351">
            <v>60140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60140</v>
          </cell>
          <cell r="AO351">
            <v>0</v>
          </cell>
          <cell r="AP351">
            <v>2163</v>
          </cell>
          <cell r="AQ351">
            <v>28730</v>
          </cell>
          <cell r="AR351">
            <v>22185</v>
          </cell>
          <cell r="AS351">
            <v>24997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25433</v>
          </cell>
          <cell r="AY351">
            <v>295.5</v>
          </cell>
          <cell r="AZ351">
            <v>24348</v>
          </cell>
          <cell r="BA351">
            <v>60140</v>
          </cell>
          <cell r="BB351">
            <v>84488</v>
          </cell>
          <cell r="BC351">
            <v>3.43</v>
          </cell>
          <cell r="BD351">
            <v>83513.64</v>
          </cell>
          <cell r="BE351">
            <v>206436.01</v>
          </cell>
          <cell r="BF351">
            <v>698.6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1</v>
          </cell>
          <cell r="BP351" t="str">
            <v>Christen</v>
          </cell>
          <cell r="BQ351" t="str">
            <v>Howrey</v>
          </cell>
          <cell r="BR351">
            <v>7128733128</v>
          </cell>
          <cell r="BS351" t="str">
            <v>chowrey@woodbury-central.k12.ia.us</v>
          </cell>
          <cell r="BT351" t="str">
            <v>Jeff</v>
          </cell>
          <cell r="BU351" t="str">
            <v>Crick</v>
          </cell>
          <cell r="BV351">
            <v>7128701057</v>
          </cell>
          <cell r="BW351" t="str">
            <v>n/a</v>
          </cell>
          <cell r="BX351" t="str">
            <v>n/a</v>
          </cell>
          <cell r="BY351" t="str">
            <v>n/a</v>
          </cell>
          <cell r="BZ351" t="str">
            <v>n/a</v>
          </cell>
          <cell r="CA351" t="str">
            <v>n/a</v>
          </cell>
          <cell r="CB351" t="str">
            <v>NULL</v>
          </cell>
          <cell r="CC351">
            <v>41897.54451388889</v>
          </cell>
          <cell r="CD351" t="str">
            <v>NULL</v>
          </cell>
          <cell r="CE351">
            <v>1</v>
          </cell>
          <cell r="CF351">
            <v>1</v>
          </cell>
          <cell r="CG351">
            <v>1</v>
          </cell>
          <cell r="CH351">
            <v>1393</v>
          </cell>
          <cell r="CI351" t="str">
            <v>7098</v>
          </cell>
          <cell r="CJ351" t="str">
            <v>0000</v>
          </cell>
          <cell r="CK351" t="str">
            <v>2014</v>
          </cell>
        </row>
        <row r="352">
          <cell r="A352">
            <v>7110</v>
          </cell>
          <cell r="B352" t="str">
            <v>2014</v>
          </cell>
          <cell r="C352">
            <v>66579.100000000006</v>
          </cell>
          <cell r="D352">
            <v>0</v>
          </cell>
          <cell r="E352">
            <v>70648.149999999994</v>
          </cell>
          <cell r="F352">
            <v>2917.5</v>
          </cell>
          <cell r="G352">
            <v>0</v>
          </cell>
          <cell r="H352">
            <v>0</v>
          </cell>
          <cell r="I352">
            <v>189552.52</v>
          </cell>
          <cell r="J352">
            <v>59266.51</v>
          </cell>
          <cell r="K352">
            <v>14404.17</v>
          </cell>
          <cell r="L352">
            <v>36336.449999999997</v>
          </cell>
          <cell r="M352">
            <v>0</v>
          </cell>
          <cell r="N352">
            <v>0</v>
          </cell>
          <cell r="O352">
            <v>2847</v>
          </cell>
          <cell r="P352">
            <v>11089.58</v>
          </cell>
          <cell r="Q352">
            <v>0</v>
          </cell>
          <cell r="R352">
            <v>453640.98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3302.8</v>
          </cell>
          <cell r="Y352">
            <v>2319.52</v>
          </cell>
          <cell r="Z352">
            <v>27046.32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32668.639999999999</v>
          </cell>
          <cell r="AF352">
            <v>420972.34</v>
          </cell>
          <cell r="AG352">
            <v>0.56000000000000005</v>
          </cell>
          <cell r="AH352">
            <v>72094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72094</v>
          </cell>
          <cell r="AO352">
            <v>0</v>
          </cell>
          <cell r="AP352">
            <v>8896</v>
          </cell>
          <cell r="AQ352">
            <v>48297</v>
          </cell>
          <cell r="AR352">
            <v>30212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4142</v>
          </cell>
          <cell r="AY352">
            <v>544</v>
          </cell>
          <cell r="AZ352">
            <v>39108</v>
          </cell>
          <cell r="BA352">
            <v>72094</v>
          </cell>
          <cell r="BB352">
            <v>111202</v>
          </cell>
          <cell r="BC352">
            <v>3.79</v>
          </cell>
          <cell r="BD352">
            <v>148219.32</v>
          </cell>
          <cell r="BE352">
            <v>272753.02</v>
          </cell>
          <cell r="BF352">
            <v>501.38</v>
          </cell>
          <cell r="BG352">
            <v>0</v>
          </cell>
          <cell r="BH352">
            <v>0</v>
          </cell>
          <cell r="BI352">
            <v>11</v>
          </cell>
          <cell r="BJ352">
            <v>1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 t="str">
            <v>Bob</v>
          </cell>
          <cell r="BQ352" t="str">
            <v>Torrence</v>
          </cell>
          <cell r="BR352" t="str">
            <v>515-438-4319</v>
          </cell>
          <cell r="BS352" t="str">
            <v>btorrence@wg.k12.ia.us</v>
          </cell>
          <cell r="BT352" t="str">
            <v>Kevin</v>
          </cell>
          <cell r="BU352" t="str">
            <v>Thiele</v>
          </cell>
          <cell r="BV352" t="str">
            <v>515-438-2115</v>
          </cell>
          <cell r="BW352" t="str">
            <v>kthiele@wg.k12.ia.us</v>
          </cell>
          <cell r="BX352" t="str">
            <v>Bob</v>
          </cell>
          <cell r="BY352" t="str">
            <v>Hixson</v>
          </cell>
          <cell r="BZ352" t="str">
            <v>515-999-2575</v>
          </cell>
          <cell r="CA352" t="str">
            <v>bobh@benchevy.com</v>
          </cell>
          <cell r="CB352" t="str">
            <v>NULL</v>
          </cell>
          <cell r="CC352">
            <v>41897.508020833331</v>
          </cell>
          <cell r="CD352" t="str">
            <v>NULL</v>
          </cell>
          <cell r="CE352">
            <v>1</v>
          </cell>
          <cell r="CF352">
            <v>1</v>
          </cell>
          <cell r="CG352">
            <v>1</v>
          </cell>
          <cell r="CH352">
            <v>1394</v>
          </cell>
          <cell r="CI352" t="str">
            <v>7110</v>
          </cell>
          <cell r="CJ352" t="str">
            <v>0000</v>
          </cell>
          <cell r="CK352" t="str">
            <v>2014</v>
          </cell>
        </row>
        <row r="354">
          <cell r="A354" t="str">
            <v>Districts = 346</v>
          </cell>
        </row>
        <row r="356">
          <cell r="A356" t="str">
            <v>District Changes effective 7/1/13</v>
          </cell>
        </row>
        <row r="357">
          <cell r="A357" t="str">
            <v>Forest City 2295 and Woden-Crystal Lake 7083 became Forest City 2295</v>
          </cell>
        </row>
        <row r="358">
          <cell r="A358" t="str">
            <v>East Central 1965 and Preston 5337 became Easton Valley 1965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PP adjustments"/>
      <sheetName val="Totals - CPP and Transpo"/>
      <sheetName val="Transportation Weights"/>
      <sheetName val="DCCP Adjustments Cost"/>
      <sheetName val="10 Year Chart"/>
      <sheetName val="Transpo Weights Calculations"/>
      <sheetName val="Scenarios"/>
    </sheetNames>
    <sheetDataSet>
      <sheetData sheetId="0"/>
      <sheetData sheetId="1"/>
      <sheetData sheetId="2"/>
      <sheetData sheetId="3">
        <row r="3">
          <cell r="AQ3">
            <v>6719</v>
          </cell>
          <cell r="BA3">
            <v>6739</v>
          </cell>
          <cell r="BK3">
            <v>6759</v>
          </cell>
          <cell r="BU3">
            <v>6779</v>
          </cell>
          <cell r="CE3">
            <v>6799</v>
          </cell>
          <cell r="CO3">
            <v>6819</v>
          </cell>
          <cell r="CY3">
            <v>6839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65"/>
  <sheetViews>
    <sheetView topLeftCell="BD331" workbookViewId="0">
      <selection activeCell="AP344" sqref="AP344"/>
    </sheetView>
  </sheetViews>
  <sheetFormatPr defaultColWidth="9.1171875" defaultRowHeight="13.7" x14ac:dyDescent="0.4"/>
  <cols>
    <col min="1" max="1" width="9.52734375" style="1" customWidth="1"/>
    <col min="2" max="2" width="34.41015625" style="2" customWidth="1"/>
    <col min="3" max="3" width="14.1171875" style="3" customWidth="1"/>
    <col min="4" max="4" width="15.1171875" style="3" customWidth="1"/>
    <col min="5" max="8" width="13.64453125" style="3" customWidth="1"/>
    <col min="9" max="9" width="21" style="3" customWidth="1"/>
    <col min="10" max="10" width="20.1171875" style="3" customWidth="1"/>
    <col min="11" max="11" width="2.52734375" style="3" customWidth="1"/>
    <col min="12" max="14" width="13.87890625" style="3" customWidth="1"/>
    <col min="15" max="15" width="16.52734375" style="3" customWidth="1"/>
    <col min="16" max="16" width="2.52734375" style="1" customWidth="1"/>
    <col min="17" max="17" width="13.87890625" style="1" customWidth="1"/>
    <col min="18" max="18" width="13.87890625" style="3" customWidth="1"/>
    <col min="19" max="19" width="13.87890625" style="1" customWidth="1"/>
    <col min="20" max="21" width="13.87890625" style="1" hidden="1" customWidth="1"/>
    <col min="22" max="22" width="30.87890625" style="1" hidden="1" customWidth="1"/>
    <col min="23" max="23" width="2.1171875" style="3" customWidth="1"/>
    <col min="24" max="24" width="19.52734375" style="1" customWidth="1"/>
    <col min="25" max="25" width="24.64453125" style="1" hidden="1" customWidth="1"/>
    <col min="26" max="26" width="2.52734375" style="3" customWidth="1"/>
    <col min="27" max="27" width="13.3515625" style="1" customWidth="1"/>
    <col min="28" max="28" width="2.64453125" style="1" hidden="1" customWidth="1"/>
    <col min="29" max="29" width="15.3515625" style="1" hidden="1" customWidth="1"/>
    <col min="30" max="30" width="10.41015625" style="1" hidden="1" customWidth="1"/>
    <col min="31" max="31" width="9.1171875" style="1" hidden="1" customWidth="1"/>
    <col min="32" max="32" width="17.52734375" style="3" hidden="1" customWidth="1"/>
    <col min="33" max="33" width="1.64453125" style="3" customWidth="1"/>
    <col min="34" max="34" width="14" style="1" customWidth="1"/>
    <col min="35" max="35" width="9.87890625" style="3" customWidth="1"/>
    <col min="36" max="36" width="1.64453125" style="3" customWidth="1"/>
    <col min="37" max="37" width="12" style="3" customWidth="1"/>
    <col min="38" max="39" width="17.41015625" style="1" customWidth="1"/>
    <col min="40" max="40" width="1.64453125" style="3" customWidth="1"/>
    <col min="41" max="41" width="12.1171875" style="3" customWidth="1"/>
    <col min="42" max="42" width="17.3515625" style="1" customWidth="1"/>
    <col min="43" max="43" width="17.41015625" style="1" customWidth="1"/>
    <col min="44" max="44" width="1.64453125" style="3" customWidth="1"/>
    <col min="45" max="45" width="11.64453125" style="3" customWidth="1"/>
    <col min="46" max="46" width="17.52734375" style="1" customWidth="1"/>
    <col min="47" max="47" width="17.41015625" style="1" customWidth="1"/>
    <col min="48" max="48" width="1.64453125" style="3" customWidth="1"/>
    <col min="49" max="49" width="11.64453125" style="3" customWidth="1"/>
    <col min="50" max="50" width="17.87890625" style="1" customWidth="1"/>
    <col min="51" max="51" width="17.41015625" style="1" customWidth="1"/>
    <col min="52" max="52" width="1.64453125" style="3" customWidth="1"/>
    <col min="53" max="53" width="11.64453125" style="1" customWidth="1"/>
    <col min="54" max="54" width="17.87890625" style="1" customWidth="1"/>
    <col min="55" max="55" width="17.41015625" style="1" customWidth="1"/>
    <col min="56" max="56" width="1.64453125" style="3" customWidth="1"/>
    <col min="57" max="57" width="11.64453125" style="1" customWidth="1"/>
    <col min="58" max="58" width="17.87890625" style="1" customWidth="1"/>
    <col min="59" max="59" width="17.41015625" style="1" customWidth="1"/>
    <col min="60" max="60" width="1.64453125" style="3" customWidth="1"/>
    <col min="61" max="61" width="11.64453125" style="1" customWidth="1"/>
    <col min="62" max="62" width="17.87890625" style="1" customWidth="1"/>
    <col min="63" max="63" width="17.41015625" style="1" customWidth="1"/>
    <col min="64" max="64" width="1.52734375" style="3" customWidth="1"/>
    <col min="65" max="65" width="11.64453125" style="1" customWidth="1"/>
    <col min="66" max="66" width="17.87890625" style="1" customWidth="1"/>
    <col min="67" max="67" width="17.41015625" style="1" customWidth="1"/>
    <col min="68" max="68" width="1.64453125" style="3" customWidth="1"/>
    <col min="69" max="69" width="11.64453125" style="1" customWidth="1"/>
    <col min="70" max="70" width="17.87890625" style="1" customWidth="1"/>
    <col min="71" max="71" width="17.41015625" style="1" customWidth="1"/>
    <col min="72" max="72" width="1.64453125" style="3" customWidth="1"/>
    <col min="73" max="73" width="11.64453125" style="1" customWidth="1"/>
    <col min="74" max="74" width="17.87890625" style="1" customWidth="1"/>
    <col min="75" max="75" width="1.64453125" style="3" customWidth="1"/>
    <col min="76" max="76" width="19.1171875" style="1" customWidth="1"/>
    <col min="77" max="16384" width="9.1171875" style="1"/>
  </cols>
  <sheetData>
    <row r="1" spans="1:75" ht="18" customHeight="1" x14ac:dyDescent="0.4">
      <c r="I1" s="66" t="s">
        <v>0</v>
      </c>
      <c r="J1" s="67" t="s">
        <v>1</v>
      </c>
      <c r="O1" s="67" t="s">
        <v>2</v>
      </c>
      <c r="Q1" s="68"/>
      <c r="S1" s="63" t="s">
        <v>3</v>
      </c>
      <c r="T1" s="4"/>
      <c r="U1" s="4"/>
      <c r="V1" s="4"/>
      <c r="W1" s="5"/>
      <c r="X1" s="63" t="s">
        <v>4</v>
      </c>
      <c r="Y1" s="4"/>
      <c r="Z1" s="5"/>
      <c r="AA1" s="63" t="s">
        <v>5</v>
      </c>
      <c r="AB1" s="6"/>
      <c r="AC1" s="4"/>
      <c r="AD1" s="4"/>
      <c r="AE1" s="4"/>
      <c r="AF1" s="5"/>
      <c r="AG1" s="5"/>
      <c r="AH1" s="63" t="s">
        <v>6</v>
      </c>
      <c r="AI1" s="65" t="s">
        <v>7</v>
      </c>
      <c r="AJ1" s="5"/>
      <c r="AK1" s="7" t="s">
        <v>8</v>
      </c>
      <c r="AL1" s="63" t="s">
        <v>9</v>
      </c>
      <c r="AM1" s="63" t="s">
        <v>10</v>
      </c>
      <c r="AN1" s="5"/>
      <c r="AO1" s="7" t="s">
        <v>11</v>
      </c>
      <c r="AP1" s="63" t="s">
        <v>9</v>
      </c>
      <c r="AQ1" s="63" t="s">
        <v>10</v>
      </c>
      <c r="AR1" s="5"/>
      <c r="AS1" s="7" t="s">
        <v>12</v>
      </c>
      <c r="AT1" s="63" t="s">
        <v>9</v>
      </c>
      <c r="AU1" s="63" t="s">
        <v>10</v>
      </c>
      <c r="AV1" s="5"/>
      <c r="AW1" s="7" t="s">
        <v>13</v>
      </c>
      <c r="AX1" s="63" t="s">
        <v>9</v>
      </c>
      <c r="AY1" s="63" t="s">
        <v>10</v>
      </c>
      <c r="AZ1" s="5"/>
      <c r="BA1" s="8" t="s">
        <v>14</v>
      </c>
      <c r="BB1" s="63" t="s">
        <v>9</v>
      </c>
      <c r="BC1" s="63" t="s">
        <v>10</v>
      </c>
      <c r="BD1" s="5"/>
      <c r="BE1" s="8" t="s">
        <v>15</v>
      </c>
      <c r="BF1" s="63" t="s">
        <v>9</v>
      </c>
      <c r="BG1" s="63" t="s">
        <v>10</v>
      </c>
      <c r="BH1" s="5"/>
      <c r="BI1" s="8" t="s">
        <v>16</v>
      </c>
      <c r="BJ1" s="63" t="s">
        <v>9</v>
      </c>
      <c r="BK1" s="63" t="s">
        <v>10</v>
      </c>
      <c r="BL1" s="5"/>
      <c r="BM1" s="8" t="s">
        <v>17</v>
      </c>
      <c r="BN1" s="63" t="s">
        <v>9</v>
      </c>
      <c r="BO1" s="63" t="s">
        <v>10</v>
      </c>
      <c r="BP1" s="5"/>
      <c r="BQ1" s="8" t="s">
        <v>18</v>
      </c>
      <c r="BR1" s="63" t="s">
        <v>9</v>
      </c>
      <c r="BS1" s="63" t="s">
        <v>10</v>
      </c>
      <c r="BT1" s="5"/>
      <c r="BU1" s="8" t="s">
        <v>19</v>
      </c>
      <c r="BV1" s="63" t="s">
        <v>9</v>
      </c>
      <c r="BW1" s="5"/>
    </row>
    <row r="2" spans="1:75" ht="34.5" customHeight="1" x14ac:dyDescent="0.4">
      <c r="C2" s="3" t="s">
        <v>20</v>
      </c>
      <c r="D2" s="3" t="s">
        <v>20</v>
      </c>
      <c r="E2" s="3" t="s">
        <v>20</v>
      </c>
      <c r="F2" s="3" t="s">
        <v>21</v>
      </c>
      <c r="G2" s="3" t="s">
        <v>21</v>
      </c>
      <c r="H2" s="3" t="s">
        <v>21</v>
      </c>
      <c r="I2" s="66"/>
      <c r="J2" s="67"/>
      <c r="L2" s="3" t="s">
        <v>22</v>
      </c>
      <c r="O2" s="67"/>
      <c r="Q2" s="68"/>
      <c r="S2" s="63"/>
      <c r="T2" s="4"/>
      <c r="U2" s="4"/>
      <c r="V2" s="4"/>
      <c r="W2" s="5"/>
      <c r="X2" s="63"/>
      <c r="Y2" s="4"/>
      <c r="Z2" s="5"/>
      <c r="AA2" s="63"/>
      <c r="AB2" s="6"/>
      <c r="AC2" s="4"/>
      <c r="AD2" s="4"/>
      <c r="AE2" s="4"/>
      <c r="AF2" s="5"/>
      <c r="AG2" s="5"/>
      <c r="AH2" s="63"/>
      <c r="AI2" s="65"/>
      <c r="AJ2" s="5"/>
      <c r="AK2" s="5" t="s">
        <v>23</v>
      </c>
      <c r="AL2" s="63"/>
      <c r="AM2" s="63"/>
      <c r="AN2" s="5"/>
      <c r="AO2" s="5" t="s">
        <v>24</v>
      </c>
      <c r="AP2" s="63"/>
      <c r="AQ2" s="63"/>
      <c r="AR2" s="5"/>
      <c r="AS2" s="5" t="s">
        <v>25</v>
      </c>
      <c r="AT2" s="63"/>
      <c r="AU2" s="63"/>
      <c r="AV2" s="5"/>
      <c r="AW2" s="5" t="s">
        <v>26</v>
      </c>
      <c r="AX2" s="63"/>
      <c r="AY2" s="63"/>
      <c r="AZ2" s="5"/>
      <c r="BA2" s="9" t="s">
        <v>27</v>
      </c>
      <c r="BB2" s="63"/>
      <c r="BC2" s="63"/>
      <c r="BD2" s="5"/>
      <c r="BE2" s="9" t="s">
        <v>28</v>
      </c>
      <c r="BF2" s="63"/>
      <c r="BG2" s="63"/>
      <c r="BH2" s="5"/>
      <c r="BI2" s="9" t="s">
        <v>29</v>
      </c>
      <c r="BJ2" s="63"/>
      <c r="BK2" s="63"/>
      <c r="BL2" s="5"/>
      <c r="BM2" s="9" t="s">
        <v>30</v>
      </c>
      <c r="BN2" s="63"/>
      <c r="BO2" s="63"/>
      <c r="BP2" s="5"/>
      <c r="BQ2" s="9" t="s">
        <v>31</v>
      </c>
      <c r="BR2" s="63"/>
      <c r="BS2" s="63"/>
      <c r="BT2" s="5"/>
      <c r="BU2" s="9" t="s">
        <v>32</v>
      </c>
      <c r="BV2" s="63"/>
      <c r="BW2" s="5"/>
    </row>
    <row r="3" spans="1:75" ht="18" customHeight="1" x14ac:dyDescent="0.4">
      <c r="C3" s="3" t="s">
        <v>33</v>
      </c>
      <c r="D3" s="3" t="s">
        <v>34</v>
      </c>
      <c r="E3" s="3" t="s">
        <v>35</v>
      </c>
      <c r="F3" s="3" t="s">
        <v>33</v>
      </c>
      <c r="G3" s="3" t="s">
        <v>34</v>
      </c>
      <c r="H3" s="3" t="s">
        <v>35</v>
      </c>
      <c r="I3" s="66"/>
      <c r="J3" s="67"/>
      <c r="L3" s="3" t="s">
        <v>33</v>
      </c>
      <c r="M3" s="3" t="s">
        <v>34</v>
      </c>
      <c r="N3" s="3" t="s">
        <v>35</v>
      </c>
      <c r="O3" s="67"/>
      <c r="X3" s="10"/>
    </row>
    <row r="4" spans="1:75" ht="16.5" customHeight="1" x14ac:dyDescent="0.4">
      <c r="A4" s="1">
        <v>1</v>
      </c>
      <c r="B4" s="2">
        <f>A4+1</f>
        <v>2</v>
      </c>
      <c r="C4" s="2">
        <f t="shared" ref="C4:BN4" si="0">B4+1</f>
        <v>3</v>
      </c>
      <c r="D4" s="2">
        <f t="shared" si="0"/>
        <v>4</v>
      </c>
      <c r="E4" s="2">
        <f t="shared" si="0"/>
        <v>5</v>
      </c>
      <c r="F4" s="2">
        <f t="shared" si="0"/>
        <v>6</v>
      </c>
      <c r="G4" s="2">
        <f t="shared" si="0"/>
        <v>7</v>
      </c>
      <c r="H4" s="2">
        <f t="shared" si="0"/>
        <v>8</v>
      </c>
      <c r="I4" s="2">
        <f t="shared" si="0"/>
        <v>9</v>
      </c>
      <c r="J4" s="2">
        <f t="shared" si="0"/>
        <v>10</v>
      </c>
      <c r="K4" s="2">
        <f t="shared" si="0"/>
        <v>11</v>
      </c>
      <c r="L4" s="2">
        <f t="shared" si="0"/>
        <v>12</v>
      </c>
      <c r="M4" s="2">
        <f t="shared" si="0"/>
        <v>13</v>
      </c>
      <c r="N4" s="2">
        <f t="shared" si="0"/>
        <v>14</v>
      </c>
      <c r="O4" s="2">
        <f t="shared" si="0"/>
        <v>15</v>
      </c>
      <c r="P4" s="2">
        <f t="shared" si="0"/>
        <v>16</v>
      </c>
      <c r="Q4" s="2">
        <f t="shared" si="0"/>
        <v>17</v>
      </c>
      <c r="R4" s="2">
        <f t="shared" si="0"/>
        <v>18</v>
      </c>
      <c r="S4" s="2">
        <f t="shared" si="0"/>
        <v>19</v>
      </c>
      <c r="T4" s="2">
        <f t="shared" si="0"/>
        <v>20</v>
      </c>
      <c r="U4" s="2">
        <f t="shared" si="0"/>
        <v>21</v>
      </c>
      <c r="V4" s="2">
        <f t="shared" si="0"/>
        <v>22</v>
      </c>
      <c r="W4" s="2">
        <f t="shared" si="0"/>
        <v>23</v>
      </c>
      <c r="X4" s="2">
        <f t="shared" si="0"/>
        <v>24</v>
      </c>
      <c r="Y4" s="2">
        <f t="shared" si="0"/>
        <v>25</v>
      </c>
      <c r="Z4" s="2">
        <f t="shared" si="0"/>
        <v>26</v>
      </c>
      <c r="AA4" s="2">
        <f t="shared" si="0"/>
        <v>27</v>
      </c>
      <c r="AB4" s="2">
        <f t="shared" si="0"/>
        <v>28</v>
      </c>
      <c r="AC4" s="2">
        <f t="shared" si="0"/>
        <v>29</v>
      </c>
      <c r="AD4" s="2">
        <f t="shared" si="0"/>
        <v>30</v>
      </c>
      <c r="AE4" s="2">
        <f t="shared" si="0"/>
        <v>31</v>
      </c>
      <c r="AF4" s="2">
        <f t="shared" si="0"/>
        <v>32</v>
      </c>
      <c r="AG4" s="2">
        <f t="shared" si="0"/>
        <v>33</v>
      </c>
      <c r="AH4" s="2">
        <f t="shared" si="0"/>
        <v>34</v>
      </c>
      <c r="AI4" s="2">
        <f t="shared" si="0"/>
        <v>35</v>
      </c>
      <c r="AJ4" s="2">
        <f t="shared" si="0"/>
        <v>36</v>
      </c>
      <c r="AK4" s="2">
        <f t="shared" si="0"/>
        <v>37</v>
      </c>
      <c r="AL4" s="2">
        <f t="shared" si="0"/>
        <v>38</v>
      </c>
      <c r="AM4" s="2">
        <f t="shared" si="0"/>
        <v>39</v>
      </c>
      <c r="AN4" s="2">
        <f t="shared" si="0"/>
        <v>40</v>
      </c>
      <c r="AO4" s="2">
        <f t="shared" si="0"/>
        <v>41</v>
      </c>
      <c r="AP4" s="2">
        <f t="shared" si="0"/>
        <v>42</v>
      </c>
      <c r="AQ4" s="2">
        <f t="shared" si="0"/>
        <v>43</v>
      </c>
      <c r="AR4" s="2">
        <f t="shared" si="0"/>
        <v>44</v>
      </c>
      <c r="AS4" s="2">
        <f t="shared" si="0"/>
        <v>45</v>
      </c>
      <c r="AT4" s="2">
        <f t="shared" si="0"/>
        <v>46</v>
      </c>
      <c r="AU4" s="2">
        <f t="shared" si="0"/>
        <v>47</v>
      </c>
      <c r="AV4" s="2">
        <f t="shared" si="0"/>
        <v>48</v>
      </c>
      <c r="AW4" s="2">
        <f t="shared" si="0"/>
        <v>49</v>
      </c>
      <c r="AX4" s="2">
        <f t="shared" si="0"/>
        <v>50</v>
      </c>
      <c r="AY4" s="2">
        <f t="shared" si="0"/>
        <v>51</v>
      </c>
      <c r="AZ4" s="2">
        <f t="shared" si="0"/>
        <v>52</v>
      </c>
      <c r="BA4" s="2">
        <f t="shared" si="0"/>
        <v>53</v>
      </c>
      <c r="BB4" s="2">
        <f t="shared" si="0"/>
        <v>54</v>
      </c>
      <c r="BC4" s="2">
        <f t="shared" si="0"/>
        <v>55</v>
      </c>
      <c r="BD4" s="2">
        <f t="shared" si="0"/>
        <v>56</v>
      </c>
      <c r="BE4" s="2">
        <f t="shared" si="0"/>
        <v>57</v>
      </c>
      <c r="BF4" s="2">
        <f t="shared" si="0"/>
        <v>58</v>
      </c>
      <c r="BG4" s="2">
        <f t="shared" si="0"/>
        <v>59</v>
      </c>
      <c r="BH4" s="2">
        <f t="shared" si="0"/>
        <v>60</v>
      </c>
      <c r="BI4" s="2">
        <f t="shared" si="0"/>
        <v>61</v>
      </c>
      <c r="BJ4" s="2">
        <f t="shared" si="0"/>
        <v>62</v>
      </c>
      <c r="BK4" s="2">
        <f t="shared" si="0"/>
        <v>63</v>
      </c>
      <c r="BL4" s="2">
        <f t="shared" si="0"/>
        <v>64</v>
      </c>
      <c r="BM4" s="2">
        <f t="shared" si="0"/>
        <v>65</v>
      </c>
      <c r="BN4" s="2">
        <f t="shared" si="0"/>
        <v>66</v>
      </c>
      <c r="BO4" s="2">
        <f t="shared" ref="BO4:BV4" si="1">BN4+1</f>
        <v>67</v>
      </c>
      <c r="BP4" s="2">
        <f t="shared" si="1"/>
        <v>68</v>
      </c>
      <c r="BQ4" s="2">
        <f t="shared" si="1"/>
        <v>69</v>
      </c>
      <c r="BR4" s="2">
        <f t="shared" si="1"/>
        <v>70</v>
      </c>
      <c r="BS4" s="2">
        <f t="shared" si="1"/>
        <v>71</v>
      </c>
      <c r="BT4" s="2">
        <f t="shared" si="1"/>
        <v>72</v>
      </c>
      <c r="BU4" s="2">
        <f t="shared" si="1"/>
        <v>73</v>
      </c>
      <c r="BV4" s="2">
        <f t="shared" si="1"/>
        <v>74</v>
      </c>
      <c r="BW4" s="11"/>
    </row>
    <row r="5" spans="1:75" ht="11.25" customHeight="1" x14ac:dyDescent="0.4">
      <c r="J5" s="11"/>
      <c r="K5" s="11"/>
      <c r="L5" s="11"/>
      <c r="M5" s="11"/>
      <c r="N5" s="11"/>
      <c r="O5" s="12"/>
      <c r="P5" s="13"/>
      <c r="Q5" s="13"/>
      <c r="R5" s="11"/>
      <c r="S5" s="13"/>
      <c r="T5" s="13"/>
      <c r="U5" s="13"/>
      <c r="V5" s="13"/>
      <c r="W5" s="11"/>
      <c r="X5" s="13"/>
      <c r="Y5" s="13"/>
      <c r="Z5" s="11"/>
      <c r="AA5" s="13"/>
      <c r="AB5" s="13"/>
      <c r="AC5" s="13"/>
      <c r="AD5" s="13"/>
      <c r="AE5" s="13"/>
      <c r="AF5" s="11"/>
      <c r="AG5" s="11"/>
      <c r="AH5" s="13"/>
      <c r="AI5" s="11"/>
      <c r="AJ5" s="11"/>
      <c r="AK5" s="11"/>
      <c r="AN5" s="11"/>
      <c r="AO5" s="11"/>
      <c r="AR5" s="11"/>
      <c r="AS5" s="11"/>
      <c r="AV5" s="11"/>
      <c r="AW5" s="11"/>
      <c r="AZ5" s="11"/>
      <c r="BD5" s="11"/>
      <c r="BH5" s="11"/>
      <c r="BL5" s="11"/>
      <c r="BP5" s="11"/>
      <c r="BT5" s="11"/>
      <c r="BW5" s="11"/>
    </row>
    <row r="6" spans="1:75" ht="14.25" hidden="1" customHeight="1" x14ac:dyDescent="0.4">
      <c r="J6" s="11" t="s">
        <v>37</v>
      </c>
      <c r="K6" s="11"/>
      <c r="O6" s="11" t="s">
        <v>37</v>
      </c>
      <c r="S6" s="13" t="s">
        <v>38</v>
      </c>
    </row>
    <row r="7" spans="1:75" x14ac:dyDescent="0.4">
      <c r="A7" s="14">
        <v>9</v>
      </c>
      <c r="B7" s="15" t="s">
        <v>39</v>
      </c>
      <c r="C7" s="3">
        <f>INDEX('[1]2013-14 ATR Data'!$A$1:$M$352,MATCH(A7,'[1]2013-14 ATR Data'!$A:$A,0),8)</f>
        <v>359401</v>
      </c>
      <c r="D7" s="3">
        <f>INDEX([2]Sheet1!$A$1:$N$343,MATCH(A7,[2]Sheet1!$A$1:$A$65536,0),6)</f>
        <v>333967.35999999999</v>
      </c>
      <c r="E7" s="3">
        <f>INDEX('[3]2015-16 ATR Data'!$A$1:$K$372,MATCH($A7,'[3]2015-16 ATR Data'!$A:$A,0),6)</f>
        <v>345446.08</v>
      </c>
      <c r="F7" s="3">
        <f>INDEX('[4]349y2014'!$A$1:$CK$352,MATCH(A7,'[4]349y2014'!$A:$A,0),5)</f>
        <v>94284.3</v>
      </c>
      <c r="G7" s="3">
        <f>INDEX('[4]343y2015'!$A$1:$J$346,MATCH(A7,'[4]343y2015'!$A:$A,0),5)</f>
        <v>111172.86</v>
      </c>
      <c r="H7" s="3">
        <f>INDEX('[4]340y2016'!$A$1:$H$343,MATCH(A7,'[4]340y2016'!$A:$A,0),5)</f>
        <v>100005.57</v>
      </c>
      <c r="I7" s="3">
        <f>E7-H7</f>
        <v>245440.51</v>
      </c>
      <c r="J7" s="16">
        <f>SUM(C7:E7)-(SUM(F7:H7))</f>
        <v>733351.71</v>
      </c>
      <c r="L7" s="3">
        <v>3843281</v>
      </c>
      <c r="M7" s="3">
        <v>3860991</v>
      </c>
      <c r="N7" s="3">
        <v>4087666</v>
      </c>
      <c r="O7" s="16">
        <f>SUM(L7:N7)</f>
        <v>11791938</v>
      </c>
      <c r="Q7" s="17">
        <f>(J7/O7)</f>
        <v>6.2190940115187172E-2</v>
      </c>
      <c r="S7" s="18">
        <v>622.70000000000005</v>
      </c>
      <c r="T7" s="19">
        <f>ROUND(S7*Q7,4)</f>
        <v>38.726300000000002</v>
      </c>
      <c r="U7" s="20">
        <f>T7/$T$345</f>
        <v>1.8968890339973211E-3</v>
      </c>
      <c r="V7" s="19">
        <f>U7*(0.9*$I$345)</f>
        <v>216388.80473039151</v>
      </c>
      <c r="X7" s="21">
        <f>V7/$V$345</f>
        <v>32.446964272063504</v>
      </c>
      <c r="Y7" s="21">
        <f>(S7/$S$345)*(0.05*$I$345)</f>
        <v>8134.4014886557216</v>
      </c>
      <c r="Z7" s="22"/>
      <c r="AA7" s="23">
        <f>Y7/$V$345</f>
        <v>1.219733316637535</v>
      </c>
      <c r="AB7" s="23"/>
      <c r="AC7" s="21">
        <v>106932</v>
      </c>
      <c r="AD7" s="21">
        <f>AC7/S7</f>
        <v>171.72314115946682</v>
      </c>
      <c r="AE7" s="23">
        <f>AD7/$AD$345</f>
        <v>3.8004435932849807E-3</v>
      </c>
      <c r="AF7" s="22">
        <f>AE7*(0.05*$I$345)</f>
        <v>24085.44352408019</v>
      </c>
      <c r="AG7" s="22"/>
      <c r="AH7" s="24">
        <f>AF7/$V$345</f>
        <v>3.6115524852421936</v>
      </c>
      <c r="AI7" s="25">
        <f t="shared" ref="AI7:AI70" si="2">ROUND(AH7+AA7+X7,2)</f>
        <v>37.28</v>
      </c>
      <c r="AK7" s="26">
        <f>AI7*0.1</f>
        <v>3.7280000000000002</v>
      </c>
      <c r="AL7" s="27">
        <f t="shared" ref="AL7:AL70" si="3">AK7*$AL$342</f>
        <v>24862.032000000003</v>
      </c>
      <c r="AM7" s="27">
        <f>ROUND(AL7/$S7,0)</f>
        <v>40</v>
      </c>
      <c r="AO7" s="26">
        <f t="shared" ref="AO7:AO70" si="4">ROUND(AI7*0.2,2)</f>
        <v>7.46</v>
      </c>
      <c r="AP7" s="27">
        <f>AO7*$AP$342</f>
        <v>49825.34</v>
      </c>
      <c r="AQ7" s="27">
        <f>ROUND(AP7/$S7,0)</f>
        <v>80</v>
      </c>
      <c r="AS7" s="26">
        <f t="shared" ref="AS7:AS70" si="5">AI7*0.3</f>
        <v>11.183999999999999</v>
      </c>
      <c r="AT7" s="27">
        <f>AS7*$AT$342</f>
        <v>74921.615999999995</v>
      </c>
      <c r="AU7" s="27">
        <f>ROUND(AT7/$S7,0)</f>
        <v>120</v>
      </c>
      <c r="AW7" s="26">
        <f t="shared" ref="AW7:AW70" si="6">(AI7*0.4)</f>
        <v>14.912000000000001</v>
      </c>
      <c r="AX7" s="27">
        <f>AW7*$AX$342</f>
        <v>100193.728</v>
      </c>
      <c r="AY7" s="27">
        <f>ROUND(AX7/$S7,0)</f>
        <v>161</v>
      </c>
      <c r="BA7" s="28">
        <f t="shared" ref="BA7:BA70" si="7">AI7*0.5</f>
        <v>18.64</v>
      </c>
      <c r="BB7" s="27">
        <f>BA7*$BB$342</f>
        <v>125614.96</v>
      </c>
      <c r="BC7" s="27">
        <f>ROUND(BB7/$S7,0)</f>
        <v>202</v>
      </c>
      <c r="BE7" s="28">
        <f>$AI7*0.6</f>
        <v>22.367999999999999</v>
      </c>
      <c r="BF7" s="27">
        <f>BE7*$BF$342</f>
        <v>151185.31199999998</v>
      </c>
      <c r="BG7" s="27">
        <f>ROUND(BF7/$S7,0)</f>
        <v>243</v>
      </c>
      <c r="BI7" s="28">
        <f>$AI7*0.7</f>
        <v>26.096</v>
      </c>
      <c r="BJ7" s="27">
        <f>BI7*$BF$342</f>
        <v>176382.864</v>
      </c>
      <c r="BK7" s="27">
        <f>ROUND(BJ7/$S7,0)</f>
        <v>283</v>
      </c>
      <c r="BM7" s="28">
        <f>$AI7*0.8</f>
        <v>29.824000000000002</v>
      </c>
      <c r="BN7" s="27">
        <f>BM7*$BN$342</f>
        <v>202773.37600000002</v>
      </c>
      <c r="BO7" s="27">
        <f>ROUND(BN7/$S7,0)</f>
        <v>326</v>
      </c>
      <c r="BQ7" s="28">
        <f>$AI7*0.9</f>
        <v>33.552</v>
      </c>
      <c r="BR7" s="27">
        <f>BQ7*$BR$342</f>
        <v>228791.08799999999</v>
      </c>
      <c r="BS7" s="27">
        <f>ROUND(BR7/$S7,0)</f>
        <v>367</v>
      </c>
      <c r="BU7" s="28">
        <f>$AI7</f>
        <v>37.28</v>
      </c>
      <c r="BV7" s="27">
        <f>BU7*$BV$342</f>
        <v>254957.92</v>
      </c>
    </row>
    <row r="8" spans="1:75" x14ac:dyDescent="0.4">
      <c r="A8" s="14">
        <v>18</v>
      </c>
      <c r="B8" s="15" t="s">
        <v>40</v>
      </c>
      <c r="C8" s="3">
        <f>INDEX('[1]2013-14 ATR Data'!$A$1:$M$352,MATCH(A8,'[1]2013-14 ATR Data'!$A:$A,0),8)</f>
        <v>197236.32</v>
      </c>
      <c r="D8" s="3">
        <f>INDEX([2]Sheet1!$A$1:$N$343,MATCH(A8,[2]Sheet1!$A$1:$A$65536,0),6)</f>
        <v>198918.35</v>
      </c>
      <c r="E8" s="3">
        <f>INDEX('[3]2015-16 ATR Data'!$A$1:$K$372,MATCH($A8,'[3]2015-16 ATR Data'!$A:$A,0),6)</f>
        <v>177307.23</v>
      </c>
      <c r="F8" s="3">
        <f>INDEX('[4]349y2014'!$A$1:$CK$352,MATCH(A8,'[4]349y2014'!$A:$A,0),5)</f>
        <v>25647.43</v>
      </c>
      <c r="G8" s="3">
        <f>INDEX('[4]343y2015'!$A$1:$J$346,MATCH(A8,'[4]343y2015'!$A:$A,0),5)</f>
        <v>22901.57</v>
      </c>
      <c r="H8" s="3">
        <f>INDEX('[4]340y2016'!$A$1:$H$343,MATCH(A8,'[4]340y2016'!$A:$A,0),5)</f>
        <v>22901.57</v>
      </c>
      <c r="I8" s="3">
        <f t="shared" ref="I8:I71" si="8">E8-H8</f>
        <v>154405.66</v>
      </c>
      <c r="J8" s="3">
        <f>SUM(C8:E8)-(SUM(F8:H8))</f>
        <v>502011.33</v>
      </c>
      <c r="K8" s="29"/>
      <c r="L8" s="29">
        <v>2187033</v>
      </c>
      <c r="M8" s="29">
        <v>2090594</v>
      </c>
      <c r="N8" s="29">
        <v>2109776</v>
      </c>
      <c r="O8" s="29">
        <f t="shared" ref="O8:O71" si="9">SUM(L8:N8)</f>
        <v>6387403</v>
      </c>
      <c r="Q8" s="17">
        <f t="shared" ref="Q8:Q71" si="10">(J8/O8)</f>
        <v>7.8593965340843536E-2</v>
      </c>
      <c r="R8" s="29"/>
      <c r="S8" s="30">
        <v>300.2</v>
      </c>
      <c r="T8" s="19">
        <f t="shared" ref="T8:T71" si="11">ROUND(S8*Q8,4)</f>
        <v>23.593900000000001</v>
      </c>
      <c r="U8" s="20">
        <f t="shared" ref="U8:U71" si="12">T8/$T$345</f>
        <v>1.1556748302633971E-3</v>
      </c>
      <c r="V8" s="19">
        <f t="shared" ref="V8:V71" si="13">U8*(0.9*$I$345)</f>
        <v>131834.33015620869</v>
      </c>
      <c r="W8" s="22"/>
      <c r="X8" s="21">
        <f t="shared" ref="X8:X71" si="14">V8/$V$345</f>
        <v>19.768230642706357</v>
      </c>
      <c r="Y8" s="21">
        <f t="shared" ref="Y8:Y71" si="15">(S8/$S$345)*(0.05*$I$345)</f>
        <v>3921.5470160501804</v>
      </c>
      <c r="Z8" s="22"/>
      <c r="AA8" s="23">
        <f t="shared" ref="AA8:AA71" si="16">Y8/$V$345</f>
        <v>0.58802624322239927</v>
      </c>
      <c r="AB8" s="23"/>
      <c r="AC8" s="21">
        <v>48112</v>
      </c>
      <c r="AD8" s="21">
        <f t="shared" ref="AD8:AD71" si="17">AC8/S8</f>
        <v>160.26648900732846</v>
      </c>
      <c r="AE8" s="23">
        <f t="shared" ref="AE8:AE71" si="18">AD8/$AD$345</f>
        <v>3.5468938388482384E-3</v>
      </c>
      <c r="AF8" s="22">
        <f t="shared" ref="AF8:AF71" si="19">AE8*(0.05*$I$345)</f>
        <v>22478.563132059429</v>
      </c>
      <c r="AG8" s="22"/>
      <c r="AH8" s="24">
        <f t="shared" ref="AH8:AH71" si="20">AF8/$V$345</f>
        <v>3.3706047581435641</v>
      </c>
      <c r="AI8" s="25">
        <f t="shared" si="2"/>
        <v>23.73</v>
      </c>
      <c r="AJ8" s="29"/>
      <c r="AK8" s="26">
        <f t="shared" ref="AK8:AK71" si="21">AI8*0.1</f>
        <v>2.3730000000000002</v>
      </c>
      <c r="AL8" s="31">
        <f t="shared" si="3"/>
        <v>15825.537000000002</v>
      </c>
      <c r="AM8" s="31">
        <f>ROUND(AL8/$S8,0)</f>
        <v>53</v>
      </c>
      <c r="AN8" s="29"/>
      <c r="AO8" s="26">
        <f t="shared" si="4"/>
        <v>4.75</v>
      </c>
      <c r="AP8" s="31">
        <f>AO8*$AP$342</f>
        <v>31725.25</v>
      </c>
      <c r="AQ8" s="31">
        <f>ROUND(AP8/$S8,0)</f>
        <v>106</v>
      </c>
      <c r="AR8" s="29"/>
      <c r="AS8" s="26">
        <f t="shared" si="5"/>
        <v>7.1189999999999998</v>
      </c>
      <c r="AT8" s="31">
        <f t="shared" ref="AT8:AT71" si="22">AS8*$AT$342</f>
        <v>47690.180999999997</v>
      </c>
      <c r="AU8" s="31">
        <f>ROUND(AT8/$S8,0)</f>
        <v>159</v>
      </c>
      <c r="AV8" s="29"/>
      <c r="AW8" s="26">
        <f t="shared" si="6"/>
        <v>9.4920000000000009</v>
      </c>
      <c r="AX8" s="31">
        <f>AW8*$AX$342</f>
        <v>63776.748000000007</v>
      </c>
      <c r="AY8" s="31">
        <f>ROUND(AX8/$S8,0)</f>
        <v>212</v>
      </c>
      <c r="AZ8" s="29"/>
      <c r="BA8" s="28">
        <f t="shared" si="7"/>
        <v>11.865</v>
      </c>
      <c r="BB8" s="31">
        <f>BA8*$BB$342</f>
        <v>79958.235000000001</v>
      </c>
      <c r="BC8" s="31">
        <f>ROUND(BB8/$S8,0)</f>
        <v>266</v>
      </c>
      <c r="BD8" s="29"/>
      <c r="BE8" s="28">
        <f t="shared" ref="BE8:BE71" si="23">$AI8*0.6</f>
        <v>14.238</v>
      </c>
      <c r="BF8" s="31">
        <f>BE8*$BF$342</f>
        <v>96234.641999999993</v>
      </c>
      <c r="BG8" s="31">
        <f>ROUND(BF8/$S8,0)</f>
        <v>321</v>
      </c>
      <c r="BH8" s="29"/>
      <c r="BI8" s="28">
        <f t="shared" ref="BI8:BI71" si="24">$AI8*0.7</f>
        <v>16.611000000000001</v>
      </c>
      <c r="BJ8" s="31">
        <f>BI8*$BF$342</f>
        <v>112273.74900000001</v>
      </c>
      <c r="BK8" s="31">
        <f>ROUND(BJ8/$S8,0)</f>
        <v>374</v>
      </c>
      <c r="BL8" s="29"/>
      <c r="BM8" s="28">
        <f t="shared" ref="BM8:BM71" si="25">$AI8*0.8</f>
        <v>18.984000000000002</v>
      </c>
      <c r="BN8" s="31">
        <f>BM8*$BN$342</f>
        <v>129072.21600000001</v>
      </c>
      <c r="BO8" s="31">
        <f>ROUND(BN8/$S8,0)</f>
        <v>430</v>
      </c>
      <c r="BP8" s="29"/>
      <c r="BQ8" s="28">
        <f t="shared" ref="BQ8:BQ71" si="26">$AI8*0.9</f>
        <v>21.356999999999999</v>
      </c>
      <c r="BR8" s="31">
        <f>BQ8*$BR$342</f>
        <v>145633.383</v>
      </c>
      <c r="BS8" s="31">
        <f>ROUND(BR8/$S8,0)</f>
        <v>485</v>
      </c>
      <c r="BT8" s="29"/>
      <c r="BU8" s="28">
        <f t="shared" ref="BU8:BU71" si="27">$AI8</f>
        <v>23.73</v>
      </c>
      <c r="BV8" s="31">
        <f>BU8*$BV$342</f>
        <v>162289.47</v>
      </c>
      <c r="BW8" s="29"/>
    </row>
    <row r="9" spans="1:75" x14ac:dyDescent="0.4">
      <c r="A9" s="14">
        <v>27</v>
      </c>
      <c r="B9" s="15" t="s">
        <v>41</v>
      </c>
      <c r="C9" s="3">
        <f>INDEX('[1]2013-14 ATR Data'!$A$1:$M$352,MATCH(A9,'[1]2013-14 ATR Data'!$A:$A,0),8)</f>
        <v>563371.6</v>
      </c>
      <c r="D9" s="3">
        <f>INDEX([2]Sheet1!$A$1:$N$343,MATCH(A9,[2]Sheet1!$A$1:$A$65536,0),6)</f>
        <v>501384.67</v>
      </c>
      <c r="E9" s="3">
        <f>INDEX('[3]2015-16 ATR Data'!$A$1:$K$372,MATCH($A9,'[3]2015-16 ATR Data'!$A:$A,0),6)</f>
        <v>494464.04</v>
      </c>
      <c r="F9" s="3">
        <f>INDEX('[4]349y2014'!$A$1:$CK$352,MATCH(A9,'[4]349y2014'!$A:$A,0),5)</f>
        <v>121219.29</v>
      </c>
      <c r="G9" s="3">
        <f>INDEX('[4]343y2015'!$A$1:$J$346,MATCH(A9,'[4]343y2015'!$A:$A,0),5)</f>
        <v>124538.72</v>
      </c>
      <c r="H9" s="3">
        <f>INDEX('[4]340y2016'!$A$1:$H$343,MATCH(A9,'[4]340y2016'!$A:$A,0),5)</f>
        <v>112253.01</v>
      </c>
      <c r="I9" s="3">
        <f t="shared" si="8"/>
        <v>382211.02999999997</v>
      </c>
      <c r="J9" s="3">
        <f t="shared" ref="J9:J72" si="28">SUM(C9:E9)-(SUM(F9:H9))</f>
        <v>1201209.29</v>
      </c>
      <c r="K9" s="29"/>
      <c r="L9" s="29">
        <v>8964018</v>
      </c>
      <c r="M9" s="29">
        <v>9457666</v>
      </c>
      <c r="N9" s="29">
        <v>9889747</v>
      </c>
      <c r="O9" s="29">
        <f t="shared" si="9"/>
        <v>28311431</v>
      </c>
      <c r="Q9" s="17">
        <f t="shared" si="10"/>
        <v>4.2428420167104942E-2</v>
      </c>
      <c r="R9" s="29"/>
      <c r="S9" s="30">
        <v>1655.1</v>
      </c>
      <c r="T9" s="19">
        <f t="shared" si="11"/>
        <v>70.223299999999995</v>
      </c>
      <c r="U9" s="20">
        <f t="shared" si="12"/>
        <v>3.4396729793732955E-3</v>
      </c>
      <c r="V9" s="19">
        <f t="shared" si="13"/>
        <v>392382.84967124922</v>
      </c>
      <c r="W9" s="22"/>
      <c r="X9" s="21">
        <f t="shared" si="14"/>
        <v>58.836834558591875</v>
      </c>
      <c r="Y9" s="21">
        <f t="shared" si="15"/>
        <v>21620.761046850941</v>
      </c>
      <c r="Z9" s="22"/>
      <c r="AA9" s="23">
        <f t="shared" si="16"/>
        <v>3.241979464215166</v>
      </c>
      <c r="AB9" s="23"/>
      <c r="AC9" s="21">
        <v>151848</v>
      </c>
      <c r="AD9" s="21">
        <f t="shared" si="17"/>
        <v>91.745513866231647</v>
      </c>
      <c r="AE9" s="23">
        <f t="shared" si="18"/>
        <v>2.0304406734661957E-3</v>
      </c>
      <c r="AF9" s="22">
        <f t="shared" si="19"/>
        <v>12867.988425397023</v>
      </c>
      <c r="AG9" s="22"/>
      <c r="AH9" s="24">
        <f t="shared" si="20"/>
        <v>1.9295229307837791</v>
      </c>
      <c r="AI9" s="25">
        <f t="shared" si="2"/>
        <v>64.010000000000005</v>
      </c>
      <c r="AJ9" s="29"/>
      <c r="AK9" s="26">
        <f t="shared" si="21"/>
        <v>6.4010000000000007</v>
      </c>
      <c r="AL9" s="31">
        <f t="shared" si="3"/>
        <v>42688.269000000008</v>
      </c>
      <c r="AM9" s="31">
        <f>ROUND(AL9/$S9,0)</f>
        <v>26</v>
      </c>
      <c r="AN9" s="29"/>
      <c r="AO9" s="26">
        <f t="shared" si="4"/>
        <v>12.8</v>
      </c>
      <c r="AP9" s="31">
        <f t="shared" ref="AP9:AP72" si="29">AO9*$AP$342</f>
        <v>85491.200000000012</v>
      </c>
      <c r="AQ9" s="31">
        <f>ROUND(AP9/$S9,0)</f>
        <v>52</v>
      </c>
      <c r="AR9" s="29"/>
      <c r="AS9" s="26">
        <f t="shared" si="5"/>
        <v>19.202999999999999</v>
      </c>
      <c r="AT9" s="31">
        <f t="shared" si="22"/>
        <v>128640.897</v>
      </c>
      <c r="AU9" s="31">
        <f>ROUND(AT9/$S9,0)</f>
        <v>78</v>
      </c>
      <c r="AV9" s="29"/>
      <c r="AW9" s="26">
        <f t="shared" si="6"/>
        <v>25.604000000000003</v>
      </c>
      <c r="AX9" s="31">
        <f t="shared" ref="AX9:AX72" si="30">AW9*$AX$342</f>
        <v>172033.27600000001</v>
      </c>
      <c r="AY9" s="31">
        <f>ROUND(AX9/$S9,0)</f>
        <v>104</v>
      </c>
      <c r="AZ9" s="29"/>
      <c r="BA9" s="28">
        <f t="shared" si="7"/>
        <v>32.005000000000003</v>
      </c>
      <c r="BB9" s="31">
        <f t="shared" ref="BB9:BB72" si="31">BA9*$BB$342</f>
        <v>215681.69500000001</v>
      </c>
      <c r="BC9" s="31">
        <f>ROUND(BB9/$S9,0)</f>
        <v>130</v>
      </c>
      <c r="BD9" s="29"/>
      <c r="BE9" s="28">
        <f t="shared" si="23"/>
        <v>38.405999999999999</v>
      </c>
      <c r="BF9" s="31">
        <f t="shared" ref="BF9:BF72" si="32">BE9*$BF$342</f>
        <v>259586.15399999998</v>
      </c>
      <c r="BG9" s="31">
        <f>ROUND(BF9/$S9,0)</f>
        <v>157</v>
      </c>
      <c r="BH9" s="29"/>
      <c r="BI9" s="28">
        <f t="shared" si="24"/>
        <v>44.807000000000002</v>
      </c>
      <c r="BJ9" s="31">
        <f t="shared" ref="BJ9:BJ72" si="33">BI9*$BF$342</f>
        <v>302850.51300000004</v>
      </c>
      <c r="BK9" s="31">
        <f>ROUND(BJ9/$S9,0)</f>
        <v>183</v>
      </c>
      <c r="BL9" s="29"/>
      <c r="BM9" s="28">
        <f t="shared" si="25"/>
        <v>51.208000000000006</v>
      </c>
      <c r="BN9" s="31">
        <f t="shared" ref="BN9:BN72" si="34">BM9*$BN$342</f>
        <v>348163.19200000004</v>
      </c>
      <c r="BO9" s="31">
        <f>ROUND(BN9/$S9,0)</f>
        <v>210</v>
      </c>
      <c r="BP9" s="29"/>
      <c r="BQ9" s="28">
        <f t="shared" si="26"/>
        <v>57.609000000000009</v>
      </c>
      <c r="BR9" s="31">
        <f t="shared" ref="BR9:BR72" si="35">BQ9*$BR$342</f>
        <v>392835.77100000007</v>
      </c>
      <c r="BS9" s="31">
        <f>ROUND(BR9/$S9,0)</f>
        <v>237</v>
      </c>
      <c r="BT9" s="29"/>
      <c r="BU9" s="28">
        <f t="shared" si="27"/>
        <v>64.010000000000005</v>
      </c>
      <c r="BV9" s="31">
        <f t="shared" ref="BV9:BV72" si="36">BU9*$BV$342</f>
        <v>437764.39</v>
      </c>
      <c r="BW9" s="29"/>
    </row>
    <row r="10" spans="1:75" x14ac:dyDescent="0.4">
      <c r="A10" s="14">
        <v>63</v>
      </c>
      <c r="B10" s="15" t="s">
        <v>42</v>
      </c>
      <c r="C10" s="3">
        <f>INDEX('[1]2013-14 ATR Data'!$A$1:$M$352,MATCH(A10,'[1]2013-14 ATR Data'!$A:$A,0),8)</f>
        <v>306637.69</v>
      </c>
      <c r="D10" s="3">
        <f>INDEX([2]Sheet1!$A$1:$N$343,MATCH(A10,[2]Sheet1!$A$1:$A$65536,0),6)</f>
        <v>271443.46999999997</v>
      </c>
      <c r="E10" s="3">
        <f>INDEX('[3]2015-16 ATR Data'!$A$1:$K$372,MATCH($A10,'[3]2015-16 ATR Data'!$A:$A,0),6)</f>
        <v>255140.56</v>
      </c>
      <c r="F10" s="3">
        <f>INDEX('[4]349y2014'!$A$1:$CK$352,MATCH(A10,'[4]349y2014'!$A:$A,0),5)</f>
        <v>38470.43</v>
      </c>
      <c r="G10" s="3">
        <f>INDEX('[4]343y2015'!$A$1:$J$346,MATCH(A10,'[4]343y2015'!$A:$A,0),5)</f>
        <v>44428.56</v>
      </c>
      <c r="H10" s="3">
        <f>INDEX('[4]340y2016'!$A$1:$H$343,MATCH(A10,'[4]340y2016'!$A:$A,0),5)</f>
        <v>42242.85</v>
      </c>
      <c r="I10" s="3">
        <f t="shared" si="8"/>
        <v>212897.71</v>
      </c>
      <c r="J10" s="3">
        <f t="shared" si="28"/>
        <v>708079.88</v>
      </c>
      <c r="K10" s="29"/>
      <c r="L10" s="29">
        <v>3158830</v>
      </c>
      <c r="M10" s="29">
        <v>3336840</v>
      </c>
      <c r="N10" s="29">
        <v>3238755</v>
      </c>
      <c r="O10" s="29">
        <f t="shared" si="9"/>
        <v>9734425</v>
      </c>
      <c r="Q10" s="17">
        <f t="shared" si="10"/>
        <v>7.2739774562955703E-2</v>
      </c>
      <c r="R10" s="29"/>
      <c r="S10" s="30">
        <v>520.4</v>
      </c>
      <c r="T10" s="19">
        <f t="shared" si="11"/>
        <v>37.8538</v>
      </c>
      <c r="U10" s="20">
        <f t="shared" si="12"/>
        <v>1.8541522974084223E-3</v>
      </c>
      <c r="V10" s="19">
        <f t="shared" si="13"/>
        <v>211513.58473449032</v>
      </c>
      <c r="W10" s="22"/>
      <c r="X10" s="21">
        <f t="shared" si="14"/>
        <v>31.715937132177284</v>
      </c>
      <c r="Y10" s="21">
        <f t="shared" si="15"/>
        <v>6798.0448606013124</v>
      </c>
      <c r="Z10" s="22"/>
      <c r="AA10" s="23">
        <f t="shared" si="16"/>
        <v>1.019349956605385</v>
      </c>
      <c r="AB10" s="23"/>
      <c r="AC10" s="21">
        <v>103650</v>
      </c>
      <c r="AD10" s="21">
        <f t="shared" si="17"/>
        <v>199.17371252882398</v>
      </c>
      <c r="AE10" s="23">
        <f t="shared" si="18"/>
        <v>4.4079583835939179E-3</v>
      </c>
      <c r="AF10" s="22">
        <f t="shared" si="19"/>
        <v>27935.589648570272</v>
      </c>
      <c r="AG10" s="22"/>
      <c r="AH10" s="24">
        <f t="shared" si="20"/>
        <v>4.1888723419658529</v>
      </c>
      <c r="AI10" s="25">
        <f t="shared" si="2"/>
        <v>36.92</v>
      </c>
      <c r="AJ10" s="29"/>
      <c r="AK10" s="26">
        <f t="shared" si="21"/>
        <v>3.6920000000000002</v>
      </c>
      <c r="AL10" s="31">
        <f t="shared" si="3"/>
        <v>24621.948</v>
      </c>
      <c r="AM10" s="31">
        <f t="shared" ref="AM10:AM73" si="37">ROUND(AL10/$S10,0)</f>
        <v>47</v>
      </c>
      <c r="AN10" s="29"/>
      <c r="AO10" s="26">
        <f t="shared" si="4"/>
        <v>7.38</v>
      </c>
      <c r="AP10" s="31">
        <f t="shared" si="29"/>
        <v>49291.02</v>
      </c>
      <c r="AQ10" s="31">
        <f t="shared" ref="AQ10:AQ73" si="38">ROUND(AP10/$S10,0)</f>
        <v>95</v>
      </c>
      <c r="AR10" s="29"/>
      <c r="AS10" s="26">
        <f t="shared" si="5"/>
        <v>11.076000000000001</v>
      </c>
      <c r="AT10" s="31">
        <f t="shared" si="22"/>
        <v>74198.123999999996</v>
      </c>
      <c r="AU10" s="31">
        <f t="shared" ref="AU10:AU73" si="39">ROUND(AT10/$S10,0)</f>
        <v>143</v>
      </c>
      <c r="AV10" s="29"/>
      <c r="AW10" s="26">
        <f t="shared" si="6"/>
        <v>14.768000000000001</v>
      </c>
      <c r="AX10" s="31">
        <f t="shared" si="30"/>
        <v>99226.19200000001</v>
      </c>
      <c r="AY10" s="31">
        <f t="shared" ref="AY10:AY73" si="40">ROUND(AX10/$S10,0)</f>
        <v>191</v>
      </c>
      <c r="AZ10" s="29"/>
      <c r="BA10" s="28">
        <f t="shared" si="7"/>
        <v>18.46</v>
      </c>
      <c r="BB10" s="31">
        <f t="shared" si="31"/>
        <v>124401.94</v>
      </c>
      <c r="BC10" s="31">
        <f t="shared" ref="BC10:BC73" si="41">ROUND(BB10/$S10,0)</f>
        <v>239</v>
      </c>
      <c r="BD10" s="29"/>
      <c r="BE10" s="28">
        <f t="shared" si="23"/>
        <v>22.152000000000001</v>
      </c>
      <c r="BF10" s="31">
        <f t="shared" si="32"/>
        <v>149725.36800000002</v>
      </c>
      <c r="BG10" s="31">
        <f t="shared" ref="BG10:BG73" si="42">ROUND(BF10/$S10,0)</f>
        <v>288</v>
      </c>
      <c r="BH10" s="29"/>
      <c r="BI10" s="28">
        <f t="shared" si="24"/>
        <v>25.844000000000001</v>
      </c>
      <c r="BJ10" s="31">
        <f t="shared" si="33"/>
        <v>174679.59600000002</v>
      </c>
      <c r="BK10" s="31">
        <f t="shared" ref="BK10:BK73" si="43">ROUND(BJ10/$S10,0)</f>
        <v>336</v>
      </c>
      <c r="BL10" s="29"/>
      <c r="BM10" s="28">
        <f t="shared" si="25"/>
        <v>29.536000000000001</v>
      </c>
      <c r="BN10" s="31">
        <f t="shared" si="34"/>
        <v>200815.264</v>
      </c>
      <c r="BO10" s="31">
        <f t="shared" ref="BO10:BO73" si="44">ROUND(BN10/$S10,0)</f>
        <v>386</v>
      </c>
      <c r="BP10" s="29"/>
      <c r="BQ10" s="28">
        <f t="shared" si="26"/>
        <v>33.228000000000002</v>
      </c>
      <c r="BR10" s="31">
        <f t="shared" si="35"/>
        <v>226581.73200000002</v>
      </c>
      <c r="BS10" s="31">
        <f t="shared" ref="BS10:BS73" si="45">ROUND(BR10/$S10,0)</f>
        <v>435</v>
      </c>
      <c r="BT10" s="29"/>
      <c r="BU10" s="28">
        <f t="shared" si="27"/>
        <v>36.92</v>
      </c>
      <c r="BV10" s="31">
        <f t="shared" si="36"/>
        <v>252495.88</v>
      </c>
      <c r="BW10" s="29"/>
    </row>
    <row r="11" spans="1:75" x14ac:dyDescent="0.4">
      <c r="A11" s="14">
        <v>72</v>
      </c>
      <c r="B11" s="15" t="s">
        <v>43</v>
      </c>
      <c r="C11" s="3">
        <f>INDEX('[1]2013-14 ATR Data'!$A$1:$M$352,MATCH(A11,'[1]2013-14 ATR Data'!$A:$A,0),8)</f>
        <v>173865.05</v>
      </c>
      <c r="D11" s="3">
        <f>INDEX([2]Sheet1!$A$1:$N$343,MATCH(A11,[2]Sheet1!$A$1:$A$65536,0),6)</f>
        <v>156982.39000000001</v>
      </c>
      <c r="E11" s="3">
        <f>INDEX('[3]2015-16 ATR Data'!$A$1:$K$372,MATCH($A11,'[3]2015-16 ATR Data'!$A:$A,0),6)</f>
        <v>153522.07999999999</v>
      </c>
      <c r="F11" s="3">
        <f>INDEX('[4]349y2014'!$A$1:$CK$352,MATCH(A11,'[4]349y2014'!$A:$A,0),5)</f>
        <v>42522.29</v>
      </c>
      <c r="G11" s="3">
        <f>INDEX('[4]343y2015'!$A$1:$J$346,MATCH(A11,'[4]343y2015'!$A:$A,0),5)</f>
        <v>54093.72</v>
      </c>
      <c r="H11" s="3">
        <f>INDEX('[4]340y2016'!$A$1:$H$343,MATCH(A11,'[4]340y2016'!$A:$A,0),5)</f>
        <v>39395</v>
      </c>
      <c r="I11" s="3">
        <f t="shared" si="8"/>
        <v>114127.07999999999</v>
      </c>
      <c r="J11" s="3">
        <f t="shared" si="28"/>
        <v>348358.51</v>
      </c>
      <c r="K11" s="29"/>
      <c r="L11" s="29">
        <v>1321026</v>
      </c>
      <c r="M11" s="29">
        <v>1302294</v>
      </c>
      <c r="N11" s="29">
        <v>1324981</v>
      </c>
      <c r="O11" s="29">
        <f t="shared" si="9"/>
        <v>3948301</v>
      </c>
      <c r="Q11" s="17">
        <f t="shared" si="10"/>
        <v>8.8229977906952889E-2</v>
      </c>
      <c r="R11" s="29"/>
      <c r="S11" s="30">
        <v>203.2</v>
      </c>
      <c r="T11" s="19">
        <f t="shared" si="11"/>
        <v>17.9283</v>
      </c>
      <c r="U11" s="20">
        <f t="shared" si="12"/>
        <v>8.7816279035730677E-4</v>
      </c>
      <c r="V11" s="19">
        <f t="shared" si="13"/>
        <v>100176.9703753748</v>
      </c>
      <c r="W11" s="22"/>
      <c r="X11" s="21">
        <f t="shared" si="14"/>
        <v>15.021288105469306</v>
      </c>
      <c r="Y11" s="21">
        <f t="shared" si="15"/>
        <v>2654.4248956075835</v>
      </c>
      <c r="Z11" s="22"/>
      <c r="AA11" s="23">
        <f t="shared" si="16"/>
        <v>0.39802442579211028</v>
      </c>
      <c r="AB11" s="23"/>
      <c r="AC11" s="21">
        <v>48231</v>
      </c>
      <c r="AD11" s="21">
        <f t="shared" si="17"/>
        <v>237.35728346456693</v>
      </c>
      <c r="AE11" s="23">
        <f t="shared" si="18"/>
        <v>5.2530076096427795E-3</v>
      </c>
      <c r="AF11" s="22">
        <f t="shared" si="19"/>
        <v>33291.118525522957</v>
      </c>
      <c r="AG11" s="22"/>
      <c r="AH11" s="24">
        <f t="shared" si="20"/>
        <v>4.9919206066161284</v>
      </c>
      <c r="AI11" s="25">
        <f t="shared" si="2"/>
        <v>20.41</v>
      </c>
      <c r="AJ11" s="29"/>
      <c r="AK11" s="26">
        <f t="shared" si="21"/>
        <v>2.0409999999999999</v>
      </c>
      <c r="AL11" s="31">
        <f t="shared" si="3"/>
        <v>13611.429</v>
      </c>
      <c r="AM11" s="31">
        <f t="shared" si="37"/>
        <v>67</v>
      </c>
      <c r="AN11" s="29"/>
      <c r="AO11" s="26">
        <f t="shared" si="4"/>
        <v>4.08</v>
      </c>
      <c r="AP11" s="31">
        <f t="shared" si="29"/>
        <v>27250.32</v>
      </c>
      <c r="AQ11" s="31">
        <f t="shared" si="38"/>
        <v>134</v>
      </c>
      <c r="AR11" s="29"/>
      <c r="AS11" s="26">
        <f t="shared" si="5"/>
        <v>6.1230000000000002</v>
      </c>
      <c r="AT11" s="31">
        <f t="shared" si="22"/>
        <v>41017.976999999999</v>
      </c>
      <c r="AU11" s="31">
        <f t="shared" si="39"/>
        <v>202</v>
      </c>
      <c r="AV11" s="29"/>
      <c r="AW11" s="26">
        <f t="shared" si="6"/>
        <v>8.1639999999999997</v>
      </c>
      <c r="AX11" s="31">
        <f t="shared" si="30"/>
        <v>54853.915999999997</v>
      </c>
      <c r="AY11" s="31">
        <f t="shared" si="40"/>
        <v>270</v>
      </c>
      <c r="AZ11" s="29"/>
      <c r="BA11" s="28">
        <f t="shared" si="7"/>
        <v>10.205</v>
      </c>
      <c r="BB11" s="31">
        <f t="shared" si="31"/>
        <v>68771.494999999995</v>
      </c>
      <c r="BC11" s="31">
        <f t="shared" si="41"/>
        <v>338</v>
      </c>
      <c r="BD11" s="29"/>
      <c r="BE11" s="28">
        <f t="shared" si="23"/>
        <v>12.246</v>
      </c>
      <c r="BF11" s="31">
        <f t="shared" si="32"/>
        <v>82770.714000000007</v>
      </c>
      <c r="BG11" s="31">
        <f t="shared" si="42"/>
        <v>407</v>
      </c>
      <c r="BH11" s="29"/>
      <c r="BI11" s="28">
        <f t="shared" si="24"/>
        <v>14.286999999999999</v>
      </c>
      <c r="BJ11" s="31">
        <f t="shared" si="33"/>
        <v>96565.832999999999</v>
      </c>
      <c r="BK11" s="31">
        <f t="shared" si="43"/>
        <v>475</v>
      </c>
      <c r="BL11" s="29"/>
      <c r="BM11" s="28">
        <f t="shared" si="25"/>
        <v>16.327999999999999</v>
      </c>
      <c r="BN11" s="31">
        <f t="shared" si="34"/>
        <v>111014.072</v>
      </c>
      <c r="BO11" s="31">
        <f t="shared" si="44"/>
        <v>546</v>
      </c>
      <c r="BP11" s="29"/>
      <c r="BQ11" s="28">
        <f t="shared" si="26"/>
        <v>18.369</v>
      </c>
      <c r="BR11" s="31">
        <f t="shared" si="35"/>
        <v>125258.211</v>
      </c>
      <c r="BS11" s="31">
        <f t="shared" si="45"/>
        <v>616</v>
      </c>
      <c r="BT11" s="29"/>
      <c r="BU11" s="28">
        <f t="shared" si="27"/>
        <v>20.41</v>
      </c>
      <c r="BV11" s="31">
        <f t="shared" si="36"/>
        <v>139583.99</v>
      </c>
      <c r="BW11" s="29"/>
    </row>
    <row r="12" spans="1:75" x14ac:dyDescent="0.4">
      <c r="A12" s="14">
        <v>81</v>
      </c>
      <c r="B12" s="15" t="s">
        <v>44</v>
      </c>
      <c r="C12" s="3">
        <f>INDEX('[1]2013-14 ATR Data'!$A$1:$M$352,MATCH(A12,'[1]2013-14 ATR Data'!$A:$A,0),8)</f>
        <v>444921.58</v>
      </c>
      <c r="D12" s="3">
        <f>INDEX([2]Sheet1!$A$1:$N$343,MATCH(A12,[2]Sheet1!$A$1:$A$65536,0),6)</f>
        <v>438381.72</v>
      </c>
      <c r="E12" s="3">
        <f>INDEX('[3]2015-16 ATR Data'!$A$1:$K$372,MATCH($A12,'[3]2015-16 ATR Data'!$A:$A,0),6)</f>
        <v>438224.41</v>
      </c>
      <c r="F12" s="3">
        <f>INDEX('[4]349y2014'!$A$1:$CK$352,MATCH(A12,'[4]349y2014'!$A:$A,0),5)</f>
        <v>25657.13</v>
      </c>
      <c r="G12" s="3">
        <f>INDEX('[4]343y2015'!$A$1:$J$346,MATCH(A12,'[4]343y2015'!$A:$A,0),5)</f>
        <v>38544.71</v>
      </c>
      <c r="H12" s="3">
        <f>INDEX('[4]340y2016'!$A$1:$H$343,MATCH(A12,'[4]340y2016'!$A:$A,0),5)</f>
        <v>36416.15</v>
      </c>
      <c r="I12" s="3">
        <f t="shared" si="8"/>
        <v>401808.25999999995</v>
      </c>
      <c r="J12" s="3">
        <f t="shared" si="28"/>
        <v>1220909.72</v>
      </c>
      <c r="K12" s="29"/>
      <c r="L12" s="29">
        <v>7239919</v>
      </c>
      <c r="M12" s="29">
        <v>7528432</v>
      </c>
      <c r="N12" s="29">
        <v>7747447</v>
      </c>
      <c r="O12" s="29">
        <f t="shared" si="9"/>
        <v>22515798</v>
      </c>
      <c r="Q12" s="17">
        <f t="shared" si="10"/>
        <v>5.4224581336180043E-2</v>
      </c>
      <c r="R12" s="29"/>
      <c r="S12" s="30">
        <v>1215.8</v>
      </c>
      <c r="T12" s="19">
        <f t="shared" si="11"/>
        <v>65.926199999999994</v>
      </c>
      <c r="U12" s="20">
        <f t="shared" si="12"/>
        <v>3.2291927148504805E-3</v>
      </c>
      <c r="V12" s="19">
        <f t="shared" si="13"/>
        <v>368372.18165476003</v>
      </c>
      <c r="W12" s="22"/>
      <c r="X12" s="21">
        <f t="shared" si="14"/>
        <v>55.236494475147701</v>
      </c>
      <c r="Y12" s="21">
        <f t="shared" si="15"/>
        <v>15882.134783856793</v>
      </c>
      <c r="Z12" s="22"/>
      <c r="AA12" s="23">
        <f t="shared" si="16"/>
        <v>2.3814866972344868</v>
      </c>
      <c r="AB12" s="23"/>
      <c r="AC12" s="21">
        <v>132249</v>
      </c>
      <c r="AD12" s="21">
        <f t="shared" si="17"/>
        <v>108.77529198881395</v>
      </c>
      <c r="AE12" s="23">
        <f t="shared" si="18"/>
        <v>2.4073305365565245E-3</v>
      </c>
      <c r="AF12" s="22">
        <f t="shared" si="19"/>
        <v>15256.54104812233</v>
      </c>
      <c r="AG12" s="22"/>
      <c r="AH12" s="24">
        <f t="shared" si="20"/>
        <v>2.2876804690541803</v>
      </c>
      <c r="AI12" s="25">
        <f t="shared" si="2"/>
        <v>59.91</v>
      </c>
      <c r="AJ12" s="29"/>
      <c r="AK12" s="26">
        <f t="shared" si="21"/>
        <v>5.9909999999999997</v>
      </c>
      <c r="AL12" s="31">
        <f t="shared" si="3"/>
        <v>39953.978999999999</v>
      </c>
      <c r="AM12" s="31">
        <f t="shared" si="37"/>
        <v>33</v>
      </c>
      <c r="AN12" s="29"/>
      <c r="AO12" s="26">
        <f t="shared" si="4"/>
        <v>11.98</v>
      </c>
      <c r="AP12" s="31">
        <f t="shared" si="29"/>
        <v>80014.42</v>
      </c>
      <c r="AQ12" s="31">
        <f t="shared" si="38"/>
        <v>66</v>
      </c>
      <c r="AR12" s="29"/>
      <c r="AS12" s="26">
        <f t="shared" si="5"/>
        <v>17.972999999999999</v>
      </c>
      <c r="AT12" s="31">
        <f t="shared" si="22"/>
        <v>120401.12699999999</v>
      </c>
      <c r="AU12" s="31">
        <f t="shared" si="39"/>
        <v>99</v>
      </c>
      <c r="AV12" s="29"/>
      <c r="AW12" s="26">
        <f t="shared" si="6"/>
        <v>23.963999999999999</v>
      </c>
      <c r="AX12" s="31">
        <f t="shared" si="30"/>
        <v>161014.11599999998</v>
      </c>
      <c r="AY12" s="31">
        <f t="shared" si="40"/>
        <v>132</v>
      </c>
      <c r="AZ12" s="29"/>
      <c r="BA12" s="28">
        <f t="shared" si="7"/>
        <v>29.954999999999998</v>
      </c>
      <c r="BB12" s="31">
        <f t="shared" si="31"/>
        <v>201866.745</v>
      </c>
      <c r="BC12" s="31">
        <f t="shared" si="41"/>
        <v>166</v>
      </c>
      <c r="BD12" s="29"/>
      <c r="BE12" s="28">
        <f t="shared" si="23"/>
        <v>35.945999999999998</v>
      </c>
      <c r="BF12" s="31">
        <f t="shared" si="32"/>
        <v>242959.014</v>
      </c>
      <c r="BG12" s="31">
        <f t="shared" si="42"/>
        <v>200</v>
      </c>
      <c r="BH12" s="29"/>
      <c r="BI12" s="28">
        <f t="shared" si="24"/>
        <v>41.936999999999998</v>
      </c>
      <c r="BJ12" s="31">
        <f t="shared" si="33"/>
        <v>283452.18299999996</v>
      </c>
      <c r="BK12" s="31">
        <f t="shared" si="43"/>
        <v>233</v>
      </c>
      <c r="BL12" s="29"/>
      <c r="BM12" s="28">
        <f t="shared" si="25"/>
        <v>47.927999999999997</v>
      </c>
      <c r="BN12" s="31">
        <f t="shared" si="34"/>
        <v>325862.47200000001</v>
      </c>
      <c r="BO12" s="31">
        <f t="shared" si="44"/>
        <v>268</v>
      </c>
      <c r="BP12" s="29"/>
      <c r="BQ12" s="28">
        <f t="shared" si="26"/>
        <v>53.918999999999997</v>
      </c>
      <c r="BR12" s="31">
        <f t="shared" si="35"/>
        <v>367673.66099999996</v>
      </c>
      <c r="BS12" s="31">
        <f t="shared" si="45"/>
        <v>302</v>
      </c>
      <c r="BT12" s="29"/>
      <c r="BU12" s="28">
        <f t="shared" si="27"/>
        <v>59.91</v>
      </c>
      <c r="BV12" s="31">
        <f t="shared" si="36"/>
        <v>409724.49</v>
      </c>
      <c r="BW12" s="29"/>
    </row>
    <row r="13" spans="1:75" x14ac:dyDescent="0.4">
      <c r="A13" s="14">
        <v>99</v>
      </c>
      <c r="B13" s="15" t="s">
        <v>45</v>
      </c>
      <c r="C13" s="3">
        <f>INDEX('[1]2013-14 ATR Data'!$A$1:$M$352,MATCH(A13,'[1]2013-14 ATR Data'!$A:$A,0),8)</f>
        <v>250412.38</v>
      </c>
      <c r="D13" s="3">
        <f>INDEX([2]Sheet1!$A$1:$N$343,MATCH(A13,[2]Sheet1!$A$1:$A$65536,0),6)</f>
        <v>255950.4</v>
      </c>
      <c r="E13" s="3">
        <f>INDEX('[3]2015-16 ATR Data'!$A$1:$K$372,MATCH($A13,'[3]2015-16 ATR Data'!$A:$A,0),6)</f>
        <v>262973.13</v>
      </c>
      <c r="F13" s="3">
        <f>INDEX('[4]349y2014'!$A$1:$CK$352,MATCH(A13,'[4]349y2014'!$A:$A,0),5)</f>
        <v>36189.279999999999</v>
      </c>
      <c r="G13" s="3">
        <f>INDEX('[4]343y2015'!$A$1:$J$346,MATCH(A13,'[4]343y2015'!$A:$A,0),5)</f>
        <v>36189.279999999999</v>
      </c>
      <c r="H13" s="3">
        <f>INDEX('[4]340y2016'!$A$1:$H$343,MATCH(A13,'[4]340y2016'!$A:$A,0),5)</f>
        <v>36189.279999999999</v>
      </c>
      <c r="I13" s="3">
        <f t="shared" si="8"/>
        <v>226783.85</v>
      </c>
      <c r="J13" s="3">
        <f t="shared" si="28"/>
        <v>660768.07000000007</v>
      </c>
      <c r="K13" s="29"/>
      <c r="L13" s="29">
        <v>3417966</v>
      </c>
      <c r="M13" s="29">
        <v>3466287</v>
      </c>
      <c r="N13" s="29">
        <v>3375770</v>
      </c>
      <c r="O13" s="29">
        <f t="shared" si="9"/>
        <v>10260023</v>
      </c>
      <c r="Q13" s="17">
        <f t="shared" si="10"/>
        <v>6.4402201632491468E-2</v>
      </c>
      <c r="R13" s="29"/>
      <c r="S13" s="30">
        <v>515.29999999999995</v>
      </c>
      <c r="T13" s="19">
        <f t="shared" si="11"/>
        <v>33.186500000000002</v>
      </c>
      <c r="U13" s="20">
        <f t="shared" si="12"/>
        <v>1.6255389212693208E-3</v>
      </c>
      <c r="V13" s="19">
        <f t="shared" si="13"/>
        <v>185434.37065211852</v>
      </c>
      <c r="W13" s="22"/>
      <c r="X13" s="21">
        <f t="shared" si="14"/>
        <v>27.805423699522944</v>
      </c>
      <c r="Y13" s="21">
        <f t="shared" si="15"/>
        <v>6731.4229759182472</v>
      </c>
      <c r="Z13" s="22"/>
      <c r="AA13" s="23">
        <f t="shared" si="16"/>
        <v>1.0093601703281223</v>
      </c>
      <c r="AB13" s="23"/>
      <c r="AC13" s="21">
        <v>67531</v>
      </c>
      <c r="AD13" s="21">
        <f t="shared" si="17"/>
        <v>131.05181447700369</v>
      </c>
      <c r="AE13" s="23">
        <f t="shared" si="18"/>
        <v>2.9003372833425693E-3</v>
      </c>
      <c r="AF13" s="22">
        <f t="shared" si="19"/>
        <v>18380.988462020672</v>
      </c>
      <c r="AG13" s="22"/>
      <c r="AH13" s="24">
        <f t="shared" si="20"/>
        <v>2.7561836050413362</v>
      </c>
      <c r="AI13" s="25">
        <f t="shared" si="2"/>
        <v>31.57</v>
      </c>
      <c r="AJ13" s="29"/>
      <c r="AK13" s="26">
        <f t="shared" si="21"/>
        <v>3.157</v>
      </c>
      <c r="AL13" s="31">
        <f t="shared" si="3"/>
        <v>21054.032999999999</v>
      </c>
      <c r="AM13" s="31">
        <f t="shared" si="37"/>
        <v>41</v>
      </c>
      <c r="AN13" s="29"/>
      <c r="AO13" s="26">
        <f t="shared" si="4"/>
        <v>6.31</v>
      </c>
      <c r="AP13" s="31">
        <f t="shared" si="29"/>
        <v>42144.49</v>
      </c>
      <c r="AQ13" s="31">
        <f t="shared" si="38"/>
        <v>82</v>
      </c>
      <c r="AR13" s="29"/>
      <c r="AS13" s="26">
        <f t="shared" si="5"/>
        <v>9.4710000000000001</v>
      </c>
      <c r="AT13" s="31">
        <f t="shared" si="22"/>
        <v>63446.228999999999</v>
      </c>
      <c r="AU13" s="31">
        <f t="shared" si="39"/>
        <v>123</v>
      </c>
      <c r="AV13" s="29"/>
      <c r="AW13" s="26">
        <f t="shared" si="6"/>
        <v>12.628</v>
      </c>
      <c r="AX13" s="31">
        <f t="shared" si="30"/>
        <v>84847.532000000007</v>
      </c>
      <c r="AY13" s="31">
        <f t="shared" si="40"/>
        <v>165</v>
      </c>
      <c r="AZ13" s="29"/>
      <c r="BA13" s="28">
        <f t="shared" si="7"/>
        <v>15.785</v>
      </c>
      <c r="BB13" s="31">
        <f t="shared" si="31"/>
        <v>106375.11500000001</v>
      </c>
      <c r="BC13" s="31">
        <f t="shared" si="41"/>
        <v>206</v>
      </c>
      <c r="BD13" s="29"/>
      <c r="BE13" s="28">
        <f t="shared" si="23"/>
        <v>18.942</v>
      </c>
      <c r="BF13" s="31">
        <f t="shared" si="32"/>
        <v>128028.978</v>
      </c>
      <c r="BG13" s="31">
        <f t="shared" si="42"/>
        <v>248</v>
      </c>
      <c r="BH13" s="29"/>
      <c r="BI13" s="28">
        <f t="shared" si="24"/>
        <v>22.099</v>
      </c>
      <c r="BJ13" s="31">
        <f t="shared" si="33"/>
        <v>149367.141</v>
      </c>
      <c r="BK13" s="31">
        <f t="shared" si="43"/>
        <v>290</v>
      </c>
      <c r="BL13" s="29"/>
      <c r="BM13" s="28">
        <f t="shared" si="25"/>
        <v>25.256</v>
      </c>
      <c r="BN13" s="31">
        <f t="shared" si="34"/>
        <v>171715.54399999999</v>
      </c>
      <c r="BO13" s="31">
        <f t="shared" si="44"/>
        <v>333</v>
      </c>
      <c r="BP13" s="29"/>
      <c r="BQ13" s="28">
        <f t="shared" si="26"/>
        <v>28.413</v>
      </c>
      <c r="BR13" s="31">
        <f t="shared" si="35"/>
        <v>193748.247</v>
      </c>
      <c r="BS13" s="31">
        <f t="shared" si="45"/>
        <v>376</v>
      </c>
      <c r="BT13" s="29"/>
      <c r="BU13" s="28">
        <f t="shared" si="27"/>
        <v>31.57</v>
      </c>
      <c r="BV13" s="31">
        <f t="shared" si="36"/>
        <v>215907.23</v>
      </c>
      <c r="BW13" s="29"/>
    </row>
    <row r="14" spans="1:75" x14ac:dyDescent="0.4">
      <c r="A14" s="14">
        <v>108</v>
      </c>
      <c r="B14" s="15" t="s">
        <v>46</v>
      </c>
      <c r="C14" s="3">
        <f>INDEX('[1]2013-14 ATR Data'!$A$1:$M$352,MATCH(A14,'[1]2013-14 ATR Data'!$A:$A,0),8)</f>
        <v>148598.10999999999</v>
      </c>
      <c r="D14" s="3">
        <f>INDEX([2]Sheet1!$A$1:$N$343,MATCH(A14,[2]Sheet1!$A$1:$A$65536,0),6)</f>
        <v>119728.46</v>
      </c>
      <c r="E14" s="3">
        <f>INDEX('[3]2015-16 ATR Data'!$A$1:$K$372,MATCH($A14,'[3]2015-16 ATR Data'!$A:$A,0),6)</f>
        <v>140224.92000000001</v>
      </c>
      <c r="F14" s="3">
        <f>INDEX('[4]349y2014'!$A$1:$CK$352,MATCH(A14,'[4]349y2014'!$A:$A,0),5)</f>
        <v>21503.86</v>
      </c>
      <c r="G14" s="3">
        <f>INDEX('[4]343y2015'!$A$1:$J$346,MATCH(A14,'[4]343y2015'!$A:$A,0),5)</f>
        <v>10955.43</v>
      </c>
      <c r="H14" s="3">
        <f>INDEX('[4]340y2016'!$A$1:$H$343,MATCH(A14,'[4]340y2016'!$A:$A,0),5)</f>
        <v>10955.43</v>
      </c>
      <c r="I14" s="3">
        <f t="shared" si="8"/>
        <v>129269.49000000002</v>
      </c>
      <c r="J14" s="3">
        <f t="shared" si="28"/>
        <v>365136.77</v>
      </c>
      <c r="K14" s="29"/>
      <c r="L14" s="29">
        <v>1619005</v>
      </c>
      <c r="M14" s="29">
        <v>1659616</v>
      </c>
      <c r="N14" s="29">
        <v>1663068</v>
      </c>
      <c r="O14" s="29">
        <f t="shared" si="9"/>
        <v>4941689</v>
      </c>
      <c r="Q14" s="17">
        <f t="shared" si="10"/>
        <v>7.3889063030878721E-2</v>
      </c>
      <c r="R14" s="29"/>
      <c r="S14" s="30">
        <v>281.5</v>
      </c>
      <c r="T14" s="19">
        <f t="shared" si="11"/>
        <v>20.799800000000001</v>
      </c>
      <c r="U14" s="20">
        <f t="shared" si="12"/>
        <v>1.01881441111951E-3</v>
      </c>
      <c r="V14" s="19">
        <f t="shared" si="13"/>
        <v>116221.89211546668</v>
      </c>
      <c r="W14" s="22"/>
      <c r="X14" s="21">
        <f t="shared" si="14"/>
        <v>17.427184302814016</v>
      </c>
      <c r="Y14" s="21">
        <f t="shared" si="15"/>
        <v>3677.2667722122778</v>
      </c>
      <c r="Z14" s="22"/>
      <c r="AA14" s="23">
        <f t="shared" si="16"/>
        <v>0.5513970268724363</v>
      </c>
      <c r="AB14" s="23"/>
      <c r="AC14" s="21">
        <v>48702</v>
      </c>
      <c r="AD14" s="21">
        <f t="shared" si="17"/>
        <v>173.00888099467142</v>
      </c>
      <c r="AE14" s="23">
        <f t="shared" si="18"/>
        <v>3.8288985917571839E-3</v>
      </c>
      <c r="AF14" s="22">
        <f t="shared" si="19"/>
        <v>24265.778067103271</v>
      </c>
      <c r="AG14" s="22"/>
      <c r="AH14" s="24">
        <f t="shared" si="20"/>
        <v>3.638593202444635</v>
      </c>
      <c r="AI14" s="25">
        <f t="shared" si="2"/>
        <v>21.62</v>
      </c>
      <c r="AJ14" s="29"/>
      <c r="AK14" s="26">
        <f t="shared" si="21"/>
        <v>2.1620000000000004</v>
      </c>
      <c r="AL14" s="31">
        <f t="shared" si="3"/>
        <v>14418.378000000002</v>
      </c>
      <c r="AM14" s="31">
        <f t="shared" si="37"/>
        <v>51</v>
      </c>
      <c r="AN14" s="29"/>
      <c r="AO14" s="26">
        <f t="shared" si="4"/>
        <v>4.32</v>
      </c>
      <c r="AP14" s="31">
        <f t="shared" si="29"/>
        <v>28853.280000000002</v>
      </c>
      <c r="AQ14" s="31">
        <f t="shared" si="38"/>
        <v>102</v>
      </c>
      <c r="AR14" s="29"/>
      <c r="AS14" s="26">
        <f t="shared" si="5"/>
        <v>6.4859999999999998</v>
      </c>
      <c r="AT14" s="31">
        <f t="shared" si="22"/>
        <v>43449.714</v>
      </c>
      <c r="AU14" s="31">
        <f t="shared" si="39"/>
        <v>154</v>
      </c>
      <c r="AV14" s="29"/>
      <c r="AW14" s="26">
        <f t="shared" si="6"/>
        <v>8.6480000000000015</v>
      </c>
      <c r="AX14" s="31">
        <f t="shared" si="30"/>
        <v>58105.912000000011</v>
      </c>
      <c r="AY14" s="31">
        <f t="shared" si="40"/>
        <v>206</v>
      </c>
      <c r="AZ14" s="29"/>
      <c r="BA14" s="28">
        <f t="shared" si="7"/>
        <v>10.81</v>
      </c>
      <c r="BB14" s="31">
        <f t="shared" si="31"/>
        <v>72848.59</v>
      </c>
      <c r="BC14" s="31">
        <f t="shared" si="41"/>
        <v>259</v>
      </c>
      <c r="BD14" s="29"/>
      <c r="BE14" s="28">
        <f t="shared" si="23"/>
        <v>12.972</v>
      </c>
      <c r="BF14" s="31">
        <f t="shared" si="32"/>
        <v>87677.747999999992</v>
      </c>
      <c r="BG14" s="31">
        <f t="shared" si="42"/>
        <v>311</v>
      </c>
      <c r="BH14" s="29"/>
      <c r="BI14" s="28">
        <f t="shared" si="24"/>
        <v>15.134</v>
      </c>
      <c r="BJ14" s="31">
        <f t="shared" si="33"/>
        <v>102290.70600000001</v>
      </c>
      <c r="BK14" s="31">
        <f t="shared" si="43"/>
        <v>363</v>
      </c>
      <c r="BL14" s="29"/>
      <c r="BM14" s="28">
        <f t="shared" si="25"/>
        <v>17.296000000000003</v>
      </c>
      <c r="BN14" s="31">
        <f t="shared" si="34"/>
        <v>117595.50400000002</v>
      </c>
      <c r="BO14" s="31">
        <f t="shared" si="44"/>
        <v>418</v>
      </c>
      <c r="BP14" s="29"/>
      <c r="BQ14" s="28">
        <f t="shared" si="26"/>
        <v>19.458000000000002</v>
      </c>
      <c r="BR14" s="31">
        <f t="shared" si="35"/>
        <v>132684.10200000001</v>
      </c>
      <c r="BS14" s="31">
        <f t="shared" si="45"/>
        <v>471</v>
      </c>
      <c r="BT14" s="29"/>
      <c r="BU14" s="28">
        <f t="shared" si="27"/>
        <v>21.62</v>
      </c>
      <c r="BV14" s="31">
        <f t="shared" si="36"/>
        <v>147859.18</v>
      </c>
      <c r="BW14" s="29"/>
    </row>
    <row r="15" spans="1:75" x14ac:dyDescent="0.4">
      <c r="A15" s="14">
        <v>126</v>
      </c>
      <c r="B15" s="15" t="s">
        <v>47</v>
      </c>
      <c r="C15" s="3">
        <f>INDEX('[1]2013-14 ATR Data'!$A$1:$M$352,MATCH(A15,'[1]2013-14 ATR Data'!$A:$A,0),8)</f>
        <v>417406.41</v>
      </c>
      <c r="D15" s="3">
        <f>INDEX([2]Sheet1!$A$1:$N$343,MATCH(A15,[2]Sheet1!$A$1:$A$65536,0),6)</f>
        <v>525213.85</v>
      </c>
      <c r="E15" s="3">
        <f>INDEX('[3]2015-16 ATR Data'!$A$1:$K$372,MATCH($A15,'[3]2015-16 ATR Data'!$A:$A,0),6)</f>
        <v>437806.46</v>
      </c>
      <c r="F15" s="3">
        <f>INDEX('[4]349y2014'!$A$1:$CK$352,MATCH(A15,'[4]349y2014'!$A:$A,0),5)</f>
        <v>81037.86</v>
      </c>
      <c r="G15" s="3">
        <f>INDEX('[4]343y2015'!$A$1:$J$346,MATCH(A15,'[4]343y2015'!$A:$A,0),5)</f>
        <v>92617.57</v>
      </c>
      <c r="H15" s="3">
        <f>INDEX('[4]340y2016'!$A$1:$H$343,MATCH(A15,'[4]340y2016'!$A:$A,0),5)</f>
        <v>92617.57</v>
      </c>
      <c r="I15" s="3">
        <f t="shared" si="8"/>
        <v>345188.89</v>
      </c>
      <c r="J15" s="3">
        <f t="shared" si="28"/>
        <v>1114153.72</v>
      </c>
      <c r="K15" s="29"/>
      <c r="L15" s="29">
        <v>7384058</v>
      </c>
      <c r="M15" s="29">
        <v>8473556</v>
      </c>
      <c r="N15" s="29">
        <v>8490730</v>
      </c>
      <c r="O15" s="29">
        <f t="shared" si="9"/>
        <v>24348344</v>
      </c>
      <c r="Q15" s="17">
        <f t="shared" si="10"/>
        <v>4.5758911571152437E-2</v>
      </c>
      <c r="R15" s="29"/>
      <c r="S15" s="30">
        <v>1327.9</v>
      </c>
      <c r="T15" s="19">
        <f t="shared" si="11"/>
        <v>60.763300000000001</v>
      </c>
      <c r="U15" s="20">
        <f t="shared" si="12"/>
        <v>2.9763038926902238E-3</v>
      </c>
      <c r="V15" s="19">
        <f t="shared" si="13"/>
        <v>339523.73086182249</v>
      </c>
      <c r="W15" s="22"/>
      <c r="X15" s="21">
        <f t="shared" si="14"/>
        <v>50.910740869968883</v>
      </c>
      <c r="Y15" s="21">
        <f t="shared" si="15"/>
        <v>17346.509935419836</v>
      </c>
      <c r="Z15" s="22"/>
      <c r="AA15" s="23">
        <f t="shared" si="16"/>
        <v>2.6010661171719653</v>
      </c>
      <c r="AB15" s="23"/>
      <c r="AC15" s="21">
        <v>248625</v>
      </c>
      <c r="AD15" s="21">
        <f t="shared" si="17"/>
        <v>187.23171925596804</v>
      </c>
      <c r="AE15" s="23">
        <f t="shared" si="18"/>
        <v>4.1436674352776856E-3</v>
      </c>
      <c r="AF15" s="22">
        <f t="shared" si="19"/>
        <v>26260.636566555437</v>
      </c>
      <c r="AG15" s="22"/>
      <c r="AH15" s="24">
        <f t="shared" si="20"/>
        <v>3.9377172839339387</v>
      </c>
      <c r="AI15" s="25">
        <f t="shared" si="2"/>
        <v>57.45</v>
      </c>
      <c r="AJ15" s="29"/>
      <c r="AK15" s="26">
        <f t="shared" si="21"/>
        <v>5.745000000000001</v>
      </c>
      <c r="AL15" s="31">
        <f t="shared" si="3"/>
        <v>38313.405000000006</v>
      </c>
      <c r="AM15" s="31">
        <f t="shared" si="37"/>
        <v>29</v>
      </c>
      <c r="AN15" s="29"/>
      <c r="AO15" s="26">
        <f t="shared" si="4"/>
        <v>11.49</v>
      </c>
      <c r="AP15" s="31">
        <f t="shared" si="29"/>
        <v>76741.710000000006</v>
      </c>
      <c r="AQ15" s="31">
        <f t="shared" si="38"/>
        <v>58</v>
      </c>
      <c r="AR15" s="29"/>
      <c r="AS15" s="26">
        <f t="shared" si="5"/>
        <v>17.234999999999999</v>
      </c>
      <c r="AT15" s="31">
        <f t="shared" si="22"/>
        <v>115457.265</v>
      </c>
      <c r="AU15" s="31">
        <f t="shared" si="39"/>
        <v>87</v>
      </c>
      <c r="AV15" s="29"/>
      <c r="AW15" s="26">
        <f t="shared" si="6"/>
        <v>22.980000000000004</v>
      </c>
      <c r="AX15" s="31">
        <f t="shared" si="30"/>
        <v>154402.62000000002</v>
      </c>
      <c r="AY15" s="31">
        <f t="shared" si="40"/>
        <v>116</v>
      </c>
      <c r="AZ15" s="29"/>
      <c r="BA15" s="28">
        <f t="shared" si="7"/>
        <v>28.725000000000001</v>
      </c>
      <c r="BB15" s="31">
        <f t="shared" si="31"/>
        <v>193577.77500000002</v>
      </c>
      <c r="BC15" s="31">
        <f t="shared" si="41"/>
        <v>146</v>
      </c>
      <c r="BD15" s="29"/>
      <c r="BE15" s="28">
        <f t="shared" si="23"/>
        <v>34.47</v>
      </c>
      <c r="BF15" s="31">
        <f t="shared" si="32"/>
        <v>232982.72999999998</v>
      </c>
      <c r="BG15" s="31">
        <f t="shared" si="42"/>
        <v>175</v>
      </c>
      <c r="BH15" s="29"/>
      <c r="BI15" s="28">
        <f t="shared" si="24"/>
        <v>40.214999999999996</v>
      </c>
      <c r="BJ15" s="31">
        <f t="shared" si="33"/>
        <v>271813.185</v>
      </c>
      <c r="BK15" s="31">
        <f t="shared" si="43"/>
        <v>205</v>
      </c>
      <c r="BL15" s="29"/>
      <c r="BM15" s="28">
        <f t="shared" si="25"/>
        <v>45.960000000000008</v>
      </c>
      <c r="BN15" s="31">
        <f t="shared" si="34"/>
        <v>312482.04000000004</v>
      </c>
      <c r="BO15" s="31">
        <f t="shared" si="44"/>
        <v>235</v>
      </c>
      <c r="BP15" s="29"/>
      <c r="BQ15" s="28">
        <f t="shared" si="26"/>
        <v>51.705000000000005</v>
      </c>
      <c r="BR15" s="31">
        <f t="shared" si="35"/>
        <v>352576.39500000002</v>
      </c>
      <c r="BS15" s="31">
        <f t="shared" si="45"/>
        <v>266</v>
      </c>
      <c r="BT15" s="29"/>
      <c r="BU15" s="28">
        <f t="shared" si="27"/>
        <v>57.45</v>
      </c>
      <c r="BV15" s="31">
        <f t="shared" si="36"/>
        <v>392900.55000000005</v>
      </c>
      <c r="BW15" s="29"/>
    </row>
    <row r="16" spans="1:75" x14ac:dyDescent="0.4">
      <c r="A16" s="14">
        <v>135</v>
      </c>
      <c r="B16" s="15" t="s">
        <v>48</v>
      </c>
      <c r="C16" s="3">
        <f>INDEX('[1]2013-14 ATR Data'!$A$1:$M$352,MATCH(A16,'[1]2013-14 ATR Data'!$A:$A,0),8)</f>
        <v>737567.83</v>
      </c>
      <c r="D16" s="3">
        <f>INDEX([2]Sheet1!$A$1:$N$343,MATCH(A16,[2]Sheet1!$A$1:$A$65536,0),6)</f>
        <v>744008.31</v>
      </c>
      <c r="E16" s="3">
        <f>INDEX('[3]2015-16 ATR Data'!$A$1:$K$372,MATCH($A16,'[3]2015-16 ATR Data'!$A:$A,0),6)</f>
        <v>703346.39</v>
      </c>
      <c r="F16" s="3">
        <f>INDEX('[4]349y2014'!$A$1:$CK$352,MATCH(A16,'[4]349y2014'!$A:$A,0),5)</f>
        <v>161528.85999999999</v>
      </c>
      <c r="G16" s="3">
        <f>INDEX('[4]343y2015'!$A$1:$J$346,MATCH(A16,'[4]343y2015'!$A:$A,0),5)</f>
        <v>164327.44</v>
      </c>
      <c r="H16" s="3">
        <f>INDEX('[4]340y2016'!$A$1:$H$343,MATCH(A16,'[4]340y2016'!$A:$A,0),5)</f>
        <v>139747.59</v>
      </c>
      <c r="I16" s="3">
        <f t="shared" si="8"/>
        <v>563598.80000000005</v>
      </c>
      <c r="J16" s="3">
        <f t="shared" si="28"/>
        <v>1719318.6400000001</v>
      </c>
      <c r="K16" s="29"/>
      <c r="L16" s="29">
        <v>7492604</v>
      </c>
      <c r="M16" s="29">
        <v>7588651</v>
      </c>
      <c r="N16" s="29">
        <v>7431475</v>
      </c>
      <c r="O16" s="29">
        <f t="shared" si="9"/>
        <v>22512730</v>
      </c>
      <c r="Q16" s="17">
        <f t="shared" si="10"/>
        <v>7.6370952789821589E-2</v>
      </c>
      <c r="R16" s="29"/>
      <c r="S16" s="30">
        <v>1104.7</v>
      </c>
      <c r="T16" s="19">
        <f t="shared" si="11"/>
        <v>84.367000000000004</v>
      </c>
      <c r="U16" s="20">
        <f t="shared" si="12"/>
        <v>4.132458745897542E-3</v>
      </c>
      <c r="V16" s="19">
        <f t="shared" si="13"/>
        <v>471412.81993603671</v>
      </c>
      <c r="W16" s="22"/>
      <c r="X16" s="21">
        <f t="shared" si="14"/>
        <v>70.687182476538723</v>
      </c>
      <c r="Y16" s="21">
        <f t="shared" si="15"/>
        <v>14430.822746937491</v>
      </c>
      <c r="Z16" s="22"/>
      <c r="AA16" s="23">
        <f t="shared" si="16"/>
        <v>2.1638660589200014</v>
      </c>
      <c r="AB16" s="23"/>
      <c r="AC16" s="21">
        <v>217173</v>
      </c>
      <c r="AD16" s="21">
        <f t="shared" si="17"/>
        <v>196.5900244410247</v>
      </c>
      <c r="AE16" s="23">
        <f t="shared" si="18"/>
        <v>4.3507781994089273E-3</v>
      </c>
      <c r="AF16" s="22">
        <f t="shared" si="19"/>
        <v>27573.208241484666</v>
      </c>
      <c r="AG16" s="22"/>
      <c r="AH16" s="24">
        <f t="shared" si="20"/>
        <v>4.134534149270455</v>
      </c>
      <c r="AI16" s="25">
        <f t="shared" si="2"/>
        <v>76.989999999999995</v>
      </c>
      <c r="AJ16" s="29"/>
      <c r="AK16" s="26">
        <f t="shared" si="21"/>
        <v>7.6989999999999998</v>
      </c>
      <c r="AL16" s="31">
        <f t="shared" si="3"/>
        <v>51344.631000000001</v>
      </c>
      <c r="AM16" s="31">
        <f t="shared" si="37"/>
        <v>46</v>
      </c>
      <c r="AN16" s="29"/>
      <c r="AO16" s="26">
        <f t="shared" si="4"/>
        <v>15.4</v>
      </c>
      <c r="AP16" s="31">
        <f t="shared" si="29"/>
        <v>102856.6</v>
      </c>
      <c r="AQ16" s="31">
        <f t="shared" si="38"/>
        <v>93</v>
      </c>
      <c r="AR16" s="29"/>
      <c r="AS16" s="26">
        <f t="shared" si="5"/>
        <v>23.096999999999998</v>
      </c>
      <c r="AT16" s="31">
        <f t="shared" si="22"/>
        <v>154726.80299999999</v>
      </c>
      <c r="AU16" s="31">
        <f t="shared" si="39"/>
        <v>140</v>
      </c>
      <c r="AV16" s="29"/>
      <c r="AW16" s="26">
        <f t="shared" si="6"/>
        <v>30.795999999999999</v>
      </c>
      <c r="AX16" s="31">
        <f t="shared" si="30"/>
        <v>206918.32399999999</v>
      </c>
      <c r="AY16" s="31">
        <f t="shared" si="40"/>
        <v>187</v>
      </c>
      <c r="AZ16" s="29"/>
      <c r="BA16" s="28">
        <f t="shared" si="7"/>
        <v>38.494999999999997</v>
      </c>
      <c r="BB16" s="31">
        <f t="shared" si="31"/>
        <v>259417.80499999999</v>
      </c>
      <c r="BC16" s="31">
        <f t="shared" si="41"/>
        <v>235</v>
      </c>
      <c r="BD16" s="29"/>
      <c r="BE16" s="28">
        <f t="shared" si="23"/>
        <v>46.193999999999996</v>
      </c>
      <c r="BF16" s="31">
        <f t="shared" si="32"/>
        <v>312225.24599999998</v>
      </c>
      <c r="BG16" s="31">
        <f t="shared" si="42"/>
        <v>283</v>
      </c>
      <c r="BH16" s="29"/>
      <c r="BI16" s="28">
        <f t="shared" si="24"/>
        <v>53.892999999999994</v>
      </c>
      <c r="BJ16" s="31">
        <f t="shared" si="33"/>
        <v>364262.78699999995</v>
      </c>
      <c r="BK16" s="31">
        <f t="shared" si="43"/>
        <v>330</v>
      </c>
      <c r="BL16" s="29"/>
      <c r="BM16" s="28">
        <f t="shared" si="25"/>
        <v>61.591999999999999</v>
      </c>
      <c r="BN16" s="31">
        <f t="shared" si="34"/>
        <v>418764.00799999997</v>
      </c>
      <c r="BO16" s="31">
        <f t="shared" si="44"/>
        <v>379</v>
      </c>
      <c r="BP16" s="29"/>
      <c r="BQ16" s="28">
        <f t="shared" si="26"/>
        <v>69.290999999999997</v>
      </c>
      <c r="BR16" s="31">
        <f t="shared" si="35"/>
        <v>472495.32899999997</v>
      </c>
      <c r="BS16" s="31">
        <f t="shared" si="45"/>
        <v>428</v>
      </c>
      <c r="BT16" s="29"/>
      <c r="BU16" s="28">
        <f t="shared" si="27"/>
        <v>76.989999999999995</v>
      </c>
      <c r="BV16" s="31">
        <f t="shared" si="36"/>
        <v>526534.61</v>
      </c>
      <c r="BW16" s="29"/>
    </row>
    <row r="17" spans="1:75" x14ac:dyDescent="0.4">
      <c r="A17" s="14">
        <v>153</v>
      </c>
      <c r="B17" s="15" t="s">
        <v>49</v>
      </c>
      <c r="C17" s="3">
        <f>INDEX('[1]2013-14 ATR Data'!$A$1:$M$352,MATCH(A17,'[1]2013-14 ATR Data'!$A:$A,0),8)</f>
        <v>313683.90000000002</v>
      </c>
      <c r="D17" s="3">
        <f>INDEX([2]Sheet1!$A$1:$N$343,MATCH(A17,[2]Sheet1!$A$1:$A$65536,0),6)</f>
        <v>312177.34999999998</v>
      </c>
      <c r="E17" s="3">
        <f>INDEX('[3]2015-16 ATR Data'!$A$1:$K$372,MATCH($A17,'[3]2015-16 ATR Data'!$A:$A,0),6)</f>
        <v>240859.2</v>
      </c>
      <c r="F17" s="3">
        <f>INDEX('[4]349y2014'!$A$1:$CK$352,MATCH(A17,'[4]349y2014'!$A:$A,0),5)</f>
        <v>12305.71</v>
      </c>
      <c r="G17" s="3">
        <f>INDEX('[4]343y2015'!$A$1:$J$346,MATCH(A17,'[4]343y2015'!$A:$A,0),5)</f>
        <v>12305.71</v>
      </c>
      <c r="H17" s="3">
        <f>INDEX('[4]340y2016'!$A$1:$H$343,MATCH(A17,'[4]340y2016'!$A:$A,0),5)</f>
        <v>12305.71</v>
      </c>
      <c r="I17" s="3">
        <f t="shared" si="8"/>
        <v>228553.49000000002</v>
      </c>
      <c r="J17" s="3">
        <f t="shared" si="28"/>
        <v>829803.32</v>
      </c>
      <c r="K17" s="29"/>
      <c r="L17" s="29">
        <v>3786880</v>
      </c>
      <c r="M17" s="29">
        <v>4091847</v>
      </c>
      <c r="N17" s="29">
        <v>4188306</v>
      </c>
      <c r="O17" s="29">
        <f t="shared" si="9"/>
        <v>12067033</v>
      </c>
      <c r="Q17" s="17">
        <f t="shared" si="10"/>
        <v>6.8766143259904891E-2</v>
      </c>
      <c r="R17" s="29"/>
      <c r="S17" s="30">
        <v>592</v>
      </c>
      <c r="T17" s="19">
        <f t="shared" si="11"/>
        <v>40.709600000000002</v>
      </c>
      <c r="U17" s="20">
        <f t="shared" si="12"/>
        <v>1.9940349018216907E-3</v>
      </c>
      <c r="V17" s="19">
        <f t="shared" si="13"/>
        <v>227470.78045287944</v>
      </c>
      <c r="W17" s="22"/>
      <c r="X17" s="21">
        <f t="shared" si="14"/>
        <v>34.108679030271318</v>
      </c>
      <c r="Y17" s="21">
        <f t="shared" si="15"/>
        <v>7733.3638690929611</v>
      </c>
      <c r="Z17" s="22"/>
      <c r="AA17" s="23">
        <f t="shared" si="16"/>
        <v>1.15959872081166</v>
      </c>
      <c r="AB17" s="23"/>
      <c r="AC17" s="21">
        <v>96105</v>
      </c>
      <c r="AD17" s="21">
        <f t="shared" si="17"/>
        <v>162.33952702702703</v>
      </c>
      <c r="AE17" s="23">
        <f t="shared" si="18"/>
        <v>3.5927727111272137E-3</v>
      </c>
      <c r="AF17" s="22">
        <f t="shared" si="19"/>
        <v>22769.322081666312</v>
      </c>
      <c r="AG17" s="22"/>
      <c r="AH17" s="24">
        <f t="shared" si="20"/>
        <v>3.4142033410805688</v>
      </c>
      <c r="AI17" s="25">
        <f t="shared" si="2"/>
        <v>38.68</v>
      </c>
      <c r="AJ17" s="29"/>
      <c r="AK17" s="26">
        <f t="shared" si="21"/>
        <v>3.8680000000000003</v>
      </c>
      <c r="AL17" s="31">
        <f t="shared" si="3"/>
        <v>25795.692000000003</v>
      </c>
      <c r="AM17" s="31">
        <f t="shared" si="37"/>
        <v>44</v>
      </c>
      <c r="AN17" s="29"/>
      <c r="AO17" s="26">
        <f t="shared" si="4"/>
        <v>7.74</v>
      </c>
      <c r="AP17" s="31">
        <f t="shared" si="29"/>
        <v>51695.46</v>
      </c>
      <c r="AQ17" s="31">
        <f t="shared" si="38"/>
        <v>87</v>
      </c>
      <c r="AR17" s="29"/>
      <c r="AS17" s="26">
        <f t="shared" si="5"/>
        <v>11.603999999999999</v>
      </c>
      <c r="AT17" s="31">
        <f t="shared" si="22"/>
        <v>77735.195999999996</v>
      </c>
      <c r="AU17" s="31">
        <f t="shared" si="39"/>
        <v>131</v>
      </c>
      <c r="AV17" s="29"/>
      <c r="AW17" s="26">
        <f t="shared" si="6"/>
        <v>15.472000000000001</v>
      </c>
      <c r="AX17" s="31">
        <f t="shared" si="30"/>
        <v>103956.368</v>
      </c>
      <c r="AY17" s="31">
        <f t="shared" si="40"/>
        <v>176</v>
      </c>
      <c r="AZ17" s="29"/>
      <c r="BA17" s="28">
        <f t="shared" si="7"/>
        <v>19.34</v>
      </c>
      <c r="BB17" s="31">
        <f t="shared" si="31"/>
        <v>130332.26</v>
      </c>
      <c r="BC17" s="31">
        <f t="shared" si="41"/>
        <v>220</v>
      </c>
      <c r="BD17" s="29"/>
      <c r="BE17" s="28">
        <f t="shared" si="23"/>
        <v>23.207999999999998</v>
      </c>
      <c r="BF17" s="31">
        <f t="shared" si="32"/>
        <v>156862.872</v>
      </c>
      <c r="BG17" s="31">
        <f t="shared" si="42"/>
        <v>265</v>
      </c>
      <c r="BH17" s="29"/>
      <c r="BI17" s="28">
        <f t="shared" si="24"/>
        <v>27.075999999999997</v>
      </c>
      <c r="BJ17" s="31">
        <f t="shared" si="33"/>
        <v>183006.68399999998</v>
      </c>
      <c r="BK17" s="31">
        <f t="shared" si="43"/>
        <v>309</v>
      </c>
      <c r="BL17" s="29"/>
      <c r="BM17" s="28">
        <f t="shared" si="25"/>
        <v>30.944000000000003</v>
      </c>
      <c r="BN17" s="31">
        <f t="shared" si="34"/>
        <v>210388.25600000002</v>
      </c>
      <c r="BO17" s="31">
        <f t="shared" si="44"/>
        <v>355</v>
      </c>
      <c r="BP17" s="29"/>
      <c r="BQ17" s="28">
        <f t="shared" si="26"/>
        <v>34.811999999999998</v>
      </c>
      <c r="BR17" s="31">
        <f t="shared" si="35"/>
        <v>237383.02799999999</v>
      </c>
      <c r="BS17" s="31">
        <f t="shared" si="45"/>
        <v>401</v>
      </c>
      <c r="BT17" s="29"/>
      <c r="BU17" s="28">
        <f t="shared" si="27"/>
        <v>38.68</v>
      </c>
      <c r="BV17" s="31">
        <f t="shared" si="36"/>
        <v>264532.52</v>
      </c>
      <c r="BW17" s="29"/>
    </row>
    <row r="18" spans="1:75" x14ac:dyDescent="0.4">
      <c r="A18" s="14">
        <v>171</v>
      </c>
      <c r="B18" s="15" t="s">
        <v>50</v>
      </c>
      <c r="C18" s="3">
        <f>INDEX('[1]2013-14 ATR Data'!$A$1:$M$352,MATCH(A18,'[1]2013-14 ATR Data'!$A:$A,0),8)</f>
        <v>209487.78</v>
      </c>
      <c r="D18" s="3">
        <f>INDEX([2]Sheet1!$A$1:$N$343,MATCH(A18,[2]Sheet1!$A$1:$A$65536,0),6)</f>
        <v>222444.44</v>
      </c>
      <c r="E18" s="3">
        <f>INDEX('[3]2015-16 ATR Data'!$A$1:$K$372,MATCH($A18,'[3]2015-16 ATR Data'!$A:$A,0),6)</f>
        <v>220196.17</v>
      </c>
      <c r="F18" s="3">
        <f>INDEX('[4]349y2014'!$A$1:$CK$352,MATCH(A18,'[4]349y2014'!$A:$A,0),5)</f>
        <v>38904</v>
      </c>
      <c r="G18" s="3">
        <f>INDEX('[4]343y2015'!$A$1:$J$346,MATCH(A18,'[4]343y2015'!$A:$A,0),5)</f>
        <v>38904</v>
      </c>
      <c r="H18" s="3">
        <f>INDEX('[4]340y2016'!$A$1:$H$343,MATCH(A18,'[4]340y2016'!$A:$A,0),5)</f>
        <v>38904</v>
      </c>
      <c r="I18" s="3">
        <f t="shared" si="8"/>
        <v>181292.17</v>
      </c>
      <c r="J18" s="3">
        <f t="shared" si="28"/>
        <v>535416.39</v>
      </c>
      <c r="K18" s="29"/>
      <c r="L18" s="29">
        <v>3077639</v>
      </c>
      <c r="M18" s="29">
        <v>3246660</v>
      </c>
      <c r="N18" s="29">
        <v>3281014</v>
      </c>
      <c r="O18" s="29">
        <f t="shared" si="9"/>
        <v>9605313</v>
      </c>
      <c r="Q18" s="17">
        <f t="shared" si="10"/>
        <v>5.5741691082841341E-2</v>
      </c>
      <c r="R18" s="29"/>
      <c r="S18" s="30">
        <v>517.29999999999995</v>
      </c>
      <c r="T18" s="19">
        <f t="shared" si="11"/>
        <v>28.8352</v>
      </c>
      <c r="U18" s="20">
        <f t="shared" si="12"/>
        <v>1.4124038359750234E-3</v>
      </c>
      <c r="V18" s="19">
        <f t="shared" si="13"/>
        <v>161120.85229319052</v>
      </c>
      <c r="W18" s="22"/>
      <c r="X18" s="21">
        <f t="shared" si="14"/>
        <v>24.159671958793002</v>
      </c>
      <c r="Y18" s="21">
        <f t="shared" si="15"/>
        <v>6757.5492052057234</v>
      </c>
      <c r="Z18" s="22"/>
      <c r="AA18" s="23">
        <f t="shared" si="16"/>
        <v>1.0132777335741077</v>
      </c>
      <c r="AB18" s="23"/>
      <c r="AC18" s="21">
        <v>60240</v>
      </c>
      <c r="AD18" s="21">
        <f t="shared" si="17"/>
        <v>116.45080224241254</v>
      </c>
      <c r="AE18" s="23">
        <f t="shared" si="18"/>
        <v>2.5771989862688059E-3</v>
      </c>
      <c r="AF18" s="22">
        <f t="shared" si="19"/>
        <v>16333.088259426097</v>
      </c>
      <c r="AG18" s="22"/>
      <c r="AH18" s="24">
        <f t="shared" si="20"/>
        <v>2.4491060517957859</v>
      </c>
      <c r="AI18" s="25">
        <f t="shared" si="2"/>
        <v>27.62</v>
      </c>
      <c r="AJ18" s="29"/>
      <c r="AK18" s="26">
        <f t="shared" si="21"/>
        <v>2.7620000000000005</v>
      </c>
      <c r="AL18" s="31">
        <f t="shared" si="3"/>
        <v>18419.778000000002</v>
      </c>
      <c r="AM18" s="31">
        <f t="shared" si="37"/>
        <v>36</v>
      </c>
      <c r="AN18" s="29"/>
      <c r="AO18" s="26">
        <f t="shared" si="4"/>
        <v>5.52</v>
      </c>
      <c r="AP18" s="31">
        <f t="shared" si="29"/>
        <v>36868.079999999994</v>
      </c>
      <c r="AQ18" s="31">
        <f t="shared" si="38"/>
        <v>71</v>
      </c>
      <c r="AR18" s="29"/>
      <c r="AS18" s="26">
        <f t="shared" si="5"/>
        <v>8.2859999999999996</v>
      </c>
      <c r="AT18" s="31">
        <f t="shared" si="22"/>
        <v>55507.913999999997</v>
      </c>
      <c r="AU18" s="31">
        <f t="shared" si="39"/>
        <v>107</v>
      </c>
      <c r="AV18" s="29"/>
      <c r="AW18" s="26">
        <f t="shared" si="6"/>
        <v>11.048000000000002</v>
      </c>
      <c r="AX18" s="31">
        <f t="shared" si="30"/>
        <v>74231.512000000017</v>
      </c>
      <c r="AY18" s="31">
        <f t="shared" si="40"/>
        <v>143</v>
      </c>
      <c r="AZ18" s="29"/>
      <c r="BA18" s="28">
        <f t="shared" si="7"/>
        <v>13.81</v>
      </c>
      <c r="BB18" s="31">
        <f t="shared" si="31"/>
        <v>93065.59</v>
      </c>
      <c r="BC18" s="31">
        <f t="shared" si="41"/>
        <v>180</v>
      </c>
      <c r="BD18" s="29"/>
      <c r="BE18" s="28">
        <f t="shared" si="23"/>
        <v>16.571999999999999</v>
      </c>
      <c r="BF18" s="31">
        <f t="shared" si="32"/>
        <v>112010.148</v>
      </c>
      <c r="BG18" s="31">
        <f t="shared" si="42"/>
        <v>217</v>
      </c>
      <c r="BH18" s="29"/>
      <c r="BI18" s="28">
        <f t="shared" si="24"/>
        <v>19.334</v>
      </c>
      <c r="BJ18" s="31">
        <f t="shared" si="33"/>
        <v>130678.50599999999</v>
      </c>
      <c r="BK18" s="31">
        <f t="shared" si="43"/>
        <v>253</v>
      </c>
      <c r="BL18" s="29"/>
      <c r="BM18" s="28">
        <f t="shared" si="25"/>
        <v>22.096000000000004</v>
      </c>
      <c r="BN18" s="31">
        <f t="shared" si="34"/>
        <v>150230.70400000003</v>
      </c>
      <c r="BO18" s="31">
        <f t="shared" si="44"/>
        <v>290</v>
      </c>
      <c r="BP18" s="29"/>
      <c r="BQ18" s="28">
        <f t="shared" si="26"/>
        <v>24.858000000000001</v>
      </c>
      <c r="BR18" s="31">
        <f t="shared" si="35"/>
        <v>169506.70199999999</v>
      </c>
      <c r="BS18" s="31">
        <f t="shared" si="45"/>
        <v>328</v>
      </c>
      <c r="BT18" s="29"/>
      <c r="BU18" s="28">
        <f t="shared" si="27"/>
        <v>27.62</v>
      </c>
      <c r="BV18" s="31">
        <f t="shared" si="36"/>
        <v>188893.18</v>
      </c>
      <c r="BW18" s="29"/>
    </row>
    <row r="19" spans="1:75" x14ac:dyDescent="0.4">
      <c r="A19" s="14">
        <v>225</v>
      </c>
      <c r="B19" s="15" t="s">
        <v>51</v>
      </c>
      <c r="C19" s="3">
        <f>INDEX('[1]2013-14 ATR Data'!$A$1:$M$352,MATCH(A19,'[1]2013-14 ATR Data'!$A:$A,0),8)</f>
        <v>1186400.45</v>
      </c>
      <c r="D19" s="3">
        <f>INDEX([2]Sheet1!$A$1:$N$343,MATCH(A19,[2]Sheet1!$A$1:$A$65536,0),6)</f>
        <v>1644446.96</v>
      </c>
      <c r="E19" s="3">
        <f>INDEX('[3]2015-16 ATR Data'!$A$1:$K$372,MATCH($A19,'[3]2015-16 ATR Data'!$A:$A,0),6)</f>
        <v>1699426.21</v>
      </c>
      <c r="F19" s="3">
        <f>INDEX('[4]349y2014'!$A$1:$CK$352,MATCH(A19,'[4]349y2014'!$A:$A,0),5)</f>
        <v>0</v>
      </c>
      <c r="G19" s="3">
        <f>INDEX('[4]343y2015'!$A$1:$J$346,MATCH(A19,'[4]343y2015'!$A:$A,0),5)</f>
        <v>0</v>
      </c>
      <c r="H19" s="3">
        <f>INDEX('[4]340y2016'!$A$1:$H$343,MATCH(A19,'[4]340y2016'!$A:$A,0),5)</f>
        <v>0</v>
      </c>
      <c r="I19" s="3">
        <f t="shared" si="8"/>
        <v>1699426.21</v>
      </c>
      <c r="J19" s="3">
        <f t="shared" si="28"/>
        <v>4530273.62</v>
      </c>
      <c r="K19" s="29"/>
      <c r="L19" s="29">
        <v>26264456</v>
      </c>
      <c r="M19" s="29">
        <v>27416050</v>
      </c>
      <c r="N19" s="29">
        <v>27264270</v>
      </c>
      <c r="O19" s="29">
        <f t="shared" si="9"/>
        <v>80944776</v>
      </c>
      <c r="Q19" s="17">
        <f t="shared" si="10"/>
        <v>5.5967461322025278E-2</v>
      </c>
      <c r="R19" s="29"/>
      <c r="S19" s="30">
        <v>4188</v>
      </c>
      <c r="T19" s="19">
        <f t="shared" si="11"/>
        <v>234.39169999999999</v>
      </c>
      <c r="U19" s="20">
        <f t="shared" si="12"/>
        <v>1.1480958557620786E-2</v>
      </c>
      <c r="V19" s="19">
        <f t="shared" si="13"/>
        <v>1309697.5389263756</v>
      </c>
      <c r="W19" s="22"/>
      <c r="X19" s="21">
        <f t="shared" si="14"/>
        <v>196.38589577543493</v>
      </c>
      <c r="Y19" s="21">
        <f t="shared" si="15"/>
        <v>54708.324127975196</v>
      </c>
      <c r="Z19" s="22"/>
      <c r="AA19" s="23">
        <f t="shared" si="16"/>
        <v>8.2033774370932964</v>
      </c>
      <c r="AB19" s="23"/>
      <c r="AC19" s="21">
        <v>265781</v>
      </c>
      <c r="AD19" s="21">
        <f t="shared" si="17"/>
        <v>63.462511938872971</v>
      </c>
      <c r="AE19" s="23">
        <f t="shared" si="18"/>
        <v>1.4045031746064425E-3</v>
      </c>
      <c r="AF19" s="22">
        <f t="shared" si="19"/>
        <v>8901.0877443743102</v>
      </c>
      <c r="AG19" s="22"/>
      <c r="AH19" s="24">
        <f t="shared" si="20"/>
        <v>1.3346960180498291</v>
      </c>
      <c r="AI19" s="25">
        <f t="shared" si="2"/>
        <v>205.92</v>
      </c>
      <c r="AJ19" s="29"/>
      <c r="AK19" s="26">
        <f t="shared" si="21"/>
        <v>20.591999999999999</v>
      </c>
      <c r="AL19" s="31">
        <f t="shared" si="3"/>
        <v>137328.04799999998</v>
      </c>
      <c r="AM19" s="31">
        <f t="shared" si="37"/>
        <v>33</v>
      </c>
      <c r="AN19" s="29"/>
      <c r="AO19" s="26">
        <f t="shared" si="4"/>
        <v>41.18</v>
      </c>
      <c r="AP19" s="31">
        <f t="shared" si="29"/>
        <v>275041.21999999997</v>
      </c>
      <c r="AQ19" s="31">
        <f t="shared" si="38"/>
        <v>66</v>
      </c>
      <c r="AR19" s="29"/>
      <c r="AS19" s="26">
        <f t="shared" si="5"/>
        <v>61.775999999999996</v>
      </c>
      <c r="AT19" s="31">
        <f t="shared" si="22"/>
        <v>413837.424</v>
      </c>
      <c r="AU19" s="31">
        <f t="shared" si="39"/>
        <v>99</v>
      </c>
      <c r="AV19" s="29"/>
      <c r="AW19" s="26">
        <f t="shared" si="6"/>
        <v>82.367999999999995</v>
      </c>
      <c r="AX19" s="31">
        <f t="shared" si="30"/>
        <v>553430.59199999995</v>
      </c>
      <c r="AY19" s="31">
        <f t="shared" si="40"/>
        <v>132</v>
      </c>
      <c r="AZ19" s="29"/>
      <c r="BA19" s="28">
        <f t="shared" si="7"/>
        <v>102.96</v>
      </c>
      <c r="BB19" s="31">
        <f t="shared" si="31"/>
        <v>693847.44</v>
      </c>
      <c r="BC19" s="31">
        <f t="shared" si="41"/>
        <v>166</v>
      </c>
      <c r="BD19" s="29"/>
      <c r="BE19" s="28">
        <f t="shared" si="23"/>
        <v>123.55199999999999</v>
      </c>
      <c r="BF19" s="31">
        <f t="shared" si="32"/>
        <v>835087.96799999999</v>
      </c>
      <c r="BG19" s="31">
        <f t="shared" si="42"/>
        <v>199</v>
      </c>
      <c r="BH19" s="29"/>
      <c r="BI19" s="28">
        <f t="shared" si="24"/>
        <v>144.14399999999998</v>
      </c>
      <c r="BJ19" s="31">
        <f t="shared" si="33"/>
        <v>974269.29599999986</v>
      </c>
      <c r="BK19" s="31">
        <f t="shared" si="43"/>
        <v>233</v>
      </c>
      <c r="BL19" s="29"/>
      <c r="BM19" s="28">
        <f t="shared" si="25"/>
        <v>164.73599999999999</v>
      </c>
      <c r="BN19" s="31">
        <f t="shared" si="34"/>
        <v>1120040.064</v>
      </c>
      <c r="BO19" s="31">
        <f t="shared" si="44"/>
        <v>267</v>
      </c>
      <c r="BP19" s="29"/>
      <c r="BQ19" s="28">
        <f t="shared" si="26"/>
        <v>185.328</v>
      </c>
      <c r="BR19" s="31">
        <f t="shared" si="35"/>
        <v>1263751.632</v>
      </c>
      <c r="BS19" s="31">
        <f t="shared" si="45"/>
        <v>302</v>
      </c>
      <c r="BT19" s="29"/>
      <c r="BU19" s="28">
        <f t="shared" si="27"/>
        <v>205.92</v>
      </c>
      <c r="BV19" s="31">
        <f t="shared" si="36"/>
        <v>1408286.88</v>
      </c>
      <c r="BW19" s="29"/>
    </row>
    <row r="20" spans="1:75" x14ac:dyDescent="0.4">
      <c r="A20" s="14">
        <v>234</v>
      </c>
      <c r="B20" s="15" t="s">
        <v>52</v>
      </c>
      <c r="C20" s="3">
        <f>INDEX('[1]2013-14 ATR Data'!$A$1:$M$352,MATCH(A20,'[1]2013-14 ATR Data'!$A:$A,0),8)</f>
        <v>459702.4</v>
      </c>
      <c r="D20" s="3">
        <f>INDEX([2]Sheet1!$A$1:$N$343,MATCH(A20,[2]Sheet1!$A$1:$A$65536,0),6)</f>
        <v>418993.69</v>
      </c>
      <c r="E20" s="3">
        <f>INDEX('[3]2015-16 ATR Data'!$A$1:$K$372,MATCH($A20,'[3]2015-16 ATR Data'!$A:$A,0),6)</f>
        <v>394085.77</v>
      </c>
      <c r="F20" s="3">
        <f>INDEX('[4]349y2014'!$A$1:$CK$352,MATCH(A20,'[4]349y2014'!$A:$A,0),5)</f>
        <v>53944.29</v>
      </c>
      <c r="G20" s="3">
        <f>INDEX('[4]343y2015'!$A$1:$J$346,MATCH(A20,'[4]343y2015'!$A:$A,0),5)</f>
        <v>47301.43</v>
      </c>
      <c r="H20" s="3">
        <f>INDEX('[4]340y2016'!$A$1:$H$343,MATCH(A20,'[4]340y2016'!$A:$A,0),5)</f>
        <v>62215</v>
      </c>
      <c r="I20" s="3">
        <f t="shared" si="8"/>
        <v>331870.77</v>
      </c>
      <c r="J20" s="3">
        <f t="shared" si="28"/>
        <v>1109321.1400000001</v>
      </c>
      <c r="K20" s="29"/>
      <c r="L20" s="29">
        <v>7599458</v>
      </c>
      <c r="M20" s="29">
        <v>7959601</v>
      </c>
      <c r="N20" s="29">
        <v>7969525</v>
      </c>
      <c r="O20" s="29">
        <f t="shared" si="9"/>
        <v>23528584</v>
      </c>
      <c r="Q20" s="17">
        <f t="shared" si="10"/>
        <v>4.7147807109854133E-2</v>
      </c>
      <c r="R20" s="29"/>
      <c r="S20" s="30">
        <v>1258.3</v>
      </c>
      <c r="T20" s="19">
        <f t="shared" si="11"/>
        <v>59.326099999999997</v>
      </c>
      <c r="U20" s="20">
        <f t="shared" si="12"/>
        <v>2.9059070585061948E-3</v>
      </c>
      <c r="V20" s="19">
        <f t="shared" si="13"/>
        <v>331493.16790696961</v>
      </c>
      <c r="W20" s="22"/>
      <c r="X20" s="21">
        <f t="shared" si="14"/>
        <v>49.706577883786117</v>
      </c>
      <c r="Y20" s="21">
        <f t="shared" si="15"/>
        <v>16437.317156215664</v>
      </c>
      <c r="Z20" s="22"/>
      <c r="AA20" s="23">
        <f t="shared" si="16"/>
        <v>2.4647349162116754</v>
      </c>
      <c r="AB20" s="23"/>
      <c r="AC20" s="21">
        <v>91285</v>
      </c>
      <c r="AD20" s="21">
        <f t="shared" si="17"/>
        <v>72.546292617022971</v>
      </c>
      <c r="AE20" s="23">
        <f t="shared" si="18"/>
        <v>1.6055383749177541E-3</v>
      </c>
      <c r="AF20" s="22">
        <f t="shared" si="19"/>
        <v>10175.155322171186</v>
      </c>
      <c r="AG20" s="22"/>
      <c r="AH20" s="24">
        <f t="shared" si="20"/>
        <v>1.5257392895743269</v>
      </c>
      <c r="AI20" s="25">
        <f t="shared" si="2"/>
        <v>53.7</v>
      </c>
      <c r="AJ20" s="29"/>
      <c r="AK20" s="26">
        <f t="shared" si="21"/>
        <v>5.370000000000001</v>
      </c>
      <c r="AL20" s="31">
        <f t="shared" si="3"/>
        <v>35812.530000000006</v>
      </c>
      <c r="AM20" s="31">
        <f t="shared" si="37"/>
        <v>28</v>
      </c>
      <c r="AN20" s="29"/>
      <c r="AO20" s="26">
        <f t="shared" si="4"/>
        <v>10.74</v>
      </c>
      <c r="AP20" s="31">
        <f t="shared" si="29"/>
        <v>71732.460000000006</v>
      </c>
      <c r="AQ20" s="31">
        <f t="shared" si="38"/>
        <v>57</v>
      </c>
      <c r="AR20" s="29"/>
      <c r="AS20" s="26">
        <f t="shared" si="5"/>
        <v>16.11</v>
      </c>
      <c r="AT20" s="31">
        <f t="shared" si="22"/>
        <v>107920.89</v>
      </c>
      <c r="AU20" s="31">
        <f t="shared" si="39"/>
        <v>86</v>
      </c>
      <c r="AV20" s="29"/>
      <c r="AW20" s="26">
        <f t="shared" si="6"/>
        <v>21.480000000000004</v>
      </c>
      <c r="AX20" s="31">
        <f t="shared" si="30"/>
        <v>144324.12000000002</v>
      </c>
      <c r="AY20" s="31">
        <f t="shared" si="40"/>
        <v>115</v>
      </c>
      <c r="AZ20" s="29"/>
      <c r="BA20" s="28">
        <f t="shared" si="7"/>
        <v>26.85</v>
      </c>
      <c r="BB20" s="31">
        <f t="shared" si="31"/>
        <v>180942.15000000002</v>
      </c>
      <c r="BC20" s="31">
        <f t="shared" si="41"/>
        <v>144</v>
      </c>
      <c r="BD20" s="29"/>
      <c r="BE20" s="28">
        <f t="shared" si="23"/>
        <v>32.22</v>
      </c>
      <c r="BF20" s="31">
        <f t="shared" si="32"/>
        <v>217774.97999999998</v>
      </c>
      <c r="BG20" s="31">
        <f t="shared" si="42"/>
        <v>173</v>
      </c>
      <c r="BH20" s="29"/>
      <c r="BI20" s="28">
        <f t="shared" si="24"/>
        <v>37.589999999999996</v>
      </c>
      <c r="BJ20" s="31">
        <f t="shared" si="33"/>
        <v>254070.80999999997</v>
      </c>
      <c r="BK20" s="31">
        <f t="shared" si="43"/>
        <v>202</v>
      </c>
      <c r="BL20" s="29"/>
      <c r="BM20" s="28">
        <f t="shared" si="25"/>
        <v>42.960000000000008</v>
      </c>
      <c r="BN20" s="31">
        <f t="shared" si="34"/>
        <v>292085.04000000004</v>
      </c>
      <c r="BO20" s="31">
        <f t="shared" si="44"/>
        <v>232</v>
      </c>
      <c r="BP20" s="29"/>
      <c r="BQ20" s="28">
        <f t="shared" si="26"/>
        <v>48.330000000000005</v>
      </c>
      <c r="BR20" s="31">
        <f t="shared" si="35"/>
        <v>329562.27</v>
      </c>
      <c r="BS20" s="31">
        <f t="shared" si="45"/>
        <v>262</v>
      </c>
      <c r="BT20" s="29"/>
      <c r="BU20" s="28">
        <f t="shared" si="27"/>
        <v>53.7</v>
      </c>
      <c r="BV20" s="31">
        <f t="shared" si="36"/>
        <v>367254.30000000005</v>
      </c>
      <c r="BW20" s="29"/>
    </row>
    <row r="21" spans="1:75" x14ac:dyDescent="0.4">
      <c r="A21" s="14">
        <v>243</v>
      </c>
      <c r="B21" s="15" t="s">
        <v>53</v>
      </c>
      <c r="C21" s="3">
        <f>INDEX('[1]2013-14 ATR Data'!$A$1:$M$352,MATCH(A21,'[1]2013-14 ATR Data'!$A:$A,0),8)</f>
        <v>240476.73</v>
      </c>
      <c r="D21" s="3">
        <f>INDEX([2]Sheet1!$A$1:$N$343,MATCH(A21,[2]Sheet1!$A$1:$A$65536,0),6)</f>
        <v>203830.26</v>
      </c>
      <c r="E21" s="3">
        <f>INDEX('[3]2015-16 ATR Data'!$A$1:$K$372,MATCH($A21,'[3]2015-16 ATR Data'!$A:$A,0),6)</f>
        <v>148877.44</v>
      </c>
      <c r="F21" s="3">
        <f>INDEX('[4]349y2014'!$A$1:$CK$352,MATCH(A21,'[4]349y2014'!$A:$A,0),5)</f>
        <v>58531.01</v>
      </c>
      <c r="G21" s="3">
        <f>INDEX('[4]343y2015'!$A$1:$J$346,MATCH(A21,'[4]343y2015'!$A:$A,0),5)</f>
        <v>48685.3</v>
      </c>
      <c r="H21" s="3">
        <f>INDEX('[4]340y2016'!$A$1:$H$343,MATCH(A21,'[4]340y2016'!$A:$A,0),5)</f>
        <v>48685.3</v>
      </c>
      <c r="I21" s="3">
        <f t="shared" si="8"/>
        <v>100192.14</v>
      </c>
      <c r="J21" s="3">
        <f t="shared" si="28"/>
        <v>437282.81999999995</v>
      </c>
      <c r="K21" s="29"/>
      <c r="L21" s="29">
        <v>1690634</v>
      </c>
      <c r="M21" s="29">
        <v>1751161</v>
      </c>
      <c r="N21" s="29">
        <v>1668769</v>
      </c>
      <c r="O21" s="29">
        <f t="shared" si="9"/>
        <v>5110564</v>
      </c>
      <c r="Q21" s="17">
        <f t="shared" si="10"/>
        <v>8.5564493468822611E-2</v>
      </c>
      <c r="R21" s="29"/>
      <c r="S21" s="30">
        <v>234.3</v>
      </c>
      <c r="T21" s="19">
        <f t="shared" si="11"/>
        <v>20.047799999999999</v>
      </c>
      <c r="U21" s="20">
        <f t="shared" si="12"/>
        <v>9.8197999746351934E-4</v>
      </c>
      <c r="V21" s="19">
        <f t="shared" si="13"/>
        <v>112019.98330524584</v>
      </c>
      <c r="W21" s="22"/>
      <c r="X21" s="21">
        <f t="shared" si="14"/>
        <v>16.797118504310369</v>
      </c>
      <c r="Y21" s="21">
        <f t="shared" si="15"/>
        <v>3060.6877610278389</v>
      </c>
      <c r="Z21" s="22"/>
      <c r="AA21" s="23">
        <f t="shared" si="16"/>
        <v>0.45894253426718229</v>
      </c>
      <c r="AB21" s="23"/>
      <c r="AC21" s="21">
        <v>47960</v>
      </c>
      <c r="AD21" s="21">
        <f t="shared" si="17"/>
        <v>204.69483568075117</v>
      </c>
      <c r="AE21" s="23">
        <f t="shared" si="18"/>
        <v>4.5301476061343675E-3</v>
      </c>
      <c r="AF21" s="22">
        <f t="shared" si="19"/>
        <v>28709.968098483128</v>
      </c>
      <c r="AG21" s="22"/>
      <c r="AH21" s="24">
        <f t="shared" si="20"/>
        <v>4.3049884688083866</v>
      </c>
      <c r="AI21" s="25">
        <f t="shared" si="2"/>
        <v>21.56</v>
      </c>
      <c r="AJ21" s="29"/>
      <c r="AK21" s="26">
        <f t="shared" si="21"/>
        <v>2.1560000000000001</v>
      </c>
      <c r="AL21" s="31">
        <f t="shared" si="3"/>
        <v>14378.364000000001</v>
      </c>
      <c r="AM21" s="31">
        <f t="shared" si="37"/>
        <v>61</v>
      </c>
      <c r="AN21" s="29"/>
      <c r="AO21" s="26">
        <f t="shared" si="4"/>
        <v>4.3099999999999996</v>
      </c>
      <c r="AP21" s="31">
        <f t="shared" si="29"/>
        <v>28786.489999999998</v>
      </c>
      <c r="AQ21" s="31">
        <f t="shared" si="38"/>
        <v>123</v>
      </c>
      <c r="AR21" s="29"/>
      <c r="AS21" s="26">
        <f t="shared" si="5"/>
        <v>6.4679999999999991</v>
      </c>
      <c r="AT21" s="31">
        <f t="shared" si="22"/>
        <v>43329.131999999991</v>
      </c>
      <c r="AU21" s="31">
        <f t="shared" si="39"/>
        <v>185</v>
      </c>
      <c r="AV21" s="29"/>
      <c r="AW21" s="26">
        <f t="shared" si="6"/>
        <v>8.6240000000000006</v>
      </c>
      <c r="AX21" s="31">
        <f t="shared" si="30"/>
        <v>57944.656000000003</v>
      </c>
      <c r="AY21" s="31">
        <f t="shared" si="40"/>
        <v>247</v>
      </c>
      <c r="AZ21" s="29"/>
      <c r="BA21" s="28">
        <f t="shared" si="7"/>
        <v>10.78</v>
      </c>
      <c r="BB21" s="31">
        <f t="shared" si="31"/>
        <v>72646.42</v>
      </c>
      <c r="BC21" s="31">
        <f t="shared" si="41"/>
        <v>310</v>
      </c>
      <c r="BD21" s="29"/>
      <c r="BE21" s="28">
        <f t="shared" si="23"/>
        <v>12.935999999999998</v>
      </c>
      <c r="BF21" s="31">
        <f t="shared" si="32"/>
        <v>87434.423999999985</v>
      </c>
      <c r="BG21" s="31">
        <f t="shared" si="42"/>
        <v>373</v>
      </c>
      <c r="BH21" s="29"/>
      <c r="BI21" s="28">
        <f t="shared" si="24"/>
        <v>15.091999999999999</v>
      </c>
      <c r="BJ21" s="31">
        <f t="shared" si="33"/>
        <v>102006.82799999999</v>
      </c>
      <c r="BK21" s="31">
        <f t="shared" si="43"/>
        <v>435</v>
      </c>
      <c r="BL21" s="29"/>
      <c r="BM21" s="28">
        <f t="shared" si="25"/>
        <v>17.248000000000001</v>
      </c>
      <c r="BN21" s="31">
        <f t="shared" si="34"/>
        <v>117269.152</v>
      </c>
      <c r="BO21" s="31">
        <f t="shared" si="44"/>
        <v>501</v>
      </c>
      <c r="BP21" s="29"/>
      <c r="BQ21" s="28">
        <f t="shared" si="26"/>
        <v>19.404</v>
      </c>
      <c r="BR21" s="31">
        <f t="shared" si="35"/>
        <v>132315.87599999999</v>
      </c>
      <c r="BS21" s="31">
        <f t="shared" si="45"/>
        <v>565</v>
      </c>
      <c r="BT21" s="29"/>
      <c r="BU21" s="28">
        <f t="shared" si="27"/>
        <v>21.56</v>
      </c>
      <c r="BV21" s="31">
        <f t="shared" si="36"/>
        <v>147448.84</v>
      </c>
      <c r="BW21" s="29"/>
    </row>
    <row r="22" spans="1:75" x14ac:dyDescent="0.4">
      <c r="A22" s="14">
        <v>261</v>
      </c>
      <c r="B22" s="15" t="s">
        <v>54</v>
      </c>
      <c r="C22" s="3">
        <f>INDEX('[1]2013-14 ATR Data'!$A$1:$M$352,MATCH(A22,'[1]2013-14 ATR Data'!$A:$A,0),8)</f>
        <v>1902008.74</v>
      </c>
      <c r="D22" s="3">
        <f>INDEX([2]Sheet1!$A$1:$N$343,MATCH(A22,[2]Sheet1!$A$1:$A$65536,0),6)</f>
        <v>2253751.14</v>
      </c>
      <c r="E22" s="3">
        <f>INDEX('[3]2015-16 ATR Data'!$A$1:$K$372,MATCH($A22,'[3]2015-16 ATR Data'!$A:$A,0),6)</f>
        <v>2544836.1800000002</v>
      </c>
      <c r="F22" s="3">
        <f>INDEX('[4]349y2014'!$A$1:$CK$352,MATCH(A22,'[4]349y2014'!$A:$A,0),5)</f>
        <v>4285.1400000000003</v>
      </c>
      <c r="G22" s="3">
        <f>INDEX('[4]343y2015'!$A$1:$J$346,MATCH(A22,'[4]343y2015'!$A:$A,0),5)</f>
        <v>4285.1400000000003</v>
      </c>
      <c r="H22" s="3">
        <f>INDEX('[4]340y2016'!$A$1:$H$343,MATCH(A22,'[4]340y2016'!$A:$A,0),5)</f>
        <v>4285.1400000000003</v>
      </c>
      <c r="I22" s="3">
        <f t="shared" si="8"/>
        <v>2540551.04</v>
      </c>
      <c r="J22" s="3">
        <f t="shared" si="28"/>
        <v>6687740.6400000006</v>
      </c>
      <c r="K22" s="29"/>
      <c r="L22" s="29">
        <v>57453542</v>
      </c>
      <c r="M22" s="29">
        <v>63035495</v>
      </c>
      <c r="N22" s="29">
        <v>66692894</v>
      </c>
      <c r="O22" s="29">
        <f t="shared" si="9"/>
        <v>187181931</v>
      </c>
      <c r="Q22" s="17">
        <f t="shared" si="10"/>
        <v>3.5728558863942911E-2</v>
      </c>
      <c r="R22" s="29"/>
      <c r="S22" s="30">
        <v>11193.3</v>
      </c>
      <c r="T22" s="19">
        <f t="shared" si="11"/>
        <v>399.9205</v>
      </c>
      <c r="U22" s="20">
        <f t="shared" si="12"/>
        <v>1.958887915759382E-2</v>
      </c>
      <c r="V22" s="19">
        <f t="shared" si="13"/>
        <v>2234613.6600238215</v>
      </c>
      <c r="W22" s="22"/>
      <c r="X22" s="21">
        <f t="shared" si="14"/>
        <v>335.07477283308162</v>
      </c>
      <c r="Y22" s="21">
        <f t="shared" si="15"/>
        <v>146219.36114175376</v>
      </c>
      <c r="Z22" s="22"/>
      <c r="AA22" s="23">
        <f t="shared" si="16"/>
        <v>21.925230340643839</v>
      </c>
      <c r="AB22" s="23"/>
      <c r="AC22" s="21">
        <v>726462</v>
      </c>
      <c r="AD22" s="21">
        <f t="shared" si="17"/>
        <v>64.901503578033285</v>
      </c>
      <c r="AE22" s="23">
        <f t="shared" si="18"/>
        <v>1.4363498233394688E-3</v>
      </c>
      <c r="AF22" s="22">
        <f t="shared" si="19"/>
        <v>9102.9169889513942</v>
      </c>
      <c r="AG22" s="22"/>
      <c r="AH22" s="24">
        <f t="shared" si="20"/>
        <v>1.3649598124083662</v>
      </c>
      <c r="AI22" s="25">
        <f t="shared" si="2"/>
        <v>358.36</v>
      </c>
      <c r="AJ22" s="29"/>
      <c r="AK22" s="26">
        <f t="shared" si="21"/>
        <v>35.836000000000006</v>
      </c>
      <c r="AL22" s="31">
        <f t="shared" si="3"/>
        <v>238990.28400000004</v>
      </c>
      <c r="AM22" s="31">
        <f t="shared" si="37"/>
        <v>21</v>
      </c>
      <c r="AN22" s="29"/>
      <c r="AO22" s="26">
        <f t="shared" si="4"/>
        <v>71.67</v>
      </c>
      <c r="AP22" s="31">
        <f t="shared" si="29"/>
        <v>478683.93</v>
      </c>
      <c r="AQ22" s="31">
        <f t="shared" si="38"/>
        <v>43</v>
      </c>
      <c r="AR22" s="29"/>
      <c r="AS22" s="26">
        <f t="shared" si="5"/>
        <v>107.508</v>
      </c>
      <c r="AT22" s="31">
        <f t="shared" si="22"/>
        <v>720196.09199999995</v>
      </c>
      <c r="AU22" s="31">
        <f t="shared" si="39"/>
        <v>64</v>
      </c>
      <c r="AV22" s="29"/>
      <c r="AW22" s="26">
        <f t="shared" si="6"/>
        <v>143.34400000000002</v>
      </c>
      <c r="AX22" s="31">
        <f t="shared" si="30"/>
        <v>963128.33600000013</v>
      </c>
      <c r="AY22" s="31">
        <f t="shared" si="40"/>
        <v>86</v>
      </c>
      <c r="AZ22" s="29"/>
      <c r="BA22" s="28">
        <f t="shared" si="7"/>
        <v>179.18</v>
      </c>
      <c r="BB22" s="31">
        <f t="shared" si="31"/>
        <v>1207494.02</v>
      </c>
      <c r="BC22" s="31">
        <f t="shared" si="41"/>
        <v>108</v>
      </c>
      <c r="BD22" s="29"/>
      <c r="BE22" s="28">
        <f t="shared" si="23"/>
        <v>215.01599999999999</v>
      </c>
      <c r="BF22" s="31">
        <f t="shared" si="32"/>
        <v>1453293.1439999999</v>
      </c>
      <c r="BG22" s="31">
        <f t="shared" si="42"/>
        <v>130</v>
      </c>
      <c r="BH22" s="29"/>
      <c r="BI22" s="28">
        <f t="shared" si="24"/>
        <v>250.852</v>
      </c>
      <c r="BJ22" s="31">
        <f t="shared" si="33"/>
        <v>1695508.6680000001</v>
      </c>
      <c r="BK22" s="31">
        <f t="shared" si="43"/>
        <v>151</v>
      </c>
      <c r="BL22" s="29"/>
      <c r="BM22" s="28">
        <f t="shared" si="25"/>
        <v>286.68800000000005</v>
      </c>
      <c r="BN22" s="31">
        <f t="shared" si="34"/>
        <v>1949191.7120000003</v>
      </c>
      <c r="BO22" s="31">
        <f t="shared" si="44"/>
        <v>174</v>
      </c>
      <c r="BP22" s="29"/>
      <c r="BQ22" s="28">
        <f t="shared" si="26"/>
        <v>322.524</v>
      </c>
      <c r="BR22" s="31">
        <f t="shared" si="35"/>
        <v>2199291.156</v>
      </c>
      <c r="BS22" s="31">
        <f t="shared" si="45"/>
        <v>196</v>
      </c>
      <c r="BT22" s="29"/>
      <c r="BU22" s="28">
        <f t="shared" si="27"/>
        <v>358.36</v>
      </c>
      <c r="BV22" s="31">
        <f t="shared" si="36"/>
        <v>2450824.04</v>
      </c>
      <c r="BW22" s="29"/>
    </row>
    <row r="23" spans="1:75" x14ac:dyDescent="0.4">
      <c r="A23" s="14">
        <v>279</v>
      </c>
      <c r="B23" s="15" t="s">
        <v>55</v>
      </c>
      <c r="C23" s="3">
        <f>INDEX('[1]2013-14 ATR Data'!$A$1:$M$352,MATCH(A23,'[1]2013-14 ATR Data'!$A:$A,0),8)</f>
        <v>318880.32</v>
      </c>
      <c r="D23" s="3">
        <f>INDEX([2]Sheet1!$A$1:$N$343,MATCH(A23,[2]Sheet1!$A$1:$A$65536,0),6)</f>
        <v>306704.43</v>
      </c>
      <c r="E23" s="3">
        <f>INDEX('[3]2015-16 ATR Data'!$A$1:$K$372,MATCH($A23,'[3]2015-16 ATR Data'!$A:$A,0),6)</f>
        <v>265361.15999999997</v>
      </c>
      <c r="F23" s="3">
        <f>INDEX('[4]349y2014'!$A$1:$CK$352,MATCH(A23,'[4]349y2014'!$A:$A,0),5)</f>
        <v>56032.44</v>
      </c>
      <c r="G23" s="3">
        <f>INDEX('[4]343y2015'!$A$1:$J$346,MATCH(A23,'[4]343y2015'!$A:$A,0),5)</f>
        <v>40385.15</v>
      </c>
      <c r="H23" s="3">
        <f>INDEX('[4]340y2016'!$A$1:$H$343,MATCH(A23,'[4]340y2016'!$A:$A,0),5)</f>
        <v>40385.15</v>
      </c>
      <c r="I23" s="3">
        <f t="shared" si="8"/>
        <v>224976.00999999998</v>
      </c>
      <c r="J23" s="3">
        <f t="shared" si="28"/>
        <v>754143.16999999993</v>
      </c>
      <c r="K23" s="29"/>
      <c r="L23" s="29">
        <v>5153882</v>
      </c>
      <c r="M23" s="29">
        <v>5150094</v>
      </c>
      <c r="N23" s="29">
        <v>5305058</v>
      </c>
      <c r="O23" s="29">
        <f t="shared" si="9"/>
        <v>15609034</v>
      </c>
      <c r="Q23" s="17">
        <f t="shared" si="10"/>
        <v>4.8314531828170783E-2</v>
      </c>
      <c r="R23" s="29"/>
      <c r="S23" s="30">
        <v>847.2</v>
      </c>
      <c r="T23" s="19">
        <f t="shared" si="11"/>
        <v>40.932099999999998</v>
      </c>
      <c r="U23" s="20">
        <f t="shared" si="12"/>
        <v>2.0049333819260229E-3</v>
      </c>
      <c r="V23" s="19">
        <f t="shared" si="13"/>
        <v>228714.03139739292</v>
      </c>
      <c r="W23" s="22"/>
      <c r="X23" s="21">
        <f t="shared" si="14"/>
        <v>34.295101424110499</v>
      </c>
      <c r="Y23" s="21">
        <f t="shared" si="15"/>
        <v>11067.070726174927</v>
      </c>
      <c r="Z23" s="22"/>
      <c r="AA23" s="23">
        <f t="shared" si="16"/>
        <v>1.6594797909993892</v>
      </c>
      <c r="AB23" s="23"/>
      <c r="AC23" s="21">
        <v>98641</v>
      </c>
      <c r="AD23" s="21">
        <f t="shared" si="17"/>
        <v>116.43177525967893</v>
      </c>
      <c r="AE23" s="23">
        <f t="shared" si="18"/>
        <v>2.5767778958197189E-3</v>
      </c>
      <c r="AF23" s="22">
        <f t="shared" si="19"/>
        <v>16330.41958405148</v>
      </c>
      <c r="AG23" s="22"/>
      <c r="AH23" s="24">
        <f t="shared" si="20"/>
        <v>2.448705890546031</v>
      </c>
      <c r="AI23" s="25">
        <f t="shared" si="2"/>
        <v>38.4</v>
      </c>
      <c r="AJ23" s="29"/>
      <c r="AK23" s="26">
        <f t="shared" si="21"/>
        <v>3.84</v>
      </c>
      <c r="AL23" s="31">
        <f t="shared" si="3"/>
        <v>25608.959999999999</v>
      </c>
      <c r="AM23" s="31">
        <f t="shared" si="37"/>
        <v>30</v>
      </c>
      <c r="AN23" s="29"/>
      <c r="AO23" s="26">
        <f t="shared" si="4"/>
        <v>7.68</v>
      </c>
      <c r="AP23" s="31">
        <f t="shared" si="29"/>
        <v>51294.720000000001</v>
      </c>
      <c r="AQ23" s="31">
        <f t="shared" si="38"/>
        <v>61</v>
      </c>
      <c r="AR23" s="29"/>
      <c r="AS23" s="26">
        <f t="shared" si="5"/>
        <v>11.52</v>
      </c>
      <c r="AT23" s="31">
        <f t="shared" si="22"/>
        <v>77172.479999999996</v>
      </c>
      <c r="AU23" s="31">
        <f t="shared" si="39"/>
        <v>91</v>
      </c>
      <c r="AV23" s="29"/>
      <c r="AW23" s="26">
        <f t="shared" si="6"/>
        <v>15.36</v>
      </c>
      <c r="AX23" s="31">
        <f t="shared" si="30"/>
        <v>103203.84</v>
      </c>
      <c r="AY23" s="31">
        <f t="shared" si="40"/>
        <v>122</v>
      </c>
      <c r="AZ23" s="29"/>
      <c r="BA23" s="28">
        <f t="shared" si="7"/>
        <v>19.2</v>
      </c>
      <c r="BB23" s="31">
        <f t="shared" si="31"/>
        <v>129388.79999999999</v>
      </c>
      <c r="BC23" s="31">
        <f t="shared" si="41"/>
        <v>153</v>
      </c>
      <c r="BD23" s="29"/>
      <c r="BE23" s="28">
        <f t="shared" si="23"/>
        <v>23.04</v>
      </c>
      <c r="BF23" s="31">
        <f t="shared" si="32"/>
        <v>155727.35999999999</v>
      </c>
      <c r="BG23" s="31">
        <f t="shared" si="42"/>
        <v>184</v>
      </c>
      <c r="BH23" s="29"/>
      <c r="BI23" s="28">
        <f t="shared" si="24"/>
        <v>26.88</v>
      </c>
      <c r="BJ23" s="31">
        <f t="shared" si="33"/>
        <v>181681.91999999998</v>
      </c>
      <c r="BK23" s="31">
        <f t="shared" si="43"/>
        <v>214</v>
      </c>
      <c r="BL23" s="29"/>
      <c r="BM23" s="28">
        <f t="shared" si="25"/>
        <v>30.72</v>
      </c>
      <c r="BN23" s="31">
        <f t="shared" si="34"/>
        <v>208865.28</v>
      </c>
      <c r="BO23" s="31">
        <f t="shared" si="44"/>
        <v>247</v>
      </c>
      <c r="BP23" s="29"/>
      <c r="BQ23" s="28">
        <f t="shared" si="26"/>
        <v>34.56</v>
      </c>
      <c r="BR23" s="31">
        <f t="shared" si="35"/>
        <v>235664.64000000001</v>
      </c>
      <c r="BS23" s="31">
        <f t="shared" si="45"/>
        <v>278</v>
      </c>
      <c r="BT23" s="29"/>
      <c r="BU23" s="28">
        <f t="shared" si="27"/>
        <v>38.4</v>
      </c>
      <c r="BV23" s="31">
        <f t="shared" si="36"/>
        <v>262617.59999999998</v>
      </c>
      <c r="BW23" s="29"/>
    </row>
    <row r="24" spans="1:75" x14ac:dyDescent="0.4">
      <c r="A24" s="14">
        <v>333</v>
      </c>
      <c r="B24" s="15" t="s">
        <v>56</v>
      </c>
      <c r="C24" s="3">
        <f>INDEX('[1]2013-14 ATR Data'!$A$1:$M$352,MATCH(A24,'[1]2013-14 ATR Data'!$A:$A,0),8)</f>
        <v>237837.99</v>
      </c>
      <c r="D24" s="3">
        <f>INDEX([2]Sheet1!$A$1:$N$343,MATCH(A24,[2]Sheet1!$A$1:$A$65536,0),6)</f>
        <v>320079.59000000003</v>
      </c>
      <c r="E24" s="3">
        <f>INDEX('[3]2015-16 ATR Data'!$A$1:$K$372,MATCH($A24,'[3]2015-16 ATR Data'!$A:$A,0),6)</f>
        <v>282459.21999999997</v>
      </c>
      <c r="F24" s="3">
        <f>INDEX('[4]349y2014'!$A$1:$CK$352,MATCH(A24,'[4]349y2014'!$A:$A,0),5)</f>
        <v>79763.710000000006</v>
      </c>
      <c r="G24" s="3">
        <f>INDEX('[4]343y2015'!$A$1:$J$346,MATCH(A24,'[4]343y2015'!$A:$A,0),5)</f>
        <v>96567.71</v>
      </c>
      <c r="H24" s="3">
        <f>INDEX('[4]340y2016'!$A$1:$H$343,MATCH(A24,'[4]340y2016'!$A:$A,0),5)</f>
        <v>80090.14</v>
      </c>
      <c r="I24" s="3">
        <f t="shared" si="8"/>
        <v>202369.07999999996</v>
      </c>
      <c r="J24" s="3">
        <f t="shared" si="28"/>
        <v>583955.24</v>
      </c>
      <c r="K24" s="29"/>
      <c r="L24" s="29">
        <v>1838403</v>
      </c>
      <c r="M24" s="29">
        <v>2799660</v>
      </c>
      <c r="N24" s="29">
        <v>2743236</v>
      </c>
      <c r="O24" s="29">
        <f t="shared" si="9"/>
        <v>7381299</v>
      </c>
      <c r="Q24" s="17">
        <f t="shared" si="10"/>
        <v>7.9112801147873835E-2</v>
      </c>
      <c r="R24" s="29"/>
      <c r="S24" s="30">
        <v>421.1</v>
      </c>
      <c r="T24" s="19">
        <f t="shared" si="11"/>
        <v>33.314399999999999</v>
      </c>
      <c r="U24" s="20">
        <f t="shared" si="12"/>
        <v>1.6318037105068222E-3</v>
      </c>
      <c r="V24" s="19">
        <f t="shared" si="13"/>
        <v>186149.03040853771</v>
      </c>
      <c r="W24" s="22"/>
      <c r="X24" s="21">
        <f t="shared" si="14"/>
        <v>27.912585156475892</v>
      </c>
      <c r="Y24" s="21">
        <f t="shared" si="15"/>
        <v>5500.8775764781185</v>
      </c>
      <c r="Z24" s="22"/>
      <c r="AA24" s="23">
        <f t="shared" si="16"/>
        <v>0.82484294144221304</v>
      </c>
      <c r="AB24" s="23"/>
      <c r="AC24" s="21">
        <v>99959</v>
      </c>
      <c r="AD24" s="21">
        <f t="shared" si="17"/>
        <v>237.37592020897648</v>
      </c>
      <c r="AE24" s="23">
        <f t="shared" si="18"/>
        <v>5.2534200636394444E-3</v>
      </c>
      <c r="AF24" s="22">
        <f t="shared" si="19"/>
        <v>33293.732467079804</v>
      </c>
      <c r="AG24" s="22"/>
      <c r="AH24" s="24">
        <f t="shared" si="20"/>
        <v>4.9923125606657379</v>
      </c>
      <c r="AI24" s="25">
        <f t="shared" si="2"/>
        <v>33.729999999999997</v>
      </c>
      <c r="AJ24" s="29"/>
      <c r="AK24" s="26">
        <f t="shared" si="21"/>
        <v>3.3729999999999998</v>
      </c>
      <c r="AL24" s="31">
        <f t="shared" si="3"/>
        <v>22494.537</v>
      </c>
      <c r="AM24" s="31">
        <f t="shared" si="37"/>
        <v>53</v>
      </c>
      <c r="AN24" s="29"/>
      <c r="AO24" s="26">
        <f t="shared" si="4"/>
        <v>6.75</v>
      </c>
      <c r="AP24" s="31">
        <f t="shared" si="29"/>
        <v>45083.25</v>
      </c>
      <c r="AQ24" s="31">
        <f t="shared" si="38"/>
        <v>107</v>
      </c>
      <c r="AR24" s="29"/>
      <c r="AS24" s="26">
        <f t="shared" si="5"/>
        <v>10.118999999999998</v>
      </c>
      <c r="AT24" s="31">
        <f t="shared" si="22"/>
        <v>67787.180999999982</v>
      </c>
      <c r="AU24" s="31">
        <f t="shared" si="39"/>
        <v>161</v>
      </c>
      <c r="AV24" s="29"/>
      <c r="AW24" s="26">
        <f t="shared" si="6"/>
        <v>13.491999999999999</v>
      </c>
      <c r="AX24" s="31">
        <f t="shared" si="30"/>
        <v>90652.747999999992</v>
      </c>
      <c r="AY24" s="31">
        <f t="shared" si="40"/>
        <v>215</v>
      </c>
      <c r="AZ24" s="29"/>
      <c r="BA24" s="28">
        <f t="shared" si="7"/>
        <v>16.864999999999998</v>
      </c>
      <c r="BB24" s="31">
        <f t="shared" si="31"/>
        <v>113653.23499999999</v>
      </c>
      <c r="BC24" s="31">
        <f t="shared" si="41"/>
        <v>270</v>
      </c>
      <c r="BD24" s="29"/>
      <c r="BE24" s="28">
        <f t="shared" si="23"/>
        <v>20.237999999999996</v>
      </c>
      <c r="BF24" s="31">
        <f t="shared" si="32"/>
        <v>136788.64199999996</v>
      </c>
      <c r="BG24" s="31">
        <f t="shared" si="42"/>
        <v>325</v>
      </c>
      <c r="BH24" s="29"/>
      <c r="BI24" s="28">
        <f t="shared" si="24"/>
        <v>23.610999999999997</v>
      </c>
      <c r="BJ24" s="31">
        <f t="shared" si="33"/>
        <v>159586.74899999998</v>
      </c>
      <c r="BK24" s="31">
        <f t="shared" si="43"/>
        <v>379</v>
      </c>
      <c r="BL24" s="29"/>
      <c r="BM24" s="28">
        <f t="shared" si="25"/>
        <v>26.983999999999998</v>
      </c>
      <c r="BN24" s="31">
        <f t="shared" si="34"/>
        <v>183464.21599999999</v>
      </c>
      <c r="BO24" s="31">
        <f t="shared" si="44"/>
        <v>436</v>
      </c>
      <c r="BP24" s="29"/>
      <c r="BQ24" s="28">
        <f t="shared" si="26"/>
        <v>30.356999999999999</v>
      </c>
      <c r="BR24" s="31">
        <f t="shared" si="35"/>
        <v>207004.383</v>
      </c>
      <c r="BS24" s="31">
        <f t="shared" si="45"/>
        <v>492</v>
      </c>
      <c r="BT24" s="29"/>
      <c r="BU24" s="28">
        <f t="shared" si="27"/>
        <v>33.729999999999997</v>
      </c>
      <c r="BV24" s="31">
        <f t="shared" si="36"/>
        <v>230679.46999999997</v>
      </c>
      <c r="BW24" s="29"/>
    </row>
    <row r="25" spans="1:75" x14ac:dyDescent="0.4">
      <c r="A25" s="14">
        <v>355</v>
      </c>
      <c r="B25" s="15" t="s">
        <v>57</v>
      </c>
      <c r="C25" s="3">
        <f>INDEX('[1]2013-14 ATR Data'!$A$1:$M$352,MATCH(A25,'[1]2013-14 ATR Data'!$A:$A,0),8)</f>
        <v>142727.4</v>
      </c>
      <c r="D25" s="3">
        <f>INDEX([2]Sheet1!$A$1:$N$343,MATCH(A25,[2]Sheet1!$A$1:$A$65536,0),6)</f>
        <v>122746.46</v>
      </c>
      <c r="E25" s="3">
        <f>INDEX('[3]2015-16 ATR Data'!$A$1:$K$372,MATCH($A25,'[3]2015-16 ATR Data'!$A:$A,0),6)</f>
        <v>120546.44</v>
      </c>
      <c r="F25" s="3">
        <f>INDEX('[4]349y2014'!$A$1:$CK$352,MATCH(A25,'[4]349y2014'!$A:$A,0),5)</f>
        <v>10499.29</v>
      </c>
      <c r="G25" s="3">
        <f>INDEX('[4]343y2015'!$A$1:$J$346,MATCH(A25,'[4]343y2015'!$A:$A,0),5)</f>
        <v>10499.29</v>
      </c>
      <c r="H25" s="3">
        <f>INDEX('[4]340y2016'!$A$1:$H$343,MATCH(A25,'[4]340y2016'!$A:$A,0),5)</f>
        <v>10499.29</v>
      </c>
      <c r="I25" s="3">
        <f t="shared" si="8"/>
        <v>110047.15</v>
      </c>
      <c r="J25" s="3">
        <f t="shared" si="28"/>
        <v>354522.43</v>
      </c>
      <c r="K25" s="29"/>
      <c r="L25" s="29">
        <v>1833852</v>
      </c>
      <c r="M25" s="29">
        <v>1816856</v>
      </c>
      <c r="N25" s="29">
        <v>1883521</v>
      </c>
      <c r="O25" s="29">
        <f t="shared" si="9"/>
        <v>5534229</v>
      </c>
      <c r="Q25" s="17">
        <f t="shared" si="10"/>
        <v>6.4059949452760265E-2</v>
      </c>
      <c r="R25" s="29"/>
      <c r="S25" s="30">
        <v>286</v>
      </c>
      <c r="T25" s="19">
        <f t="shared" si="11"/>
        <v>18.321100000000001</v>
      </c>
      <c r="U25" s="20">
        <f t="shared" si="12"/>
        <v>8.9740289366059545E-4</v>
      </c>
      <c r="V25" s="19">
        <f t="shared" si="13"/>
        <v>102371.79721135186</v>
      </c>
      <c r="W25" s="22"/>
      <c r="X25" s="21">
        <f t="shared" si="14"/>
        <v>15.350396942772809</v>
      </c>
      <c r="Y25" s="21">
        <f t="shared" si="15"/>
        <v>3736.0507881090989</v>
      </c>
      <c r="Z25" s="22"/>
      <c r="AA25" s="23">
        <f t="shared" si="16"/>
        <v>0.56021154417590324</v>
      </c>
      <c r="AB25" s="23"/>
      <c r="AC25" s="21">
        <v>56448</v>
      </c>
      <c r="AD25" s="21">
        <f t="shared" si="17"/>
        <v>197.37062937062936</v>
      </c>
      <c r="AE25" s="23">
        <f t="shared" si="18"/>
        <v>4.3680539432811392E-3</v>
      </c>
      <c r="AF25" s="22">
        <f t="shared" si="19"/>
        <v>27682.693869453418</v>
      </c>
      <c r="AG25" s="22"/>
      <c r="AH25" s="24">
        <f t="shared" si="20"/>
        <v>4.1509512474813945</v>
      </c>
      <c r="AI25" s="25">
        <f t="shared" si="2"/>
        <v>20.059999999999999</v>
      </c>
      <c r="AJ25" s="29"/>
      <c r="AK25" s="26">
        <f t="shared" si="21"/>
        <v>2.0059999999999998</v>
      </c>
      <c r="AL25" s="31">
        <f t="shared" si="3"/>
        <v>13378.013999999999</v>
      </c>
      <c r="AM25" s="31">
        <f t="shared" si="37"/>
        <v>47</v>
      </c>
      <c r="AN25" s="29"/>
      <c r="AO25" s="26">
        <f t="shared" si="4"/>
        <v>4.01</v>
      </c>
      <c r="AP25" s="31">
        <f t="shared" si="29"/>
        <v>26782.789999999997</v>
      </c>
      <c r="AQ25" s="31">
        <f t="shared" si="38"/>
        <v>94</v>
      </c>
      <c r="AR25" s="29"/>
      <c r="AS25" s="26">
        <f t="shared" si="5"/>
        <v>6.0179999999999998</v>
      </c>
      <c r="AT25" s="31">
        <f t="shared" si="22"/>
        <v>40314.582000000002</v>
      </c>
      <c r="AU25" s="31">
        <f t="shared" si="39"/>
        <v>141</v>
      </c>
      <c r="AV25" s="29"/>
      <c r="AW25" s="26">
        <f t="shared" si="6"/>
        <v>8.0239999999999991</v>
      </c>
      <c r="AX25" s="31">
        <f t="shared" si="30"/>
        <v>53913.255999999994</v>
      </c>
      <c r="AY25" s="31">
        <f t="shared" si="40"/>
        <v>189</v>
      </c>
      <c r="AZ25" s="29"/>
      <c r="BA25" s="28">
        <f t="shared" si="7"/>
        <v>10.029999999999999</v>
      </c>
      <c r="BB25" s="31">
        <f t="shared" si="31"/>
        <v>67592.17</v>
      </c>
      <c r="BC25" s="31">
        <f t="shared" si="41"/>
        <v>236</v>
      </c>
      <c r="BD25" s="29"/>
      <c r="BE25" s="28">
        <f t="shared" si="23"/>
        <v>12.036</v>
      </c>
      <c r="BF25" s="31">
        <f t="shared" si="32"/>
        <v>81351.323999999993</v>
      </c>
      <c r="BG25" s="31">
        <f t="shared" si="42"/>
        <v>284</v>
      </c>
      <c r="BH25" s="29"/>
      <c r="BI25" s="28">
        <f t="shared" si="24"/>
        <v>14.041999999999998</v>
      </c>
      <c r="BJ25" s="31">
        <f t="shared" si="33"/>
        <v>94909.877999999982</v>
      </c>
      <c r="BK25" s="31">
        <f t="shared" si="43"/>
        <v>332</v>
      </c>
      <c r="BL25" s="29"/>
      <c r="BM25" s="28">
        <f t="shared" si="25"/>
        <v>16.047999999999998</v>
      </c>
      <c r="BN25" s="31">
        <f t="shared" si="34"/>
        <v>109110.35199999998</v>
      </c>
      <c r="BO25" s="31">
        <f t="shared" si="44"/>
        <v>382</v>
      </c>
      <c r="BP25" s="29"/>
      <c r="BQ25" s="28">
        <f t="shared" si="26"/>
        <v>18.053999999999998</v>
      </c>
      <c r="BR25" s="31">
        <f t="shared" si="35"/>
        <v>123110.226</v>
      </c>
      <c r="BS25" s="31">
        <f t="shared" si="45"/>
        <v>430</v>
      </c>
      <c r="BT25" s="29"/>
      <c r="BU25" s="28">
        <f t="shared" si="27"/>
        <v>20.059999999999999</v>
      </c>
      <c r="BV25" s="31">
        <f t="shared" si="36"/>
        <v>137190.34</v>
      </c>
      <c r="BW25" s="29"/>
    </row>
    <row r="26" spans="1:75" x14ac:dyDescent="0.4">
      <c r="A26" s="14">
        <v>387</v>
      </c>
      <c r="B26" s="15" t="s">
        <v>58</v>
      </c>
      <c r="C26" s="3">
        <f>INDEX('[1]2013-14 ATR Data'!$A$1:$M$352,MATCH(A26,'[1]2013-14 ATR Data'!$A:$A,0),8)</f>
        <v>317161.78999999998</v>
      </c>
      <c r="D26" s="3">
        <f>INDEX([2]Sheet1!$A$1:$N$343,MATCH(A26,[2]Sheet1!$A$1:$A$65536,0),6)</f>
        <v>329846.26</v>
      </c>
      <c r="E26" s="3">
        <f>INDEX('[3]2015-16 ATR Data'!$A$1:$K$372,MATCH($A26,'[3]2015-16 ATR Data'!$A:$A,0),6)</f>
        <v>288086</v>
      </c>
      <c r="F26" s="3">
        <f>INDEX('[4]349y2014'!$A$1:$CK$352,MATCH(A26,'[4]349y2014'!$A:$A,0),5)</f>
        <v>45924.57</v>
      </c>
      <c r="G26" s="3">
        <f>INDEX('[4]343y2015'!$A$1:$J$346,MATCH(A26,'[4]343y2015'!$A:$A,0),5)</f>
        <v>34001.71</v>
      </c>
      <c r="H26" s="3">
        <f>INDEX('[4]340y2016'!$A$1:$H$343,MATCH(A26,'[4]340y2016'!$A:$A,0),5)</f>
        <v>34001.71</v>
      </c>
      <c r="I26" s="3">
        <f t="shared" si="8"/>
        <v>254084.29</v>
      </c>
      <c r="J26" s="3">
        <f t="shared" si="28"/>
        <v>821166.06</v>
      </c>
      <c r="K26" s="29"/>
      <c r="L26" s="29">
        <v>8751400</v>
      </c>
      <c r="M26" s="29">
        <v>9133943</v>
      </c>
      <c r="N26" s="29">
        <v>9386685</v>
      </c>
      <c r="O26" s="29">
        <f t="shared" si="9"/>
        <v>27272028</v>
      </c>
      <c r="Q26" s="17">
        <f t="shared" si="10"/>
        <v>3.011019422537994E-2</v>
      </c>
      <c r="R26" s="29"/>
      <c r="S26" s="30">
        <v>1384.7</v>
      </c>
      <c r="T26" s="19">
        <f t="shared" si="11"/>
        <v>41.693600000000004</v>
      </c>
      <c r="U26" s="20">
        <f t="shared" si="12"/>
        <v>2.0422331239460189E-3</v>
      </c>
      <c r="V26" s="19">
        <f t="shared" si="13"/>
        <v>232969.02283221096</v>
      </c>
      <c r="W26" s="22"/>
      <c r="X26" s="21">
        <f t="shared" si="14"/>
        <v>34.93312683044099</v>
      </c>
      <c r="Y26" s="21">
        <f t="shared" si="15"/>
        <v>18088.49484718416</v>
      </c>
      <c r="Z26" s="22"/>
      <c r="AA26" s="23">
        <f t="shared" si="16"/>
        <v>2.7123249133579486</v>
      </c>
      <c r="AB26" s="23"/>
      <c r="AC26" s="21">
        <v>88465</v>
      </c>
      <c r="AD26" s="21">
        <f t="shared" si="17"/>
        <v>63.887484653715603</v>
      </c>
      <c r="AE26" s="23">
        <f t="shared" si="18"/>
        <v>1.4139083416709372E-3</v>
      </c>
      <c r="AF26" s="22">
        <f t="shared" si="19"/>
        <v>8960.6933179359548</v>
      </c>
      <c r="AG26" s="22"/>
      <c r="AH26" s="24">
        <f t="shared" si="20"/>
        <v>1.3436337258863331</v>
      </c>
      <c r="AI26" s="25">
        <f t="shared" si="2"/>
        <v>38.99</v>
      </c>
      <c r="AJ26" s="29"/>
      <c r="AK26" s="26">
        <f t="shared" si="21"/>
        <v>3.8990000000000005</v>
      </c>
      <c r="AL26" s="31">
        <f t="shared" si="3"/>
        <v>26002.431000000004</v>
      </c>
      <c r="AM26" s="31">
        <f t="shared" si="37"/>
        <v>19</v>
      </c>
      <c r="AN26" s="29"/>
      <c r="AO26" s="26">
        <f t="shared" si="4"/>
        <v>7.8</v>
      </c>
      <c r="AP26" s="31">
        <f t="shared" si="29"/>
        <v>52096.2</v>
      </c>
      <c r="AQ26" s="31">
        <f t="shared" si="38"/>
        <v>38</v>
      </c>
      <c r="AR26" s="29"/>
      <c r="AS26" s="26">
        <f t="shared" si="5"/>
        <v>11.697000000000001</v>
      </c>
      <c r="AT26" s="31">
        <f t="shared" si="22"/>
        <v>78358.203000000009</v>
      </c>
      <c r="AU26" s="31">
        <f t="shared" si="39"/>
        <v>57</v>
      </c>
      <c r="AV26" s="29"/>
      <c r="AW26" s="26">
        <f t="shared" si="6"/>
        <v>15.596000000000002</v>
      </c>
      <c r="AX26" s="31">
        <f t="shared" si="30"/>
        <v>104789.52400000002</v>
      </c>
      <c r="AY26" s="31">
        <f t="shared" si="40"/>
        <v>76</v>
      </c>
      <c r="AZ26" s="29"/>
      <c r="BA26" s="28">
        <f t="shared" si="7"/>
        <v>19.495000000000001</v>
      </c>
      <c r="BB26" s="31">
        <f t="shared" si="31"/>
        <v>131376.80499999999</v>
      </c>
      <c r="BC26" s="31">
        <f t="shared" si="41"/>
        <v>95</v>
      </c>
      <c r="BD26" s="29"/>
      <c r="BE26" s="28">
        <f t="shared" si="23"/>
        <v>23.394000000000002</v>
      </c>
      <c r="BF26" s="31">
        <f t="shared" si="32"/>
        <v>158120.046</v>
      </c>
      <c r="BG26" s="31">
        <f t="shared" si="42"/>
        <v>114</v>
      </c>
      <c r="BH26" s="29"/>
      <c r="BI26" s="28">
        <f t="shared" si="24"/>
        <v>27.292999999999999</v>
      </c>
      <c r="BJ26" s="31">
        <f t="shared" si="33"/>
        <v>184473.38699999999</v>
      </c>
      <c r="BK26" s="31">
        <f t="shared" si="43"/>
        <v>133</v>
      </c>
      <c r="BL26" s="29"/>
      <c r="BM26" s="28">
        <f t="shared" si="25"/>
        <v>31.192000000000004</v>
      </c>
      <c r="BN26" s="31">
        <f t="shared" si="34"/>
        <v>212074.40800000002</v>
      </c>
      <c r="BO26" s="31">
        <f t="shared" si="44"/>
        <v>153</v>
      </c>
      <c r="BP26" s="29"/>
      <c r="BQ26" s="28">
        <f t="shared" si="26"/>
        <v>35.091000000000001</v>
      </c>
      <c r="BR26" s="31">
        <f t="shared" si="35"/>
        <v>239285.52900000001</v>
      </c>
      <c r="BS26" s="31">
        <f t="shared" si="45"/>
        <v>173</v>
      </c>
      <c r="BT26" s="29"/>
      <c r="BU26" s="28">
        <f t="shared" si="27"/>
        <v>38.99</v>
      </c>
      <c r="BV26" s="31">
        <f t="shared" si="36"/>
        <v>266652.61</v>
      </c>
      <c r="BW26" s="29"/>
    </row>
    <row r="27" spans="1:75" x14ac:dyDescent="0.4">
      <c r="A27" s="14">
        <v>414</v>
      </c>
      <c r="B27" s="15" t="s">
        <v>59</v>
      </c>
      <c r="C27" s="3">
        <f>INDEX('[1]2013-14 ATR Data'!$A$1:$M$352,MATCH(A27,'[1]2013-14 ATR Data'!$A:$A,0),8)</f>
        <v>168122.93</v>
      </c>
      <c r="D27" s="3">
        <f>INDEX([2]Sheet1!$A$1:$N$343,MATCH(A27,[2]Sheet1!$A$1:$A$65536,0),6)</f>
        <v>172522.31</v>
      </c>
      <c r="E27" s="3">
        <f>INDEX('[3]2015-16 ATR Data'!$A$1:$K$372,MATCH($A27,'[3]2015-16 ATR Data'!$A:$A,0),6)</f>
        <v>187094.6</v>
      </c>
      <c r="F27" s="3">
        <f>INDEX('[4]349y2014'!$A$1:$CK$352,MATCH(A27,'[4]349y2014'!$A:$A,0),5)</f>
        <v>20695.14</v>
      </c>
      <c r="G27" s="3">
        <f>INDEX('[4]343y2015'!$A$1:$J$346,MATCH(A27,'[4]343y2015'!$A:$A,0),5)</f>
        <v>66409.42</v>
      </c>
      <c r="H27" s="3">
        <f>INDEX('[4]340y2016'!$A$1:$H$343,MATCH(A27,'[4]340y2016'!$A:$A,0),5)</f>
        <v>66409.42</v>
      </c>
      <c r="I27" s="3">
        <f t="shared" si="8"/>
        <v>120685.18000000001</v>
      </c>
      <c r="J27" s="3">
        <f t="shared" si="28"/>
        <v>374225.86</v>
      </c>
      <c r="K27" s="29"/>
      <c r="L27" s="29">
        <v>3305220</v>
      </c>
      <c r="M27" s="29">
        <v>3385559</v>
      </c>
      <c r="N27" s="29">
        <v>3487613</v>
      </c>
      <c r="O27" s="29">
        <f t="shared" si="9"/>
        <v>10178392</v>
      </c>
      <c r="Q27" s="17">
        <f t="shared" si="10"/>
        <v>3.6766697529432936E-2</v>
      </c>
      <c r="R27" s="29"/>
      <c r="S27" s="30">
        <v>502.2</v>
      </c>
      <c r="T27" s="19">
        <f t="shared" si="11"/>
        <v>18.464200000000002</v>
      </c>
      <c r="U27" s="20">
        <f t="shared" si="12"/>
        <v>9.0441220828050542E-4</v>
      </c>
      <c r="V27" s="19">
        <f t="shared" si="13"/>
        <v>103171.3891671266</v>
      </c>
      <c r="W27" s="22"/>
      <c r="X27" s="21">
        <f t="shared" si="14"/>
        <v>15.470293772248704</v>
      </c>
      <c r="Y27" s="21">
        <f t="shared" si="15"/>
        <v>6560.2961740852788</v>
      </c>
      <c r="Z27" s="22"/>
      <c r="AA27" s="23">
        <f t="shared" si="16"/>
        <v>0.98370013106691845</v>
      </c>
      <c r="AB27" s="23"/>
      <c r="AC27" s="21">
        <v>116624</v>
      </c>
      <c r="AD27" s="21">
        <f t="shared" si="17"/>
        <v>232.22620469932298</v>
      </c>
      <c r="AE27" s="23">
        <f t="shared" si="18"/>
        <v>5.1394505474533373E-3</v>
      </c>
      <c r="AF27" s="22">
        <f t="shared" si="19"/>
        <v>32571.446692225156</v>
      </c>
      <c r="AG27" s="22"/>
      <c r="AH27" s="24">
        <f t="shared" si="20"/>
        <v>4.8840076011733631</v>
      </c>
      <c r="AI27" s="25">
        <f t="shared" si="2"/>
        <v>21.34</v>
      </c>
      <c r="AJ27" s="29"/>
      <c r="AK27" s="26">
        <f t="shared" si="21"/>
        <v>2.1339999999999999</v>
      </c>
      <c r="AL27" s="31">
        <f t="shared" si="3"/>
        <v>14231.645999999999</v>
      </c>
      <c r="AM27" s="31">
        <f t="shared" si="37"/>
        <v>28</v>
      </c>
      <c r="AN27" s="29"/>
      <c r="AO27" s="26">
        <f t="shared" si="4"/>
        <v>4.2699999999999996</v>
      </c>
      <c r="AP27" s="31">
        <f t="shared" si="29"/>
        <v>28519.329999999998</v>
      </c>
      <c r="AQ27" s="31">
        <f t="shared" si="38"/>
        <v>57</v>
      </c>
      <c r="AR27" s="29"/>
      <c r="AS27" s="26">
        <f t="shared" si="5"/>
        <v>6.4020000000000001</v>
      </c>
      <c r="AT27" s="31">
        <f t="shared" si="22"/>
        <v>42886.998</v>
      </c>
      <c r="AU27" s="31">
        <f t="shared" si="39"/>
        <v>85</v>
      </c>
      <c r="AV27" s="29"/>
      <c r="AW27" s="26">
        <f t="shared" si="6"/>
        <v>8.5359999999999996</v>
      </c>
      <c r="AX27" s="31">
        <f t="shared" si="30"/>
        <v>57353.383999999998</v>
      </c>
      <c r="AY27" s="31">
        <f t="shared" si="40"/>
        <v>114</v>
      </c>
      <c r="AZ27" s="29"/>
      <c r="BA27" s="28">
        <f t="shared" si="7"/>
        <v>10.67</v>
      </c>
      <c r="BB27" s="31">
        <f t="shared" si="31"/>
        <v>71905.13</v>
      </c>
      <c r="BC27" s="31">
        <f t="shared" si="41"/>
        <v>143</v>
      </c>
      <c r="BD27" s="29"/>
      <c r="BE27" s="28">
        <f t="shared" si="23"/>
        <v>12.804</v>
      </c>
      <c r="BF27" s="31">
        <f t="shared" si="32"/>
        <v>86542.236000000004</v>
      </c>
      <c r="BG27" s="31">
        <f t="shared" si="42"/>
        <v>172</v>
      </c>
      <c r="BH27" s="29"/>
      <c r="BI27" s="28">
        <f t="shared" si="24"/>
        <v>14.937999999999999</v>
      </c>
      <c r="BJ27" s="31">
        <f t="shared" si="33"/>
        <v>100965.942</v>
      </c>
      <c r="BK27" s="31">
        <f t="shared" si="43"/>
        <v>201</v>
      </c>
      <c r="BL27" s="29"/>
      <c r="BM27" s="28">
        <f t="shared" si="25"/>
        <v>17.071999999999999</v>
      </c>
      <c r="BN27" s="31">
        <f t="shared" si="34"/>
        <v>116072.52799999999</v>
      </c>
      <c r="BO27" s="31">
        <f t="shared" si="44"/>
        <v>231</v>
      </c>
      <c r="BP27" s="29"/>
      <c r="BQ27" s="28">
        <f t="shared" si="26"/>
        <v>19.206</v>
      </c>
      <c r="BR27" s="31">
        <f t="shared" si="35"/>
        <v>130965.71399999999</v>
      </c>
      <c r="BS27" s="31">
        <f t="shared" si="45"/>
        <v>261</v>
      </c>
      <c r="BT27" s="29"/>
      <c r="BU27" s="28">
        <f t="shared" si="27"/>
        <v>21.34</v>
      </c>
      <c r="BV27" s="31">
        <f t="shared" si="36"/>
        <v>145944.26</v>
      </c>
      <c r="BW27" s="29"/>
    </row>
    <row r="28" spans="1:75" x14ac:dyDescent="0.4">
      <c r="A28" s="14">
        <v>423</v>
      </c>
      <c r="B28" s="15" t="s">
        <v>60</v>
      </c>
      <c r="C28" s="3">
        <f>INDEX('[1]2013-14 ATR Data'!$A$1:$M$352,MATCH(A28,'[1]2013-14 ATR Data'!$A:$A,0),8)</f>
        <v>179522.52</v>
      </c>
      <c r="D28" s="3">
        <f>INDEX([2]Sheet1!$A$1:$N$343,MATCH(A28,[2]Sheet1!$A$1:$A$65536,0),6)</f>
        <v>154644.15</v>
      </c>
      <c r="E28" s="3">
        <f>INDEX('[3]2015-16 ATR Data'!$A$1:$K$372,MATCH($A28,'[3]2015-16 ATR Data'!$A:$A,0),6)</f>
        <v>143618.16</v>
      </c>
      <c r="F28" s="3">
        <f>INDEX('[4]349y2014'!$A$1:$CK$352,MATCH(A28,'[4]349y2014'!$A:$A,0),5)</f>
        <v>44122.43</v>
      </c>
      <c r="G28" s="3">
        <f>INDEX('[4]343y2015'!$A$1:$J$346,MATCH(A28,'[4]343y2015'!$A:$A,0),5)</f>
        <v>47494.86</v>
      </c>
      <c r="H28" s="3">
        <f>INDEX('[4]340y2016'!$A$1:$H$343,MATCH(A28,'[4]340y2016'!$A:$A,0),5)</f>
        <v>47494.86</v>
      </c>
      <c r="I28" s="3">
        <f t="shared" si="8"/>
        <v>96123.3</v>
      </c>
      <c r="J28" s="3">
        <f t="shared" si="28"/>
        <v>338672.67999999993</v>
      </c>
      <c r="K28" s="29"/>
      <c r="L28" s="29">
        <v>1590935</v>
      </c>
      <c r="M28" s="29">
        <v>1559359</v>
      </c>
      <c r="N28" s="29">
        <v>1593731</v>
      </c>
      <c r="O28" s="29">
        <f t="shared" si="9"/>
        <v>4744025</v>
      </c>
      <c r="Q28" s="17">
        <f t="shared" si="10"/>
        <v>7.1389311818550696E-2</v>
      </c>
      <c r="R28" s="29"/>
      <c r="S28" s="30">
        <v>237.1</v>
      </c>
      <c r="T28" s="19">
        <f t="shared" si="11"/>
        <v>16.926400000000001</v>
      </c>
      <c r="U28" s="20">
        <f t="shared" si="12"/>
        <v>8.2908779163132695E-4</v>
      </c>
      <c r="V28" s="19">
        <f t="shared" si="13"/>
        <v>94578.709156012803</v>
      </c>
      <c r="W28" s="22"/>
      <c r="X28" s="21">
        <f t="shared" si="14"/>
        <v>14.181842728446965</v>
      </c>
      <c r="Y28" s="21">
        <f t="shared" si="15"/>
        <v>3097.2644820303058</v>
      </c>
      <c r="Z28" s="22"/>
      <c r="AA28" s="23">
        <f t="shared" si="16"/>
        <v>0.46442712281156184</v>
      </c>
      <c r="AB28" s="23"/>
      <c r="AC28" s="21">
        <v>43692</v>
      </c>
      <c r="AD28" s="21">
        <f t="shared" si="17"/>
        <v>184.27667650780262</v>
      </c>
      <c r="AE28" s="23">
        <f t="shared" si="18"/>
        <v>4.078268717292906E-3</v>
      </c>
      <c r="AF28" s="22">
        <f t="shared" si="19"/>
        <v>25846.169915516908</v>
      </c>
      <c r="AG28" s="22"/>
      <c r="AH28" s="24">
        <f t="shared" si="20"/>
        <v>3.875569038164179</v>
      </c>
      <c r="AI28" s="25">
        <f t="shared" si="2"/>
        <v>18.52</v>
      </c>
      <c r="AJ28" s="29"/>
      <c r="AK28" s="26">
        <f t="shared" si="21"/>
        <v>1.8520000000000001</v>
      </c>
      <c r="AL28" s="31">
        <f t="shared" si="3"/>
        <v>12350.988000000001</v>
      </c>
      <c r="AM28" s="31">
        <f t="shared" si="37"/>
        <v>52</v>
      </c>
      <c r="AN28" s="29"/>
      <c r="AO28" s="26">
        <f t="shared" si="4"/>
        <v>3.7</v>
      </c>
      <c r="AP28" s="31">
        <f t="shared" si="29"/>
        <v>24712.300000000003</v>
      </c>
      <c r="AQ28" s="31">
        <f t="shared" si="38"/>
        <v>104</v>
      </c>
      <c r="AR28" s="29"/>
      <c r="AS28" s="26">
        <f t="shared" si="5"/>
        <v>5.556</v>
      </c>
      <c r="AT28" s="31">
        <f t="shared" si="22"/>
        <v>37219.644</v>
      </c>
      <c r="AU28" s="31">
        <f t="shared" si="39"/>
        <v>157</v>
      </c>
      <c r="AV28" s="29"/>
      <c r="AW28" s="26">
        <f t="shared" si="6"/>
        <v>7.4080000000000004</v>
      </c>
      <c r="AX28" s="31">
        <f t="shared" si="30"/>
        <v>49774.351999999999</v>
      </c>
      <c r="AY28" s="31">
        <f t="shared" si="40"/>
        <v>210</v>
      </c>
      <c r="AZ28" s="29"/>
      <c r="BA28" s="28">
        <f t="shared" si="7"/>
        <v>9.26</v>
      </c>
      <c r="BB28" s="31">
        <f t="shared" si="31"/>
        <v>62403.14</v>
      </c>
      <c r="BC28" s="31">
        <f t="shared" si="41"/>
        <v>263</v>
      </c>
      <c r="BD28" s="29"/>
      <c r="BE28" s="28">
        <f t="shared" si="23"/>
        <v>11.112</v>
      </c>
      <c r="BF28" s="31">
        <f t="shared" si="32"/>
        <v>75106.008000000002</v>
      </c>
      <c r="BG28" s="31">
        <f t="shared" si="42"/>
        <v>317</v>
      </c>
      <c r="BH28" s="29"/>
      <c r="BI28" s="28">
        <f t="shared" si="24"/>
        <v>12.963999999999999</v>
      </c>
      <c r="BJ28" s="31">
        <f t="shared" si="33"/>
        <v>87623.675999999992</v>
      </c>
      <c r="BK28" s="31">
        <f t="shared" si="43"/>
        <v>370</v>
      </c>
      <c r="BL28" s="29"/>
      <c r="BM28" s="28">
        <f t="shared" si="25"/>
        <v>14.816000000000001</v>
      </c>
      <c r="BN28" s="31">
        <f t="shared" si="34"/>
        <v>100733.98400000001</v>
      </c>
      <c r="BO28" s="31">
        <f t="shared" si="44"/>
        <v>425</v>
      </c>
      <c r="BP28" s="29"/>
      <c r="BQ28" s="28">
        <f t="shared" si="26"/>
        <v>16.667999999999999</v>
      </c>
      <c r="BR28" s="31">
        <f t="shared" si="35"/>
        <v>113659.09199999999</v>
      </c>
      <c r="BS28" s="31">
        <f t="shared" si="45"/>
        <v>479</v>
      </c>
      <c r="BT28" s="29"/>
      <c r="BU28" s="28">
        <f t="shared" si="27"/>
        <v>18.52</v>
      </c>
      <c r="BV28" s="31">
        <f t="shared" si="36"/>
        <v>126658.28</v>
      </c>
      <c r="BW28" s="29"/>
    </row>
    <row r="29" spans="1:75" x14ac:dyDescent="0.4">
      <c r="A29" s="14">
        <v>441</v>
      </c>
      <c r="B29" s="15" t="s">
        <v>61</v>
      </c>
      <c r="C29" s="3">
        <f>INDEX('[1]2013-14 ATR Data'!$A$1:$M$352,MATCH(A29,'[1]2013-14 ATR Data'!$A:$A,0),8)</f>
        <v>243975.19</v>
      </c>
      <c r="D29" s="3">
        <f>INDEX([2]Sheet1!$A$1:$N$343,MATCH(A29,[2]Sheet1!$A$1:$A$65536,0),6)</f>
        <v>284256</v>
      </c>
      <c r="E29" s="3">
        <f>INDEX('[3]2015-16 ATR Data'!$A$1:$K$372,MATCH($A29,'[3]2015-16 ATR Data'!$A:$A,0),6)</f>
        <v>247982.63</v>
      </c>
      <c r="F29" s="3">
        <f>INDEX('[4]349y2014'!$A$1:$CK$352,MATCH(A29,'[4]349y2014'!$A:$A,0),5)</f>
        <v>32805</v>
      </c>
      <c r="G29" s="3">
        <f>INDEX('[4]343y2015'!$A$1:$J$346,MATCH(A29,'[4]343y2015'!$A:$A,0),5)</f>
        <v>32236</v>
      </c>
      <c r="H29" s="3">
        <f>INDEX('[4]340y2016'!$A$1:$H$343,MATCH(A29,'[4]340y2016'!$A:$A,0),5)</f>
        <v>21756.86</v>
      </c>
      <c r="I29" s="3">
        <f t="shared" si="8"/>
        <v>226225.77000000002</v>
      </c>
      <c r="J29" s="3">
        <f t="shared" si="28"/>
        <v>689415.96</v>
      </c>
      <c r="K29" s="29"/>
      <c r="L29" s="29">
        <v>3662318</v>
      </c>
      <c r="M29" s="29">
        <v>3831962</v>
      </c>
      <c r="N29" s="29">
        <v>3981787</v>
      </c>
      <c r="O29" s="29">
        <f t="shared" si="9"/>
        <v>11476067</v>
      </c>
      <c r="Q29" s="17">
        <f t="shared" si="10"/>
        <v>6.0074236234417239E-2</v>
      </c>
      <c r="R29" s="29"/>
      <c r="S29" s="30">
        <v>778.4</v>
      </c>
      <c r="T29" s="19">
        <f t="shared" si="11"/>
        <v>46.761800000000001</v>
      </c>
      <c r="U29" s="20">
        <f t="shared" si="12"/>
        <v>2.2904833570461399E-3</v>
      </c>
      <c r="V29" s="19">
        <f t="shared" si="13"/>
        <v>261288.32367258481</v>
      </c>
      <c r="W29" s="22"/>
      <c r="X29" s="21">
        <f t="shared" si="14"/>
        <v>39.179535713388034</v>
      </c>
      <c r="Y29" s="21">
        <f t="shared" si="15"/>
        <v>10168.328438685745</v>
      </c>
      <c r="Z29" s="22"/>
      <c r="AA29" s="23">
        <f t="shared" si="16"/>
        <v>1.5247156153374937</v>
      </c>
      <c r="AB29" s="23"/>
      <c r="AC29" s="21">
        <v>111748</v>
      </c>
      <c r="AD29" s="21">
        <f t="shared" si="17"/>
        <v>143.56115107913669</v>
      </c>
      <c r="AE29" s="23">
        <f t="shared" si="18"/>
        <v>3.1771842349230424E-3</v>
      </c>
      <c r="AF29" s="22">
        <f t="shared" si="19"/>
        <v>20135.515651658992</v>
      </c>
      <c r="AG29" s="22"/>
      <c r="AH29" s="24">
        <f t="shared" si="20"/>
        <v>3.0192706030377856</v>
      </c>
      <c r="AI29" s="25">
        <f t="shared" si="2"/>
        <v>43.72</v>
      </c>
      <c r="AJ29" s="29"/>
      <c r="AK29" s="26">
        <f t="shared" si="21"/>
        <v>4.3719999999999999</v>
      </c>
      <c r="AL29" s="31">
        <f t="shared" si="3"/>
        <v>29156.867999999999</v>
      </c>
      <c r="AM29" s="31">
        <f t="shared" si="37"/>
        <v>37</v>
      </c>
      <c r="AN29" s="29"/>
      <c r="AO29" s="26">
        <f t="shared" si="4"/>
        <v>8.74</v>
      </c>
      <c r="AP29" s="31">
        <f t="shared" si="29"/>
        <v>58374.46</v>
      </c>
      <c r="AQ29" s="31">
        <f t="shared" si="38"/>
        <v>75</v>
      </c>
      <c r="AR29" s="29"/>
      <c r="AS29" s="26">
        <f t="shared" si="5"/>
        <v>13.116</v>
      </c>
      <c r="AT29" s="31">
        <f t="shared" si="22"/>
        <v>87864.084000000003</v>
      </c>
      <c r="AU29" s="31">
        <f t="shared" si="39"/>
        <v>113</v>
      </c>
      <c r="AV29" s="29"/>
      <c r="AW29" s="26">
        <f t="shared" si="6"/>
        <v>17.488</v>
      </c>
      <c r="AX29" s="31">
        <f t="shared" si="30"/>
        <v>117501.872</v>
      </c>
      <c r="AY29" s="31">
        <f t="shared" si="40"/>
        <v>151</v>
      </c>
      <c r="AZ29" s="29"/>
      <c r="BA29" s="28">
        <f t="shared" si="7"/>
        <v>21.86</v>
      </c>
      <c r="BB29" s="31">
        <f t="shared" si="31"/>
        <v>147314.54</v>
      </c>
      <c r="BC29" s="31">
        <f t="shared" si="41"/>
        <v>189</v>
      </c>
      <c r="BD29" s="29"/>
      <c r="BE29" s="28">
        <f t="shared" si="23"/>
        <v>26.231999999999999</v>
      </c>
      <c r="BF29" s="31">
        <f t="shared" si="32"/>
        <v>177302.08799999999</v>
      </c>
      <c r="BG29" s="31">
        <f t="shared" si="42"/>
        <v>228</v>
      </c>
      <c r="BH29" s="29"/>
      <c r="BI29" s="28">
        <f t="shared" si="24"/>
        <v>30.603999999999996</v>
      </c>
      <c r="BJ29" s="31">
        <f t="shared" si="33"/>
        <v>206852.43599999996</v>
      </c>
      <c r="BK29" s="31">
        <f t="shared" si="43"/>
        <v>266</v>
      </c>
      <c r="BL29" s="29"/>
      <c r="BM29" s="28">
        <f t="shared" si="25"/>
        <v>34.975999999999999</v>
      </c>
      <c r="BN29" s="31">
        <f t="shared" si="34"/>
        <v>237801.82399999999</v>
      </c>
      <c r="BO29" s="31">
        <f t="shared" si="44"/>
        <v>306</v>
      </c>
      <c r="BP29" s="29"/>
      <c r="BQ29" s="28">
        <f t="shared" si="26"/>
        <v>39.347999999999999</v>
      </c>
      <c r="BR29" s="31">
        <f t="shared" si="35"/>
        <v>268314.01199999999</v>
      </c>
      <c r="BS29" s="31">
        <f t="shared" si="45"/>
        <v>345</v>
      </c>
      <c r="BT29" s="29"/>
      <c r="BU29" s="28">
        <f t="shared" si="27"/>
        <v>43.72</v>
      </c>
      <c r="BV29" s="31">
        <f t="shared" si="36"/>
        <v>299001.08</v>
      </c>
      <c r="BW29" s="29"/>
    </row>
    <row r="30" spans="1:75" x14ac:dyDescent="0.4">
      <c r="A30" s="14">
        <v>472</v>
      </c>
      <c r="B30" s="15" t="s">
        <v>62</v>
      </c>
      <c r="C30" s="3">
        <f>INDEX('[1]2013-14 ATR Data'!$A$1:$M$352,MATCH(A30,'[1]2013-14 ATR Data'!$A:$A,0),8)</f>
        <v>518361.56</v>
      </c>
      <c r="D30" s="3">
        <f>INDEX([2]Sheet1!$A$1:$N$343,MATCH(A30,[2]Sheet1!$A$1:$A$65536,0),6)</f>
        <v>542572.12</v>
      </c>
      <c r="E30" s="3">
        <f>INDEX('[3]2015-16 ATR Data'!$A$1:$K$372,MATCH($A30,'[3]2015-16 ATR Data'!$A:$A,0),6)</f>
        <v>539823.69999999995</v>
      </c>
      <c r="F30" s="3">
        <f>INDEX('[4]349y2014'!$A$1:$CK$352,MATCH(A30,'[4]349y2014'!$A:$A,0),5)</f>
        <v>63656.41</v>
      </c>
      <c r="G30" s="3">
        <f>INDEX('[4]343y2015'!$A$1:$J$346,MATCH(A30,'[4]343y2015'!$A:$A,0),5)</f>
        <v>44796.13</v>
      </c>
      <c r="H30" s="3">
        <f>INDEX('[4]340y2016'!$A$1:$H$343,MATCH(A30,'[4]340y2016'!$A:$A,0),5)</f>
        <v>46573.27</v>
      </c>
      <c r="I30" s="3">
        <f t="shared" si="8"/>
        <v>493250.42999999993</v>
      </c>
      <c r="J30" s="3">
        <f t="shared" si="28"/>
        <v>1445731.5699999998</v>
      </c>
      <c r="K30" s="29"/>
      <c r="L30" s="29">
        <v>9431849</v>
      </c>
      <c r="M30" s="29">
        <v>10187510</v>
      </c>
      <c r="N30" s="29">
        <v>10574663</v>
      </c>
      <c r="O30" s="29">
        <f t="shared" si="9"/>
        <v>30194022</v>
      </c>
      <c r="Q30" s="17">
        <f t="shared" si="10"/>
        <v>4.7881384268713849E-2</v>
      </c>
      <c r="R30" s="29"/>
      <c r="S30" s="30">
        <v>1604</v>
      </c>
      <c r="T30" s="19">
        <f t="shared" si="11"/>
        <v>76.801699999999997</v>
      </c>
      <c r="U30" s="20">
        <f t="shared" si="12"/>
        <v>3.7618957277703274E-3</v>
      </c>
      <c r="V30" s="19">
        <f t="shared" si="13"/>
        <v>429140.61152917024</v>
      </c>
      <c r="W30" s="22"/>
      <c r="X30" s="21">
        <f t="shared" si="14"/>
        <v>64.348569729970052</v>
      </c>
      <c r="Y30" s="21">
        <f t="shared" si="15"/>
        <v>20953.235888555926</v>
      </c>
      <c r="Z30" s="22"/>
      <c r="AA30" s="23">
        <f t="shared" si="16"/>
        <v>3.1418857232802408</v>
      </c>
      <c r="AB30" s="23"/>
      <c r="AC30" s="21">
        <v>107640</v>
      </c>
      <c r="AD30" s="21">
        <f t="shared" si="17"/>
        <v>67.107231920199496</v>
      </c>
      <c r="AE30" s="23">
        <f t="shared" si="18"/>
        <v>1.4851652950919232E-3</v>
      </c>
      <c r="AF30" s="22">
        <f t="shared" si="19"/>
        <v>9412.2867399121769</v>
      </c>
      <c r="AG30" s="22"/>
      <c r="AH30" s="24">
        <f t="shared" si="20"/>
        <v>1.4113490388232384</v>
      </c>
      <c r="AI30" s="25">
        <f t="shared" si="2"/>
        <v>68.900000000000006</v>
      </c>
      <c r="AJ30" s="29"/>
      <c r="AK30" s="26">
        <f t="shared" si="21"/>
        <v>6.8900000000000006</v>
      </c>
      <c r="AL30" s="31">
        <f t="shared" si="3"/>
        <v>45949.41</v>
      </c>
      <c r="AM30" s="31">
        <f t="shared" si="37"/>
        <v>29</v>
      </c>
      <c r="AN30" s="29"/>
      <c r="AO30" s="26">
        <f t="shared" si="4"/>
        <v>13.78</v>
      </c>
      <c r="AP30" s="31">
        <f t="shared" si="29"/>
        <v>92036.62</v>
      </c>
      <c r="AQ30" s="31">
        <f t="shared" si="38"/>
        <v>57</v>
      </c>
      <c r="AR30" s="29"/>
      <c r="AS30" s="26">
        <f t="shared" si="5"/>
        <v>20.67</v>
      </c>
      <c r="AT30" s="31">
        <f t="shared" si="22"/>
        <v>138468.33000000002</v>
      </c>
      <c r="AU30" s="31">
        <f t="shared" si="39"/>
        <v>86</v>
      </c>
      <c r="AV30" s="29"/>
      <c r="AW30" s="26">
        <f t="shared" si="6"/>
        <v>27.560000000000002</v>
      </c>
      <c r="AX30" s="31">
        <f t="shared" si="30"/>
        <v>185175.64</v>
      </c>
      <c r="AY30" s="31">
        <f t="shared" si="40"/>
        <v>115</v>
      </c>
      <c r="AZ30" s="29"/>
      <c r="BA30" s="28">
        <f t="shared" si="7"/>
        <v>34.450000000000003</v>
      </c>
      <c r="BB30" s="31">
        <f t="shared" si="31"/>
        <v>232158.55000000002</v>
      </c>
      <c r="BC30" s="31">
        <f t="shared" si="41"/>
        <v>145</v>
      </c>
      <c r="BD30" s="29"/>
      <c r="BE30" s="28">
        <f t="shared" si="23"/>
        <v>41.34</v>
      </c>
      <c r="BF30" s="31">
        <f t="shared" si="32"/>
        <v>279417.06</v>
      </c>
      <c r="BG30" s="31">
        <f t="shared" si="42"/>
        <v>174</v>
      </c>
      <c r="BH30" s="29"/>
      <c r="BI30" s="28">
        <f t="shared" si="24"/>
        <v>48.230000000000004</v>
      </c>
      <c r="BJ30" s="31">
        <f t="shared" si="33"/>
        <v>325986.57</v>
      </c>
      <c r="BK30" s="31">
        <f t="shared" si="43"/>
        <v>203</v>
      </c>
      <c r="BL30" s="29"/>
      <c r="BM30" s="28">
        <f t="shared" si="25"/>
        <v>55.120000000000005</v>
      </c>
      <c r="BN30" s="31">
        <f t="shared" si="34"/>
        <v>374760.88</v>
      </c>
      <c r="BO30" s="31">
        <f t="shared" si="44"/>
        <v>234</v>
      </c>
      <c r="BP30" s="29"/>
      <c r="BQ30" s="28">
        <f t="shared" si="26"/>
        <v>62.010000000000005</v>
      </c>
      <c r="BR30" s="31">
        <f t="shared" si="35"/>
        <v>422846.19000000006</v>
      </c>
      <c r="BS30" s="31">
        <f t="shared" si="45"/>
        <v>264</v>
      </c>
      <c r="BT30" s="29"/>
      <c r="BU30" s="28">
        <f t="shared" si="27"/>
        <v>68.900000000000006</v>
      </c>
      <c r="BV30" s="31">
        <f t="shared" si="36"/>
        <v>471207.10000000003</v>
      </c>
      <c r="BW30" s="29"/>
    </row>
    <row r="31" spans="1:75" x14ac:dyDescent="0.4">
      <c r="A31" s="14">
        <v>504</v>
      </c>
      <c r="B31" s="15" t="s">
        <v>63</v>
      </c>
      <c r="C31" s="3">
        <f>INDEX('[1]2013-14 ATR Data'!$A$1:$M$352,MATCH(A31,'[1]2013-14 ATR Data'!$A:$A,0),8)</f>
        <v>254094.84</v>
      </c>
      <c r="D31" s="3">
        <f>INDEX([2]Sheet1!$A$1:$N$343,MATCH(A31,[2]Sheet1!$A$1:$A$65536,0),6)</f>
        <v>260558.06</v>
      </c>
      <c r="E31" s="3">
        <f>INDEX('[3]2015-16 ATR Data'!$A$1:$K$372,MATCH($A31,'[3]2015-16 ATR Data'!$A:$A,0),6)</f>
        <v>265454.06</v>
      </c>
      <c r="F31" s="3">
        <f>INDEX('[4]349y2014'!$A$1:$CK$352,MATCH(A31,'[4]349y2014'!$A:$A,0),5)</f>
        <v>22898.57</v>
      </c>
      <c r="G31" s="3">
        <f>INDEX('[4]343y2015'!$A$1:$J$346,MATCH(A31,'[4]343y2015'!$A:$A,0),5)</f>
        <v>24385.71</v>
      </c>
      <c r="H31" s="3">
        <f>INDEX('[4]340y2016'!$A$1:$H$343,MATCH(A31,'[4]340y2016'!$A:$A,0),5)</f>
        <v>24385.71</v>
      </c>
      <c r="I31" s="3">
        <f t="shared" si="8"/>
        <v>241068.35</v>
      </c>
      <c r="J31" s="3">
        <f t="shared" si="28"/>
        <v>708436.97</v>
      </c>
      <c r="K31" s="29"/>
      <c r="L31" s="29">
        <v>3962735</v>
      </c>
      <c r="M31" s="29">
        <v>4130897</v>
      </c>
      <c r="N31" s="29">
        <v>4188611</v>
      </c>
      <c r="O31" s="29">
        <f t="shared" si="9"/>
        <v>12282243</v>
      </c>
      <c r="Q31" s="17">
        <f t="shared" si="10"/>
        <v>5.7679771520560211E-2</v>
      </c>
      <c r="R31" s="29"/>
      <c r="S31" s="30">
        <v>642.1</v>
      </c>
      <c r="T31" s="19">
        <f t="shared" si="11"/>
        <v>37.036200000000001</v>
      </c>
      <c r="U31" s="20">
        <f t="shared" si="12"/>
        <v>1.8141046689441433E-3</v>
      </c>
      <c r="V31" s="19">
        <f t="shared" si="13"/>
        <v>206945.12643231408</v>
      </c>
      <c r="W31" s="22"/>
      <c r="X31" s="21">
        <f t="shared" si="14"/>
        <v>31.030908146995664</v>
      </c>
      <c r="Y31" s="21">
        <f t="shared" si="15"/>
        <v>8387.8259127442398</v>
      </c>
      <c r="Z31" s="22"/>
      <c r="AA31" s="23">
        <f t="shared" si="16"/>
        <v>1.2577336801235928</v>
      </c>
      <c r="AB31" s="23"/>
      <c r="AC31" s="21">
        <v>97074</v>
      </c>
      <c r="AD31" s="21">
        <f t="shared" si="17"/>
        <v>151.18205886933498</v>
      </c>
      <c r="AE31" s="23">
        <f t="shared" si="18"/>
        <v>3.345844265194554E-3</v>
      </c>
      <c r="AF31" s="22">
        <f t="shared" si="19"/>
        <v>21204.40446270509</v>
      </c>
      <c r="AG31" s="22"/>
      <c r="AH31" s="24">
        <f t="shared" si="20"/>
        <v>3.1795478276660805</v>
      </c>
      <c r="AI31" s="25">
        <f t="shared" si="2"/>
        <v>35.47</v>
      </c>
      <c r="AJ31" s="29"/>
      <c r="AK31" s="26">
        <f t="shared" si="21"/>
        <v>3.5470000000000002</v>
      </c>
      <c r="AL31" s="31">
        <f t="shared" si="3"/>
        <v>23654.942999999999</v>
      </c>
      <c r="AM31" s="31">
        <f t="shared" si="37"/>
        <v>37</v>
      </c>
      <c r="AN31" s="29"/>
      <c r="AO31" s="26">
        <f t="shared" si="4"/>
        <v>7.09</v>
      </c>
      <c r="AP31" s="31">
        <f t="shared" si="29"/>
        <v>47354.11</v>
      </c>
      <c r="AQ31" s="31">
        <f t="shared" si="38"/>
        <v>74</v>
      </c>
      <c r="AR31" s="29"/>
      <c r="AS31" s="26">
        <f t="shared" si="5"/>
        <v>10.641</v>
      </c>
      <c r="AT31" s="31">
        <f t="shared" si="22"/>
        <v>71284.058999999994</v>
      </c>
      <c r="AU31" s="31">
        <f t="shared" si="39"/>
        <v>111</v>
      </c>
      <c r="AV31" s="29"/>
      <c r="AW31" s="26">
        <f t="shared" si="6"/>
        <v>14.188000000000001</v>
      </c>
      <c r="AX31" s="31">
        <f t="shared" si="30"/>
        <v>95329.172000000006</v>
      </c>
      <c r="AY31" s="31">
        <f t="shared" si="40"/>
        <v>148</v>
      </c>
      <c r="AZ31" s="29"/>
      <c r="BA31" s="28">
        <f t="shared" si="7"/>
        <v>17.734999999999999</v>
      </c>
      <c r="BB31" s="31">
        <f t="shared" si="31"/>
        <v>119516.16499999999</v>
      </c>
      <c r="BC31" s="31">
        <f t="shared" si="41"/>
        <v>186</v>
      </c>
      <c r="BD31" s="29"/>
      <c r="BE31" s="28">
        <f t="shared" si="23"/>
        <v>21.282</v>
      </c>
      <c r="BF31" s="31">
        <f t="shared" si="32"/>
        <v>143845.038</v>
      </c>
      <c r="BG31" s="31">
        <f t="shared" si="42"/>
        <v>224</v>
      </c>
      <c r="BH31" s="29"/>
      <c r="BI31" s="28">
        <f t="shared" si="24"/>
        <v>24.828999999999997</v>
      </c>
      <c r="BJ31" s="31">
        <f t="shared" si="33"/>
        <v>167819.21099999998</v>
      </c>
      <c r="BK31" s="31">
        <f t="shared" si="43"/>
        <v>261</v>
      </c>
      <c r="BL31" s="29"/>
      <c r="BM31" s="28">
        <f t="shared" si="25"/>
        <v>28.376000000000001</v>
      </c>
      <c r="BN31" s="31">
        <f t="shared" si="34"/>
        <v>192928.424</v>
      </c>
      <c r="BO31" s="31">
        <f t="shared" si="44"/>
        <v>300</v>
      </c>
      <c r="BP31" s="29"/>
      <c r="BQ31" s="28">
        <f t="shared" si="26"/>
        <v>31.922999999999998</v>
      </c>
      <c r="BR31" s="31">
        <f t="shared" si="35"/>
        <v>217682.93699999998</v>
      </c>
      <c r="BS31" s="31">
        <f t="shared" si="45"/>
        <v>339</v>
      </c>
      <c r="BT31" s="29"/>
      <c r="BU31" s="28">
        <f t="shared" si="27"/>
        <v>35.47</v>
      </c>
      <c r="BV31" s="31">
        <f t="shared" si="36"/>
        <v>242579.33</v>
      </c>
      <c r="BW31" s="29"/>
    </row>
    <row r="32" spans="1:75" x14ac:dyDescent="0.4">
      <c r="A32" s="14">
        <v>513</v>
      </c>
      <c r="B32" s="15" t="s">
        <v>64</v>
      </c>
      <c r="C32" s="3">
        <f>INDEX('[1]2013-14 ATR Data'!$A$1:$M$352,MATCH(A32,'[1]2013-14 ATR Data'!$A:$A,0),8)</f>
        <v>107904.88</v>
      </c>
      <c r="D32" s="3">
        <f>INDEX([2]Sheet1!$A$1:$N$343,MATCH(A32,[2]Sheet1!$A$1:$A$65536,0),6)</f>
        <v>104030.22</v>
      </c>
      <c r="E32" s="3">
        <f>INDEX('[3]2015-16 ATR Data'!$A$1:$K$372,MATCH($A32,'[3]2015-16 ATR Data'!$A:$A,0),6)</f>
        <v>77508</v>
      </c>
      <c r="F32" s="3">
        <f>INDEX('[4]349y2014'!$A$1:$CK$352,MATCH(A32,'[4]349y2014'!$A:$A,0),5)</f>
        <v>8594.93</v>
      </c>
      <c r="G32" s="3">
        <f>INDEX('[4]343y2015'!$A$1:$J$346,MATCH(A32,'[4]343y2015'!$A:$A,0),5)</f>
        <v>17860.650000000001</v>
      </c>
      <c r="H32" s="3">
        <f>INDEX('[4]340y2016'!$A$1:$H$343,MATCH(A32,'[4]340y2016'!$A:$A,0),5)</f>
        <v>11217.79</v>
      </c>
      <c r="I32" s="3">
        <f t="shared" si="8"/>
        <v>66290.209999999992</v>
      </c>
      <c r="J32" s="3">
        <f t="shared" si="28"/>
        <v>251769.72999999998</v>
      </c>
      <c r="K32" s="29"/>
      <c r="L32" s="29">
        <v>2162549</v>
      </c>
      <c r="M32" s="29">
        <v>2287940</v>
      </c>
      <c r="N32" s="29">
        <v>2200664</v>
      </c>
      <c r="O32" s="29">
        <f t="shared" si="9"/>
        <v>6651153</v>
      </c>
      <c r="Q32" s="17">
        <f t="shared" si="10"/>
        <v>3.7853546595605303E-2</v>
      </c>
      <c r="R32" s="29"/>
      <c r="S32" s="30">
        <v>328.8</v>
      </c>
      <c r="T32" s="19">
        <f t="shared" si="11"/>
        <v>12.446199999999999</v>
      </c>
      <c r="U32" s="20">
        <f t="shared" si="12"/>
        <v>6.0963893516647488E-4</v>
      </c>
      <c r="V32" s="19">
        <f t="shared" si="13"/>
        <v>69544.943395971175</v>
      </c>
      <c r="W32" s="22"/>
      <c r="X32" s="21">
        <f t="shared" si="14"/>
        <v>10.428091677308618</v>
      </c>
      <c r="Y32" s="21">
        <f t="shared" si="15"/>
        <v>4295.1520948610905</v>
      </c>
      <c r="Z32" s="22"/>
      <c r="AA32" s="23">
        <f t="shared" si="16"/>
        <v>0.64404739763998953</v>
      </c>
      <c r="AB32" s="23"/>
      <c r="AC32" s="21">
        <v>38700</v>
      </c>
      <c r="AD32" s="21">
        <f t="shared" si="17"/>
        <v>117.7007299270073</v>
      </c>
      <c r="AE32" s="23">
        <f t="shared" si="18"/>
        <v>2.6048614179534006E-3</v>
      </c>
      <c r="AF32" s="22">
        <f t="shared" si="19"/>
        <v>16508.399882852176</v>
      </c>
      <c r="AG32" s="22"/>
      <c r="AH32" s="24">
        <f t="shared" si="20"/>
        <v>2.4753935946696921</v>
      </c>
      <c r="AI32" s="25">
        <f t="shared" si="2"/>
        <v>13.55</v>
      </c>
      <c r="AJ32" s="29"/>
      <c r="AK32" s="26">
        <f t="shared" si="21"/>
        <v>1.3550000000000002</v>
      </c>
      <c r="AL32" s="31">
        <f t="shared" si="3"/>
        <v>9036.4950000000008</v>
      </c>
      <c r="AM32" s="31">
        <f t="shared" si="37"/>
        <v>27</v>
      </c>
      <c r="AN32" s="29"/>
      <c r="AO32" s="26">
        <f t="shared" si="4"/>
        <v>2.71</v>
      </c>
      <c r="AP32" s="31">
        <f t="shared" si="29"/>
        <v>18100.09</v>
      </c>
      <c r="AQ32" s="31">
        <f t="shared" si="38"/>
        <v>55</v>
      </c>
      <c r="AR32" s="29"/>
      <c r="AS32" s="26">
        <f t="shared" si="5"/>
        <v>4.0650000000000004</v>
      </c>
      <c r="AT32" s="31">
        <f t="shared" si="22"/>
        <v>27231.435000000001</v>
      </c>
      <c r="AU32" s="31">
        <f t="shared" si="39"/>
        <v>83</v>
      </c>
      <c r="AV32" s="29"/>
      <c r="AW32" s="26">
        <f t="shared" si="6"/>
        <v>5.4200000000000008</v>
      </c>
      <c r="AX32" s="31">
        <f t="shared" si="30"/>
        <v>36416.980000000003</v>
      </c>
      <c r="AY32" s="31">
        <f t="shared" si="40"/>
        <v>111</v>
      </c>
      <c r="AZ32" s="29"/>
      <c r="BA32" s="28">
        <f t="shared" si="7"/>
        <v>6.7750000000000004</v>
      </c>
      <c r="BB32" s="31">
        <f t="shared" si="31"/>
        <v>45656.725000000006</v>
      </c>
      <c r="BC32" s="31">
        <f t="shared" si="41"/>
        <v>139</v>
      </c>
      <c r="BD32" s="29"/>
      <c r="BE32" s="28">
        <f t="shared" si="23"/>
        <v>8.1300000000000008</v>
      </c>
      <c r="BF32" s="31">
        <f t="shared" si="32"/>
        <v>54950.670000000006</v>
      </c>
      <c r="BG32" s="31">
        <f t="shared" si="42"/>
        <v>167</v>
      </c>
      <c r="BH32" s="29"/>
      <c r="BI32" s="28">
        <f t="shared" si="24"/>
        <v>9.4849999999999994</v>
      </c>
      <c r="BJ32" s="31">
        <f t="shared" si="33"/>
        <v>64109.114999999998</v>
      </c>
      <c r="BK32" s="31">
        <f t="shared" si="43"/>
        <v>195</v>
      </c>
      <c r="BL32" s="29"/>
      <c r="BM32" s="28">
        <f t="shared" si="25"/>
        <v>10.840000000000002</v>
      </c>
      <c r="BN32" s="31">
        <f t="shared" si="34"/>
        <v>73701.160000000018</v>
      </c>
      <c r="BO32" s="31">
        <f t="shared" si="44"/>
        <v>224</v>
      </c>
      <c r="BP32" s="29"/>
      <c r="BQ32" s="28">
        <f t="shared" si="26"/>
        <v>12.195</v>
      </c>
      <c r="BR32" s="31">
        <f t="shared" si="35"/>
        <v>83157.705000000002</v>
      </c>
      <c r="BS32" s="31">
        <f t="shared" si="45"/>
        <v>253</v>
      </c>
      <c r="BT32" s="29"/>
      <c r="BU32" s="28">
        <f t="shared" si="27"/>
        <v>13.55</v>
      </c>
      <c r="BV32" s="31">
        <f t="shared" si="36"/>
        <v>92668.450000000012</v>
      </c>
      <c r="BW32" s="29"/>
    </row>
    <row r="33" spans="1:75" x14ac:dyDescent="0.4">
      <c r="A33" s="14">
        <v>540</v>
      </c>
      <c r="B33" s="15" t="s">
        <v>65</v>
      </c>
      <c r="C33" s="3">
        <f>INDEX('[1]2013-14 ATR Data'!$A$1:$M$352,MATCH(A33,'[1]2013-14 ATR Data'!$A:$A,0),8)</f>
        <v>371774.02</v>
      </c>
      <c r="D33" s="3">
        <f>INDEX([2]Sheet1!$A$1:$N$343,MATCH(A33,[2]Sheet1!$A$1:$A$65536,0),6)</f>
        <v>335534.87</v>
      </c>
      <c r="E33" s="3">
        <f>INDEX('[3]2015-16 ATR Data'!$A$1:$K$372,MATCH($A33,'[3]2015-16 ATR Data'!$A:$A,0),6)</f>
        <v>326573.28999999998</v>
      </c>
      <c r="F33" s="3">
        <f>INDEX('[4]349y2014'!$A$1:$CK$352,MATCH(A33,'[4]349y2014'!$A:$A,0),5)</f>
        <v>63774.29</v>
      </c>
      <c r="G33" s="3">
        <f>INDEX('[4]343y2015'!$A$1:$J$346,MATCH(A33,'[4]343y2015'!$A:$A,0),5)</f>
        <v>81860.72</v>
      </c>
      <c r="H33" s="3">
        <f>INDEX('[4]340y2016'!$A$1:$H$343,MATCH(A33,'[4]340y2016'!$A:$A,0),5)</f>
        <v>78995.72</v>
      </c>
      <c r="I33" s="3">
        <f t="shared" si="8"/>
        <v>247577.56999999998</v>
      </c>
      <c r="J33" s="3">
        <f t="shared" si="28"/>
        <v>809251.45</v>
      </c>
      <c r="K33" s="29"/>
      <c r="L33" s="29">
        <v>3613905</v>
      </c>
      <c r="M33" s="29">
        <v>3729590</v>
      </c>
      <c r="N33" s="29">
        <v>3787618</v>
      </c>
      <c r="O33" s="29">
        <f t="shared" si="9"/>
        <v>11131113</v>
      </c>
      <c r="Q33" s="17">
        <f t="shared" si="10"/>
        <v>7.270175498173452E-2</v>
      </c>
      <c r="R33" s="29"/>
      <c r="S33" s="30">
        <v>555.4</v>
      </c>
      <c r="T33" s="19">
        <f t="shared" si="11"/>
        <v>40.378599999999999</v>
      </c>
      <c r="U33" s="20">
        <f t="shared" si="12"/>
        <v>1.9778218819810883E-3</v>
      </c>
      <c r="V33" s="19">
        <f t="shared" si="13"/>
        <v>225621.27005901892</v>
      </c>
      <c r="W33" s="22"/>
      <c r="X33" s="21">
        <f t="shared" si="14"/>
        <v>33.831349536515056</v>
      </c>
      <c r="Y33" s="21">
        <f t="shared" si="15"/>
        <v>7255.2538731321447</v>
      </c>
      <c r="Z33" s="22"/>
      <c r="AA33" s="23">
        <f t="shared" si="16"/>
        <v>1.0879073134101283</v>
      </c>
      <c r="AB33" s="23"/>
      <c r="AC33" s="21">
        <v>108715</v>
      </c>
      <c r="AD33" s="21">
        <f t="shared" si="17"/>
        <v>195.74180770615774</v>
      </c>
      <c r="AE33" s="23">
        <f t="shared" si="18"/>
        <v>4.3320061234151117E-3</v>
      </c>
      <c r="AF33" s="22">
        <f t="shared" si="19"/>
        <v>27454.239556624387</v>
      </c>
      <c r="AG33" s="22"/>
      <c r="AH33" s="24">
        <f t="shared" si="20"/>
        <v>4.116695090212084</v>
      </c>
      <c r="AI33" s="25">
        <f t="shared" si="2"/>
        <v>39.04</v>
      </c>
      <c r="AJ33" s="29"/>
      <c r="AK33" s="26">
        <f t="shared" si="21"/>
        <v>3.9039999999999999</v>
      </c>
      <c r="AL33" s="31">
        <f t="shared" si="3"/>
        <v>26035.775999999998</v>
      </c>
      <c r="AM33" s="31">
        <f t="shared" si="37"/>
        <v>47</v>
      </c>
      <c r="AN33" s="29"/>
      <c r="AO33" s="26">
        <f t="shared" si="4"/>
        <v>7.81</v>
      </c>
      <c r="AP33" s="31">
        <f t="shared" si="29"/>
        <v>52162.99</v>
      </c>
      <c r="AQ33" s="31">
        <f t="shared" si="38"/>
        <v>94</v>
      </c>
      <c r="AR33" s="29"/>
      <c r="AS33" s="26">
        <f t="shared" si="5"/>
        <v>11.712</v>
      </c>
      <c r="AT33" s="31">
        <f t="shared" si="22"/>
        <v>78458.687999999995</v>
      </c>
      <c r="AU33" s="31">
        <f t="shared" si="39"/>
        <v>141</v>
      </c>
      <c r="AV33" s="29"/>
      <c r="AW33" s="26">
        <f t="shared" si="6"/>
        <v>15.616</v>
      </c>
      <c r="AX33" s="31">
        <f t="shared" si="30"/>
        <v>104923.90399999999</v>
      </c>
      <c r="AY33" s="31">
        <f t="shared" si="40"/>
        <v>189</v>
      </c>
      <c r="AZ33" s="29"/>
      <c r="BA33" s="28">
        <f t="shared" si="7"/>
        <v>19.52</v>
      </c>
      <c r="BB33" s="31">
        <f t="shared" si="31"/>
        <v>131545.28</v>
      </c>
      <c r="BC33" s="31">
        <f t="shared" si="41"/>
        <v>237</v>
      </c>
      <c r="BD33" s="29"/>
      <c r="BE33" s="28">
        <f t="shared" si="23"/>
        <v>23.423999999999999</v>
      </c>
      <c r="BF33" s="31">
        <f t="shared" si="32"/>
        <v>158322.81599999999</v>
      </c>
      <c r="BG33" s="31">
        <f t="shared" si="42"/>
        <v>285</v>
      </c>
      <c r="BH33" s="29"/>
      <c r="BI33" s="28">
        <f t="shared" si="24"/>
        <v>27.327999999999999</v>
      </c>
      <c r="BJ33" s="31">
        <f t="shared" si="33"/>
        <v>184709.95199999999</v>
      </c>
      <c r="BK33" s="31">
        <f t="shared" si="43"/>
        <v>333</v>
      </c>
      <c r="BL33" s="29"/>
      <c r="BM33" s="28">
        <f t="shared" si="25"/>
        <v>31.231999999999999</v>
      </c>
      <c r="BN33" s="31">
        <f t="shared" si="34"/>
        <v>212346.36799999999</v>
      </c>
      <c r="BO33" s="31">
        <f t="shared" si="44"/>
        <v>382</v>
      </c>
      <c r="BP33" s="29"/>
      <c r="BQ33" s="28">
        <f t="shared" si="26"/>
        <v>35.136000000000003</v>
      </c>
      <c r="BR33" s="31">
        <f t="shared" si="35"/>
        <v>239592.38400000002</v>
      </c>
      <c r="BS33" s="31">
        <f t="shared" si="45"/>
        <v>431</v>
      </c>
      <c r="BT33" s="29"/>
      <c r="BU33" s="28">
        <f t="shared" si="27"/>
        <v>39.04</v>
      </c>
      <c r="BV33" s="31">
        <f t="shared" si="36"/>
        <v>266994.56</v>
      </c>
      <c r="BW33" s="29"/>
    </row>
    <row r="34" spans="1:75" x14ac:dyDescent="0.4">
      <c r="A34" s="14">
        <v>549</v>
      </c>
      <c r="B34" s="15" t="s">
        <v>66</v>
      </c>
      <c r="C34" s="3">
        <f>INDEX('[1]2013-14 ATR Data'!$A$1:$M$352,MATCH(A34,'[1]2013-14 ATR Data'!$A:$A,0),8)</f>
        <v>212043.78</v>
      </c>
      <c r="D34" s="3">
        <f>INDEX([2]Sheet1!$A$1:$N$343,MATCH(A34,[2]Sheet1!$A$1:$A$65536,0),6)</f>
        <v>213992.74</v>
      </c>
      <c r="E34" s="3">
        <f>INDEX('[3]2015-16 ATR Data'!$A$1:$K$372,MATCH($A34,'[3]2015-16 ATR Data'!$A:$A,0),6)</f>
        <v>184617.33</v>
      </c>
      <c r="F34" s="3">
        <f>INDEX('[4]349y2014'!$A$1:$CK$352,MATCH(A34,'[4]349y2014'!$A:$A,0),5)</f>
        <v>45833</v>
      </c>
      <c r="G34" s="3">
        <f>INDEX('[4]343y2015'!$A$1:$J$346,MATCH(A34,'[4]343y2015'!$A:$A,0),5)</f>
        <v>57833</v>
      </c>
      <c r="H34" s="3">
        <f>INDEX('[4]340y2016'!$A$1:$H$343,MATCH(A34,'[4]340y2016'!$A:$A,0),5)</f>
        <v>47190.57</v>
      </c>
      <c r="I34" s="3">
        <f t="shared" si="8"/>
        <v>137426.75999999998</v>
      </c>
      <c r="J34" s="3">
        <f t="shared" si="28"/>
        <v>459797.27999999997</v>
      </c>
      <c r="K34" s="29"/>
      <c r="L34" s="29">
        <v>3037852</v>
      </c>
      <c r="M34" s="29">
        <v>3006025</v>
      </c>
      <c r="N34" s="29">
        <v>3025108</v>
      </c>
      <c r="O34" s="29">
        <f t="shared" si="9"/>
        <v>9068985</v>
      </c>
      <c r="Q34" s="17">
        <f t="shared" si="10"/>
        <v>5.0699971385993026E-2</v>
      </c>
      <c r="R34" s="29"/>
      <c r="S34" s="30">
        <v>445</v>
      </c>
      <c r="T34" s="19">
        <f t="shared" si="11"/>
        <v>22.561499999999999</v>
      </c>
      <c r="U34" s="20">
        <f t="shared" si="12"/>
        <v>1.1051058825792951E-3</v>
      </c>
      <c r="V34" s="19">
        <f t="shared" si="13"/>
        <v>126065.64577366615</v>
      </c>
      <c r="W34" s="22"/>
      <c r="X34" s="21">
        <f t="shared" si="14"/>
        <v>18.903230735292571</v>
      </c>
      <c r="Y34" s="21">
        <f t="shared" si="15"/>
        <v>5813.0860164634587</v>
      </c>
      <c r="Z34" s="22"/>
      <c r="AA34" s="23">
        <f t="shared" si="16"/>
        <v>0.87165782223173771</v>
      </c>
      <c r="AB34" s="23"/>
      <c r="AC34" s="21">
        <v>65328</v>
      </c>
      <c r="AD34" s="21">
        <f t="shared" si="17"/>
        <v>146.80449438202248</v>
      </c>
      <c r="AE34" s="23">
        <f t="shared" si="18"/>
        <v>3.2489633975510408E-3</v>
      </c>
      <c r="AF34" s="22">
        <f t="shared" si="19"/>
        <v>20590.418592657014</v>
      </c>
      <c r="AG34" s="22"/>
      <c r="AH34" s="24">
        <f t="shared" si="20"/>
        <v>3.0874821701390034</v>
      </c>
      <c r="AI34" s="25">
        <f t="shared" si="2"/>
        <v>22.86</v>
      </c>
      <c r="AJ34" s="29"/>
      <c r="AK34" s="26">
        <f t="shared" si="21"/>
        <v>2.286</v>
      </c>
      <c r="AL34" s="31">
        <f t="shared" si="3"/>
        <v>15245.334000000001</v>
      </c>
      <c r="AM34" s="31">
        <f t="shared" si="37"/>
        <v>34</v>
      </c>
      <c r="AN34" s="29"/>
      <c r="AO34" s="26">
        <f t="shared" si="4"/>
        <v>4.57</v>
      </c>
      <c r="AP34" s="31">
        <f t="shared" si="29"/>
        <v>30523.030000000002</v>
      </c>
      <c r="AQ34" s="31">
        <f t="shared" si="38"/>
        <v>69</v>
      </c>
      <c r="AR34" s="29"/>
      <c r="AS34" s="26">
        <f t="shared" si="5"/>
        <v>6.8579999999999997</v>
      </c>
      <c r="AT34" s="31">
        <f t="shared" si="22"/>
        <v>45941.741999999998</v>
      </c>
      <c r="AU34" s="31">
        <f t="shared" si="39"/>
        <v>103</v>
      </c>
      <c r="AV34" s="29"/>
      <c r="AW34" s="26">
        <f t="shared" si="6"/>
        <v>9.1440000000000001</v>
      </c>
      <c r="AX34" s="31">
        <f t="shared" si="30"/>
        <v>61438.536</v>
      </c>
      <c r="AY34" s="31">
        <f t="shared" si="40"/>
        <v>138</v>
      </c>
      <c r="AZ34" s="29"/>
      <c r="BA34" s="28">
        <f t="shared" si="7"/>
        <v>11.43</v>
      </c>
      <c r="BB34" s="31">
        <f t="shared" si="31"/>
        <v>77026.77</v>
      </c>
      <c r="BC34" s="31">
        <f t="shared" si="41"/>
        <v>173</v>
      </c>
      <c r="BD34" s="29"/>
      <c r="BE34" s="28">
        <f t="shared" si="23"/>
        <v>13.715999999999999</v>
      </c>
      <c r="BF34" s="31">
        <f t="shared" si="32"/>
        <v>92706.443999999989</v>
      </c>
      <c r="BG34" s="31">
        <f t="shared" si="42"/>
        <v>208</v>
      </c>
      <c r="BH34" s="29"/>
      <c r="BI34" s="28">
        <f t="shared" si="24"/>
        <v>16.001999999999999</v>
      </c>
      <c r="BJ34" s="31">
        <f t="shared" si="33"/>
        <v>108157.518</v>
      </c>
      <c r="BK34" s="31">
        <f t="shared" si="43"/>
        <v>243</v>
      </c>
      <c r="BL34" s="29"/>
      <c r="BM34" s="28">
        <f t="shared" si="25"/>
        <v>18.288</v>
      </c>
      <c r="BN34" s="31">
        <f t="shared" si="34"/>
        <v>124340.11200000001</v>
      </c>
      <c r="BO34" s="31">
        <f t="shared" si="44"/>
        <v>279</v>
      </c>
      <c r="BP34" s="29"/>
      <c r="BQ34" s="28">
        <f t="shared" si="26"/>
        <v>20.574000000000002</v>
      </c>
      <c r="BR34" s="31">
        <f t="shared" si="35"/>
        <v>140294.106</v>
      </c>
      <c r="BS34" s="31">
        <f t="shared" si="45"/>
        <v>315</v>
      </c>
      <c r="BT34" s="29"/>
      <c r="BU34" s="28">
        <f t="shared" si="27"/>
        <v>22.86</v>
      </c>
      <c r="BV34" s="31">
        <f t="shared" si="36"/>
        <v>156339.54</v>
      </c>
      <c r="BW34" s="29"/>
    </row>
    <row r="35" spans="1:75" x14ac:dyDescent="0.4">
      <c r="A35" s="14">
        <v>576</v>
      </c>
      <c r="B35" s="15" t="s">
        <v>67</v>
      </c>
      <c r="C35" s="3">
        <f>INDEX('[1]2013-14 ATR Data'!$A$1:$M$352,MATCH(A35,'[1]2013-14 ATR Data'!$A:$A,0),8)</f>
        <v>217775.72</v>
      </c>
      <c r="D35" s="3">
        <f>INDEX([2]Sheet1!$A$1:$N$343,MATCH(A35,[2]Sheet1!$A$1:$A$65536,0),6)</f>
        <v>198977.81</v>
      </c>
      <c r="E35" s="3">
        <f>INDEX('[3]2015-16 ATR Data'!$A$1:$K$372,MATCH($A35,'[3]2015-16 ATR Data'!$A:$A,0),6)</f>
        <v>197889.02</v>
      </c>
      <c r="F35" s="3">
        <f>INDEX('[4]349y2014'!$A$1:$CK$352,MATCH(A35,'[4]349y2014'!$A:$A,0),5)</f>
        <v>38282.43</v>
      </c>
      <c r="G35" s="3">
        <f>INDEX('[4]343y2015'!$A$1:$J$346,MATCH(A35,'[4]343y2015'!$A:$A,0),5)</f>
        <v>32822.720000000001</v>
      </c>
      <c r="H35" s="3">
        <f>INDEX('[4]340y2016'!$A$1:$H$343,MATCH(A35,'[4]340y2016'!$A:$A,0),5)</f>
        <v>32822.720000000001</v>
      </c>
      <c r="I35" s="3">
        <f t="shared" si="8"/>
        <v>165066.29999999999</v>
      </c>
      <c r="J35" s="3">
        <f t="shared" si="28"/>
        <v>510714.68000000005</v>
      </c>
      <c r="K35" s="29"/>
      <c r="L35" s="29">
        <v>3531063</v>
      </c>
      <c r="M35" s="29">
        <v>3551912</v>
      </c>
      <c r="N35" s="29">
        <v>3483000</v>
      </c>
      <c r="O35" s="29">
        <f t="shared" si="9"/>
        <v>10565975</v>
      </c>
      <c r="Q35" s="17">
        <f t="shared" si="10"/>
        <v>4.83357834937145E-2</v>
      </c>
      <c r="R35" s="29"/>
      <c r="S35" s="30">
        <v>531.4</v>
      </c>
      <c r="T35" s="19">
        <f t="shared" si="11"/>
        <v>25.685600000000001</v>
      </c>
      <c r="U35" s="20">
        <f t="shared" si="12"/>
        <v>1.2581303396307312E-3</v>
      </c>
      <c r="V35" s="19">
        <f t="shared" si="13"/>
        <v>143522.00656357419</v>
      </c>
      <c r="W35" s="22"/>
      <c r="X35" s="21">
        <f t="shared" si="14"/>
        <v>21.520768715485708</v>
      </c>
      <c r="Y35" s="21">
        <f t="shared" si="15"/>
        <v>6941.7391216824317</v>
      </c>
      <c r="Z35" s="22"/>
      <c r="AA35" s="23">
        <f t="shared" si="16"/>
        <v>1.0408965544583044</v>
      </c>
      <c r="AB35" s="23"/>
      <c r="AC35" s="21">
        <v>58890</v>
      </c>
      <c r="AD35" s="21">
        <f t="shared" si="17"/>
        <v>110.82047421904404</v>
      </c>
      <c r="AE35" s="23">
        <f t="shared" si="18"/>
        <v>2.4525929260719851E-3</v>
      </c>
      <c r="AF35" s="22">
        <f t="shared" si="19"/>
        <v>15543.393016762455</v>
      </c>
      <c r="AG35" s="22"/>
      <c r="AH35" s="24">
        <f t="shared" si="20"/>
        <v>2.3306932098909066</v>
      </c>
      <c r="AI35" s="25">
        <f t="shared" si="2"/>
        <v>24.89</v>
      </c>
      <c r="AJ35" s="29"/>
      <c r="AK35" s="26">
        <f t="shared" si="21"/>
        <v>2.4890000000000003</v>
      </c>
      <c r="AL35" s="31">
        <f t="shared" si="3"/>
        <v>16599.141000000003</v>
      </c>
      <c r="AM35" s="31">
        <f t="shared" si="37"/>
        <v>31</v>
      </c>
      <c r="AN35" s="29"/>
      <c r="AO35" s="26">
        <f t="shared" si="4"/>
        <v>4.9800000000000004</v>
      </c>
      <c r="AP35" s="31">
        <f t="shared" si="29"/>
        <v>33261.420000000006</v>
      </c>
      <c r="AQ35" s="31">
        <f t="shared" si="38"/>
        <v>63</v>
      </c>
      <c r="AR35" s="29"/>
      <c r="AS35" s="26">
        <f t="shared" si="5"/>
        <v>7.4669999999999996</v>
      </c>
      <c r="AT35" s="31">
        <f t="shared" si="22"/>
        <v>50021.432999999997</v>
      </c>
      <c r="AU35" s="31">
        <f t="shared" si="39"/>
        <v>94</v>
      </c>
      <c r="AV35" s="29"/>
      <c r="AW35" s="26">
        <f t="shared" si="6"/>
        <v>9.9560000000000013</v>
      </c>
      <c r="AX35" s="31">
        <f t="shared" si="30"/>
        <v>66894.364000000016</v>
      </c>
      <c r="AY35" s="31">
        <f t="shared" si="40"/>
        <v>126</v>
      </c>
      <c r="AZ35" s="29"/>
      <c r="BA35" s="28">
        <f t="shared" si="7"/>
        <v>12.445</v>
      </c>
      <c r="BB35" s="31">
        <f t="shared" si="31"/>
        <v>83866.854999999996</v>
      </c>
      <c r="BC35" s="31">
        <f t="shared" si="41"/>
        <v>158</v>
      </c>
      <c r="BD35" s="29"/>
      <c r="BE35" s="28">
        <f t="shared" si="23"/>
        <v>14.933999999999999</v>
      </c>
      <c r="BF35" s="31">
        <f t="shared" si="32"/>
        <v>100938.90599999999</v>
      </c>
      <c r="BG35" s="31">
        <f t="shared" si="42"/>
        <v>190</v>
      </c>
      <c r="BH35" s="29"/>
      <c r="BI35" s="28">
        <f t="shared" si="24"/>
        <v>17.422999999999998</v>
      </c>
      <c r="BJ35" s="31">
        <f t="shared" si="33"/>
        <v>117762.05699999999</v>
      </c>
      <c r="BK35" s="31">
        <f t="shared" si="43"/>
        <v>222</v>
      </c>
      <c r="BL35" s="29"/>
      <c r="BM35" s="28">
        <f t="shared" si="25"/>
        <v>19.912000000000003</v>
      </c>
      <c r="BN35" s="31">
        <f t="shared" si="34"/>
        <v>135381.68800000002</v>
      </c>
      <c r="BO35" s="31">
        <f t="shared" si="44"/>
        <v>255</v>
      </c>
      <c r="BP35" s="29"/>
      <c r="BQ35" s="28">
        <f t="shared" si="26"/>
        <v>22.401</v>
      </c>
      <c r="BR35" s="31">
        <f t="shared" si="35"/>
        <v>152752.41899999999</v>
      </c>
      <c r="BS35" s="31">
        <f t="shared" si="45"/>
        <v>287</v>
      </c>
      <c r="BT35" s="29"/>
      <c r="BU35" s="28">
        <f t="shared" si="27"/>
        <v>24.89</v>
      </c>
      <c r="BV35" s="31">
        <f t="shared" si="36"/>
        <v>170222.71</v>
      </c>
      <c r="BW35" s="29"/>
    </row>
    <row r="36" spans="1:75" x14ac:dyDescent="0.4">
      <c r="A36" s="14">
        <v>585</v>
      </c>
      <c r="B36" s="15" t="s">
        <v>68</v>
      </c>
      <c r="C36" s="3">
        <f>INDEX('[1]2013-14 ATR Data'!$A$1:$M$352,MATCH(A36,'[1]2013-14 ATR Data'!$A:$A,0),8)</f>
        <v>288210.86</v>
      </c>
      <c r="D36" s="3">
        <f>INDEX([2]Sheet1!$A$1:$N$343,MATCH(A36,[2]Sheet1!$A$1:$A$65536,0),6)</f>
        <v>303380.31</v>
      </c>
      <c r="E36" s="3">
        <f>INDEX('[3]2015-16 ATR Data'!$A$1:$K$372,MATCH($A36,'[3]2015-16 ATR Data'!$A:$A,0),6)</f>
        <v>299246.14</v>
      </c>
      <c r="F36" s="3">
        <f>INDEX('[4]349y2014'!$A$1:$CK$352,MATCH(A36,'[4]349y2014'!$A:$A,0),5)</f>
        <v>39382.14</v>
      </c>
      <c r="G36" s="3">
        <f>INDEX('[4]343y2015'!$A$1:$J$346,MATCH(A36,'[4]343y2015'!$A:$A,0),5)</f>
        <v>42417.57</v>
      </c>
      <c r="H36" s="3">
        <f>INDEX('[4]340y2016'!$A$1:$H$343,MATCH(A36,'[4]340y2016'!$A:$A,0),5)</f>
        <v>42417.57</v>
      </c>
      <c r="I36" s="3">
        <f t="shared" si="8"/>
        <v>256828.57</v>
      </c>
      <c r="J36" s="3">
        <f t="shared" si="28"/>
        <v>766620.02999999991</v>
      </c>
      <c r="K36" s="29"/>
      <c r="L36" s="29">
        <v>3512811</v>
      </c>
      <c r="M36" s="29">
        <v>3723413</v>
      </c>
      <c r="N36" s="29">
        <v>3708661</v>
      </c>
      <c r="O36" s="29">
        <f t="shared" si="9"/>
        <v>10944885</v>
      </c>
      <c r="Q36" s="17">
        <f t="shared" si="10"/>
        <v>7.0043680678234618E-2</v>
      </c>
      <c r="R36" s="29"/>
      <c r="S36" s="30">
        <v>574.20000000000005</v>
      </c>
      <c r="T36" s="19">
        <f t="shared" si="11"/>
        <v>40.219099999999997</v>
      </c>
      <c r="U36" s="20">
        <f t="shared" si="12"/>
        <v>1.9700092636591063E-3</v>
      </c>
      <c r="V36" s="19">
        <f t="shared" si="13"/>
        <v>224730.04073025534</v>
      </c>
      <c r="W36" s="22"/>
      <c r="X36" s="21">
        <f t="shared" si="14"/>
        <v>33.697711910369669</v>
      </c>
      <c r="Y36" s="21">
        <f t="shared" si="15"/>
        <v>7500.8404284344233</v>
      </c>
      <c r="Z36" s="22"/>
      <c r="AA36" s="23">
        <f t="shared" si="16"/>
        <v>1.1247324079223906</v>
      </c>
      <c r="AB36" s="23"/>
      <c r="AC36" s="21">
        <v>86836</v>
      </c>
      <c r="AD36" s="21">
        <f t="shared" si="17"/>
        <v>151.22953674677811</v>
      </c>
      <c r="AE36" s="23">
        <f t="shared" si="18"/>
        <v>3.3468950088155545E-3</v>
      </c>
      <c r="AF36" s="22">
        <f t="shared" si="19"/>
        <v>21211.063586968008</v>
      </c>
      <c r="AG36" s="22"/>
      <c r="AH36" s="24">
        <f t="shared" si="20"/>
        <v>3.1805463468238129</v>
      </c>
      <c r="AI36" s="25">
        <f t="shared" si="2"/>
        <v>38</v>
      </c>
      <c r="AJ36" s="29"/>
      <c r="AK36" s="26">
        <f t="shared" si="21"/>
        <v>3.8000000000000003</v>
      </c>
      <c r="AL36" s="31">
        <f t="shared" si="3"/>
        <v>25342.2</v>
      </c>
      <c r="AM36" s="31">
        <f t="shared" si="37"/>
        <v>44</v>
      </c>
      <c r="AN36" s="29"/>
      <c r="AO36" s="26">
        <f t="shared" si="4"/>
        <v>7.6</v>
      </c>
      <c r="AP36" s="31">
        <f t="shared" si="29"/>
        <v>50760.399999999994</v>
      </c>
      <c r="AQ36" s="31">
        <f t="shared" si="38"/>
        <v>88</v>
      </c>
      <c r="AR36" s="29"/>
      <c r="AS36" s="26">
        <f t="shared" si="5"/>
        <v>11.4</v>
      </c>
      <c r="AT36" s="31">
        <f t="shared" si="22"/>
        <v>76368.600000000006</v>
      </c>
      <c r="AU36" s="31">
        <f t="shared" si="39"/>
        <v>133</v>
      </c>
      <c r="AV36" s="29"/>
      <c r="AW36" s="26">
        <f t="shared" si="6"/>
        <v>15.200000000000001</v>
      </c>
      <c r="AX36" s="31">
        <f t="shared" si="30"/>
        <v>102128.8</v>
      </c>
      <c r="AY36" s="31">
        <f t="shared" si="40"/>
        <v>178</v>
      </c>
      <c r="AZ36" s="29"/>
      <c r="BA36" s="28">
        <f t="shared" si="7"/>
        <v>19</v>
      </c>
      <c r="BB36" s="31">
        <f t="shared" si="31"/>
        <v>128041</v>
      </c>
      <c r="BC36" s="31">
        <f t="shared" si="41"/>
        <v>223</v>
      </c>
      <c r="BD36" s="29"/>
      <c r="BE36" s="28">
        <f t="shared" si="23"/>
        <v>22.8</v>
      </c>
      <c r="BF36" s="31">
        <f t="shared" si="32"/>
        <v>154105.20000000001</v>
      </c>
      <c r="BG36" s="31">
        <f t="shared" si="42"/>
        <v>268</v>
      </c>
      <c r="BH36" s="29"/>
      <c r="BI36" s="28">
        <f t="shared" si="24"/>
        <v>26.599999999999998</v>
      </c>
      <c r="BJ36" s="31">
        <f t="shared" si="33"/>
        <v>179789.4</v>
      </c>
      <c r="BK36" s="31">
        <f t="shared" si="43"/>
        <v>313</v>
      </c>
      <c r="BL36" s="29"/>
      <c r="BM36" s="28">
        <f t="shared" si="25"/>
        <v>30.400000000000002</v>
      </c>
      <c r="BN36" s="31">
        <f t="shared" si="34"/>
        <v>206689.6</v>
      </c>
      <c r="BO36" s="31">
        <f t="shared" si="44"/>
        <v>360</v>
      </c>
      <c r="BP36" s="29"/>
      <c r="BQ36" s="28">
        <f t="shared" si="26"/>
        <v>34.200000000000003</v>
      </c>
      <c r="BR36" s="31">
        <f t="shared" si="35"/>
        <v>233209.80000000002</v>
      </c>
      <c r="BS36" s="31">
        <f t="shared" si="45"/>
        <v>406</v>
      </c>
      <c r="BT36" s="29"/>
      <c r="BU36" s="28">
        <f t="shared" si="27"/>
        <v>38</v>
      </c>
      <c r="BV36" s="31">
        <f t="shared" si="36"/>
        <v>259882</v>
      </c>
      <c r="BW36" s="29"/>
    </row>
    <row r="37" spans="1:75" x14ac:dyDescent="0.4">
      <c r="A37" s="14">
        <v>594</v>
      </c>
      <c r="B37" s="15" t="s">
        <v>69</v>
      </c>
      <c r="C37" s="3">
        <f>INDEX('[1]2013-14 ATR Data'!$A$1:$M$352,MATCH(A37,'[1]2013-14 ATR Data'!$A:$A,0),8)</f>
        <v>185608.89</v>
      </c>
      <c r="D37" s="3">
        <f>INDEX([2]Sheet1!$A$1:$N$343,MATCH(A37,[2]Sheet1!$A$1:$A$65536,0),6)</f>
        <v>229943.95</v>
      </c>
      <c r="E37" s="3">
        <f>INDEX('[3]2015-16 ATR Data'!$A$1:$K$372,MATCH($A37,'[3]2015-16 ATR Data'!$A:$A,0),6)</f>
        <v>192245.47</v>
      </c>
      <c r="F37" s="3">
        <f>INDEX('[4]349y2014'!$A$1:$CK$352,MATCH(A37,'[4]349y2014'!$A:$A,0),5)</f>
        <v>22958.95</v>
      </c>
      <c r="G37" s="3">
        <f>INDEX('[4]343y2015'!$A$1:$J$346,MATCH(A37,'[4]343y2015'!$A:$A,0),5)</f>
        <v>52184.38</v>
      </c>
      <c r="H37" s="3">
        <f>INDEX('[4]340y2016'!$A$1:$H$343,MATCH(A37,'[4]340y2016'!$A:$A,0),5)</f>
        <v>52184.38</v>
      </c>
      <c r="I37" s="3">
        <f t="shared" si="8"/>
        <v>140061.09</v>
      </c>
      <c r="J37" s="3">
        <f t="shared" si="28"/>
        <v>480470.60000000009</v>
      </c>
      <c r="K37" s="29"/>
      <c r="L37" s="29">
        <v>4689453</v>
      </c>
      <c r="M37" s="29">
        <v>5073864</v>
      </c>
      <c r="N37" s="29">
        <v>5116933</v>
      </c>
      <c r="O37" s="29">
        <f t="shared" si="9"/>
        <v>14880250</v>
      </c>
      <c r="Q37" s="17">
        <f t="shared" si="10"/>
        <v>3.2289148367802965E-2</v>
      </c>
      <c r="R37" s="29"/>
      <c r="S37" s="30">
        <v>812.2</v>
      </c>
      <c r="T37" s="19">
        <f t="shared" si="11"/>
        <v>26.225200000000001</v>
      </c>
      <c r="U37" s="20">
        <f t="shared" si="12"/>
        <v>1.2845609907062266E-3</v>
      </c>
      <c r="V37" s="19">
        <f t="shared" si="13"/>
        <v>146537.09964069541</v>
      </c>
      <c r="W37" s="22"/>
      <c r="X37" s="21">
        <f t="shared" si="14"/>
        <v>21.972874440050294</v>
      </c>
      <c r="Y37" s="21">
        <f t="shared" si="15"/>
        <v>10609.861713644093</v>
      </c>
      <c r="Z37" s="22"/>
      <c r="AA37" s="23">
        <f t="shared" si="16"/>
        <v>1.590922434194646</v>
      </c>
      <c r="AB37" s="23"/>
      <c r="AC37" s="21">
        <v>51889</v>
      </c>
      <c r="AD37" s="21">
        <f t="shared" si="17"/>
        <v>63.886973651809896</v>
      </c>
      <c r="AE37" s="23">
        <f t="shared" si="18"/>
        <v>1.4138970325724336E-3</v>
      </c>
      <c r="AF37" s="22">
        <f t="shared" si="19"/>
        <v>8960.6216461306431</v>
      </c>
      <c r="AG37" s="22"/>
      <c r="AH37" s="24">
        <f t="shared" si="20"/>
        <v>1.3436229788769896</v>
      </c>
      <c r="AI37" s="25">
        <f t="shared" si="2"/>
        <v>24.91</v>
      </c>
      <c r="AJ37" s="29"/>
      <c r="AK37" s="26">
        <f t="shared" si="21"/>
        <v>2.4910000000000001</v>
      </c>
      <c r="AL37" s="31">
        <f t="shared" si="3"/>
        <v>16612.478999999999</v>
      </c>
      <c r="AM37" s="31">
        <f t="shared" si="37"/>
        <v>20</v>
      </c>
      <c r="AN37" s="29"/>
      <c r="AO37" s="26">
        <f t="shared" si="4"/>
        <v>4.9800000000000004</v>
      </c>
      <c r="AP37" s="31">
        <f t="shared" si="29"/>
        <v>33261.420000000006</v>
      </c>
      <c r="AQ37" s="31">
        <f t="shared" si="38"/>
        <v>41</v>
      </c>
      <c r="AR37" s="29"/>
      <c r="AS37" s="26">
        <f t="shared" si="5"/>
        <v>7.4729999999999999</v>
      </c>
      <c r="AT37" s="31">
        <f t="shared" si="22"/>
        <v>50061.627</v>
      </c>
      <c r="AU37" s="31">
        <f t="shared" si="39"/>
        <v>62</v>
      </c>
      <c r="AV37" s="29"/>
      <c r="AW37" s="26">
        <f t="shared" si="6"/>
        <v>9.9640000000000004</v>
      </c>
      <c r="AX37" s="31">
        <f t="shared" si="30"/>
        <v>66948.116000000009</v>
      </c>
      <c r="AY37" s="31">
        <f t="shared" si="40"/>
        <v>82</v>
      </c>
      <c r="AZ37" s="29"/>
      <c r="BA37" s="28">
        <f t="shared" si="7"/>
        <v>12.455</v>
      </c>
      <c r="BB37" s="31">
        <f t="shared" si="31"/>
        <v>83934.244999999995</v>
      </c>
      <c r="BC37" s="31">
        <f t="shared" si="41"/>
        <v>103</v>
      </c>
      <c r="BD37" s="29"/>
      <c r="BE37" s="28">
        <f t="shared" si="23"/>
        <v>14.946</v>
      </c>
      <c r="BF37" s="31">
        <f t="shared" si="32"/>
        <v>101020.014</v>
      </c>
      <c r="BG37" s="31">
        <f t="shared" si="42"/>
        <v>124</v>
      </c>
      <c r="BH37" s="29"/>
      <c r="BI37" s="28">
        <f t="shared" si="24"/>
        <v>17.436999999999998</v>
      </c>
      <c r="BJ37" s="31">
        <f t="shared" si="33"/>
        <v>117856.68299999999</v>
      </c>
      <c r="BK37" s="31">
        <f t="shared" si="43"/>
        <v>145</v>
      </c>
      <c r="BL37" s="29"/>
      <c r="BM37" s="28">
        <f t="shared" si="25"/>
        <v>19.928000000000001</v>
      </c>
      <c r="BN37" s="31">
        <f t="shared" si="34"/>
        <v>135490.47200000001</v>
      </c>
      <c r="BO37" s="31">
        <f t="shared" si="44"/>
        <v>167</v>
      </c>
      <c r="BP37" s="29"/>
      <c r="BQ37" s="28">
        <f t="shared" si="26"/>
        <v>22.419</v>
      </c>
      <c r="BR37" s="31">
        <f t="shared" si="35"/>
        <v>152875.16099999999</v>
      </c>
      <c r="BS37" s="31">
        <f t="shared" si="45"/>
        <v>188</v>
      </c>
      <c r="BT37" s="29"/>
      <c r="BU37" s="28">
        <f t="shared" si="27"/>
        <v>24.91</v>
      </c>
      <c r="BV37" s="31">
        <f t="shared" si="36"/>
        <v>170359.49</v>
      </c>
      <c r="BW37" s="29"/>
    </row>
    <row r="38" spans="1:75" x14ac:dyDescent="0.4">
      <c r="A38" s="14">
        <v>603</v>
      </c>
      <c r="B38" s="15" t="s">
        <v>70</v>
      </c>
      <c r="C38" s="3">
        <f>INDEX('[1]2013-14 ATR Data'!$A$1:$M$352,MATCH(A38,'[1]2013-14 ATR Data'!$A:$A,0),8)</f>
        <v>141292.69</v>
      </c>
      <c r="D38" s="3">
        <f>INDEX([2]Sheet1!$A$1:$N$343,MATCH(A38,[2]Sheet1!$A$1:$A$65536,0),6)</f>
        <v>132997.59</v>
      </c>
      <c r="E38" s="3">
        <f>INDEX('[3]2015-16 ATR Data'!$A$1:$K$372,MATCH($A38,'[3]2015-16 ATR Data'!$A:$A,0),6)</f>
        <v>119223.98</v>
      </c>
      <c r="F38" s="3">
        <f>INDEX('[4]349y2014'!$A$1:$CK$352,MATCH(A38,'[4]349y2014'!$A:$A,0),5)</f>
        <v>35650</v>
      </c>
      <c r="G38" s="3">
        <f>INDEX('[4]343y2015'!$A$1:$J$346,MATCH(A38,'[4]343y2015'!$A:$A,0),5)</f>
        <v>35650</v>
      </c>
      <c r="H38" s="3">
        <f>INDEX('[4]340y2016'!$A$1:$H$343,MATCH(A38,'[4]340y2016'!$A:$A,0),5)</f>
        <v>35650</v>
      </c>
      <c r="I38" s="3">
        <f t="shared" si="8"/>
        <v>83573.98</v>
      </c>
      <c r="J38" s="3">
        <f t="shared" si="28"/>
        <v>286564.26</v>
      </c>
      <c r="K38" s="29"/>
      <c r="L38" s="29">
        <v>1225392</v>
      </c>
      <c r="M38" s="29">
        <v>1262367</v>
      </c>
      <c r="N38" s="29">
        <v>1251603</v>
      </c>
      <c r="O38" s="29">
        <f t="shared" si="9"/>
        <v>3739362</v>
      </c>
      <c r="Q38" s="17">
        <f t="shared" si="10"/>
        <v>7.6634532842768374E-2</v>
      </c>
      <c r="R38" s="29"/>
      <c r="S38" s="30">
        <v>186</v>
      </c>
      <c r="T38" s="19">
        <f t="shared" si="11"/>
        <v>14.254</v>
      </c>
      <c r="U38" s="20">
        <f t="shared" si="12"/>
        <v>6.9818847374001161E-4</v>
      </c>
      <c r="V38" s="19">
        <f t="shared" si="13"/>
        <v>79646.28747458446</v>
      </c>
      <c r="W38" s="22"/>
      <c r="X38" s="21">
        <f t="shared" si="14"/>
        <v>11.942763154083739</v>
      </c>
      <c r="Y38" s="21">
        <f t="shared" si="15"/>
        <v>2429.7393237352881</v>
      </c>
      <c r="Z38" s="22"/>
      <c r="AA38" s="23">
        <f t="shared" si="16"/>
        <v>0.36433338187663639</v>
      </c>
      <c r="AB38" s="23"/>
      <c r="AC38" s="21">
        <v>45987</v>
      </c>
      <c r="AD38" s="21">
        <f t="shared" si="17"/>
        <v>247.24193548387098</v>
      </c>
      <c r="AE38" s="23">
        <f t="shared" si="18"/>
        <v>5.4717670743542404E-3</v>
      </c>
      <c r="AF38" s="22">
        <f t="shared" si="19"/>
        <v>34677.514245742452</v>
      </c>
      <c r="AG38" s="22"/>
      <c r="AH38" s="24">
        <f t="shared" si="20"/>
        <v>5.1998072043398489</v>
      </c>
      <c r="AI38" s="25">
        <f t="shared" si="2"/>
        <v>17.510000000000002</v>
      </c>
      <c r="AJ38" s="29"/>
      <c r="AK38" s="26">
        <f t="shared" si="21"/>
        <v>1.7510000000000003</v>
      </c>
      <c r="AL38" s="31">
        <f t="shared" si="3"/>
        <v>11677.419000000002</v>
      </c>
      <c r="AM38" s="31">
        <f t="shared" si="37"/>
        <v>63</v>
      </c>
      <c r="AN38" s="29"/>
      <c r="AO38" s="26">
        <f t="shared" si="4"/>
        <v>3.5</v>
      </c>
      <c r="AP38" s="31">
        <f t="shared" si="29"/>
        <v>23376.5</v>
      </c>
      <c r="AQ38" s="31">
        <f t="shared" si="38"/>
        <v>126</v>
      </c>
      <c r="AR38" s="29"/>
      <c r="AS38" s="26">
        <f t="shared" si="5"/>
        <v>5.2530000000000001</v>
      </c>
      <c r="AT38" s="31">
        <f t="shared" si="22"/>
        <v>35189.847000000002</v>
      </c>
      <c r="AU38" s="31">
        <f t="shared" si="39"/>
        <v>189</v>
      </c>
      <c r="AV38" s="29"/>
      <c r="AW38" s="26">
        <f t="shared" si="6"/>
        <v>7.0040000000000013</v>
      </c>
      <c r="AX38" s="31">
        <f t="shared" si="30"/>
        <v>47059.876000000011</v>
      </c>
      <c r="AY38" s="31">
        <f t="shared" si="40"/>
        <v>253</v>
      </c>
      <c r="AZ38" s="29"/>
      <c r="BA38" s="28">
        <f t="shared" si="7"/>
        <v>8.7550000000000008</v>
      </c>
      <c r="BB38" s="31">
        <f t="shared" si="31"/>
        <v>58999.945000000007</v>
      </c>
      <c r="BC38" s="31">
        <f t="shared" si="41"/>
        <v>317</v>
      </c>
      <c r="BD38" s="29"/>
      <c r="BE38" s="28">
        <f t="shared" si="23"/>
        <v>10.506</v>
      </c>
      <c r="BF38" s="31">
        <f t="shared" si="32"/>
        <v>71010.054000000004</v>
      </c>
      <c r="BG38" s="31">
        <f t="shared" si="42"/>
        <v>382</v>
      </c>
      <c r="BH38" s="29"/>
      <c r="BI38" s="28">
        <f t="shared" si="24"/>
        <v>12.257</v>
      </c>
      <c r="BJ38" s="31">
        <f t="shared" si="33"/>
        <v>82845.062999999995</v>
      </c>
      <c r="BK38" s="31">
        <f t="shared" si="43"/>
        <v>445</v>
      </c>
      <c r="BL38" s="29"/>
      <c r="BM38" s="28">
        <f t="shared" si="25"/>
        <v>14.008000000000003</v>
      </c>
      <c r="BN38" s="31">
        <f t="shared" si="34"/>
        <v>95240.392000000022</v>
      </c>
      <c r="BO38" s="31">
        <f t="shared" si="44"/>
        <v>512</v>
      </c>
      <c r="BP38" s="29"/>
      <c r="BQ38" s="28">
        <f t="shared" si="26"/>
        <v>15.759000000000002</v>
      </c>
      <c r="BR38" s="31">
        <f t="shared" si="35"/>
        <v>107460.62100000001</v>
      </c>
      <c r="BS38" s="31">
        <f t="shared" si="45"/>
        <v>578</v>
      </c>
      <c r="BT38" s="29"/>
      <c r="BU38" s="28">
        <f t="shared" si="27"/>
        <v>17.510000000000002</v>
      </c>
      <c r="BV38" s="31">
        <f t="shared" si="36"/>
        <v>119750.89000000001</v>
      </c>
      <c r="BW38" s="29"/>
    </row>
    <row r="39" spans="1:75" x14ac:dyDescent="0.4">
      <c r="A39" s="14">
        <v>609</v>
      </c>
      <c r="B39" s="15" t="s">
        <v>71</v>
      </c>
      <c r="C39" s="3">
        <f>INDEX('[1]2013-14 ATR Data'!$A$1:$M$352,MATCH(A39,'[1]2013-14 ATR Data'!$A:$A,0),8)</f>
        <v>810851.59</v>
      </c>
      <c r="D39" s="3">
        <f>INDEX([2]Sheet1!$A$1:$N$343,MATCH(A39,[2]Sheet1!$A$1:$A$65536,0),6)</f>
        <v>832500.73</v>
      </c>
      <c r="E39" s="3">
        <f>INDEX('[3]2015-16 ATR Data'!$A$1:$K$372,MATCH($A39,'[3]2015-16 ATR Data'!$A:$A,0),6)</f>
        <v>832881.44</v>
      </c>
      <c r="F39" s="3">
        <f>INDEX('[4]349y2014'!$A$1:$CK$352,MATCH(A39,'[4]349y2014'!$A:$A,0),5)</f>
        <v>107356.85</v>
      </c>
      <c r="G39" s="3">
        <f>INDEX('[4]343y2015'!$A$1:$J$346,MATCH(A39,'[4]343y2015'!$A:$A,0),5)</f>
        <v>133786.26999999999</v>
      </c>
      <c r="H39" s="3">
        <f>INDEX('[4]340y2016'!$A$1:$H$343,MATCH(A39,'[4]340y2016'!$A:$A,0),5)</f>
        <v>123357.84</v>
      </c>
      <c r="I39" s="3">
        <f t="shared" si="8"/>
        <v>709523.6</v>
      </c>
      <c r="J39" s="3">
        <f t="shared" si="28"/>
        <v>2111732.7999999998</v>
      </c>
      <c r="K39" s="29"/>
      <c r="L39" s="29">
        <v>9233224</v>
      </c>
      <c r="M39" s="29">
        <v>9620776</v>
      </c>
      <c r="N39" s="29">
        <v>9609585</v>
      </c>
      <c r="O39" s="29">
        <f t="shared" si="9"/>
        <v>28463585</v>
      </c>
      <c r="Q39" s="17">
        <f t="shared" si="10"/>
        <v>7.4190682586188633E-2</v>
      </c>
      <c r="R39" s="29"/>
      <c r="S39" s="30">
        <v>1514.8</v>
      </c>
      <c r="T39" s="19">
        <f t="shared" si="11"/>
        <v>112.384</v>
      </c>
      <c r="U39" s="20">
        <f t="shared" si="12"/>
        <v>5.5047855642484543E-3</v>
      </c>
      <c r="V39" s="19">
        <f t="shared" si="13"/>
        <v>627961.86134023429</v>
      </c>
      <c r="W39" s="22"/>
      <c r="X39" s="21">
        <f t="shared" si="14"/>
        <v>94.161322738076819</v>
      </c>
      <c r="Y39" s="21">
        <f t="shared" si="15"/>
        <v>19788.006062334487</v>
      </c>
      <c r="Z39" s="22"/>
      <c r="AA39" s="23">
        <f t="shared" si="16"/>
        <v>2.9671624025092949</v>
      </c>
      <c r="AB39" s="23"/>
      <c r="AC39" s="21">
        <v>379413</v>
      </c>
      <c r="AD39" s="21">
        <f t="shared" si="17"/>
        <v>250.47068919989439</v>
      </c>
      <c r="AE39" s="23">
        <f t="shared" si="18"/>
        <v>5.543223351542656E-3</v>
      </c>
      <c r="AF39" s="22">
        <f t="shared" si="19"/>
        <v>35130.37088903103</v>
      </c>
      <c r="AG39" s="22"/>
      <c r="AH39" s="24">
        <f t="shared" si="20"/>
        <v>5.2677119341776919</v>
      </c>
      <c r="AI39" s="25">
        <f t="shared" si="2"/>
        <v>102.4</v>
      </c>
      <c r="AJ39" s="29"/>
      <c r="AK39" s="26">
        <f t="shared" si="21"/>
        <v>10.240000000000002</v>
      </c>
      <c r="AL39" s="31">
        <f t="shared" si="3"/>
        <v>68290.560000000012</v>
      </c>
      <c r="AM39" s="31">
        <f t="shared" si="37"/>
        <v>45</v>
      </c>
      <c r="AN39" s="29"/>
      <c r="AO39" s="26">
        <f t="shared" si="4"/>
        <v>20.48</v>
      </c>
      <c r="AP39" s="31">
        <f t="shared" si="29"/>
        <v>136785.92000000001</v>
      </c>
      <c r="AQ39" s="31">
        <f t="shared" si="38"/>
        <v>90</v>
      </c>
      <c r="AR39" s="29"/>
      <c r="AS39" s="26">
        <f t="shared" si="5"/>
        <v>30.72</v>
      </c>
      <c r="AT39" s="31">
        <f t="shared" si="22"/>
        <v>205793.28</v>
      </c>
      <c r="AU39" s="31">
        <f t="shared" si="39"/>
        <v>136</v>
      </c>
      <c r="AV39" s="29"/>
      <c r="AW39" s="26">
        <f t="shared" si="6"/>
        <v>40.960000000000008</v>
      </c>
      <c r="AX39" s="31">
        <f t="shared" si="30"/>
        <v>275210.24000000005</v>
      </c>
      <c r="AY39" s="31">
        <f t="shared" si="40"/>
        <v>182</v>
      </c>
      <c r="AZ39" s="29"/>
      <c r="BA39" s="28">
        <f t="shared" si="7"/>
        <v>51.2</v>
      </c>
      <c r="BB39" s="31">
        <f t="shared" si="31"/>
        <v>345036.80000000005</v>
      </c>
      <c r="BC39" s="31">
        <f t="shared" si="41"/>
        <v>228</v>
      </c>
      <c r="BD39" s="29"/>
      <c r="BE39" s="28">
        <f t="shared" si="23"/>
        <v>61.44</v>
      </c>
      <c r="BF39" s="31">
        <f t="shared" si="32"/>
        <v>415272.95999999996</v>
      </c>
      <c r="BG39" s="31">
        <f t="shared" si="42"/>
        <v>274</v>
      </c>
      <c r="BH39" s="29"/>
      <c r="BI39" s="28">
        <f t="shared" si="24"/>
        <v>71.679999999999993</v>
      </c>
      <c r="BJ39" s="31">
        <f t="shared" si="33"/>
        <v>484485.11999999994</v>
      </c>
      <c r="BK39" s="31">
        <f t="shared" si="43"/>
        <v>320</v>
      </c>
      <c r="BL39" s="29"/>
      <c r="BM39" s="28">
        <f t="shared" si="25"/>
        <v>81.920000000000016</v>
      </c>
      <c r="BN39" s="31">
        <f t="shared" si="34"/>
        <v>556974.08000000007</v>
      </c>
      <c r="BO39" s="31">
        <f t="shared" si="44"/>
        <v>368</v>
      </c>
      <c r="BP39" s="29"/>
      <c r="BQ39" s="28">
        <f t="shared" si="26"/>
        <v>92.160000000000011</v>
      </c>
      <c r="BR39" s="31">
        <f t="shared" si="35"/>
        <v>628439.04000000004</v>
      </c>
      <c r="BS39" s="31">
        <f t="shared" si="45"/>
        <v>415</v>
      </c>
      <c r="BT39" s="29"/>
      <c r="BU39" s="28">
        <f t="shared" si="27"/>
        <v>102.4</v>
      </c>
      <c r="BV39" s="31">
        <f t="shared" si="36"/>
        <v>700313.60000000009</v>
      </c>
      <c r="BW39" s="29"/>
    </row>
    <row r="40" spans="1:75" x14ac:dyDescent="0.4">
      <c r="A40" s="14">
        <v>621</v>
      </c>
      <c r="B40" s="15" t="s">
        <v>72</v>
      </c>
      <c r="C40" s="3">
        <f>INDEX('[1]2013-14 ATR Data'!$A$1:$M$352,MATCH(A40,'[1]2013-14 ATR Data'!$A:$A,0),8)</f>
        <v>342402.34</v>
      </c>
      <c r="D40" s="3">
        <f>INDEX([2]Sheet1!$A$1:$N$343,MATCH(A40,[2]Sheet1!$A$1:$A$65536,0),6)</f>
        <v>373577.39</v>
      </c>
      <c r="E40" s="3">
        <f>INDEX('[3]2015-16 ATR Data'!$A$1:$K$372,MATCH($A40,'[3]2015-16 ATR Data'!$A:$A,0),6)</f>
        <v>388532.65</v>
      </c>
      <c r="F40" s="3">
        <f>INDEX('[4]349y2014'!$A$1:$CK$352,MATCH(A40,'[4]349y2014'!$A:$A,0),5)</f>
        <v>105937.14</v>
      </c>
      <c r="G40" s="3">
        <f>INDEX('[4]343y2015'!$A$1:$J$346,MATCH(A40,'[4]343y2015'!$A:$A,0),5)</f>
        <v>94144.71</v>
      </c>
      <c r="H40" s="3">
        <f>INDEX('[4]340y2016'!$A$1:$H$343,MATCH(A40,'[4]340y2016'!$A:$A,0),5)</f>
        <v>111048.42</v>
      </c>
      <c r="I40" s="3">
        <f t="shared" si="8"/>
        <v>277484.23000000004</v>
      </c>
      <c r="J40" s="3">
        <f t="shared" si="28"/>
        <v>793382.10999999987</v>
      </c>
      <c r="K40" s="29"/>
      <c r="L40" s="29">
        <v>25063731</v>
      </c>
      <c r="M40" s="29">
        <v>25830196</v>
      </c>
      <c r="N40" s="29">
        <v>25971116</v>
      </c>
      <c r="O40" s="29">
        <f t="shared" si="9"/>
        <v>76865043</v>
      </c>
      <c r="Q40" s="17">
        <f t="shared" si="10"/>
        <v>1.0321754584850748E-2</v>
      </c>
      <c r="R40" s="29"/>
      <c r="S40" s="30">
        <v>4134.1000000000004</v>
      </c>
      <c r="T40" s="19">
        <f t="shared" si="11"/>
        <v>42.671199999999999</v>
      </c>
      <c r="U40" s="20">
        <f t="shared" si="12"/>
        <v>2.0901178616988063E-3</v>
      </c>
      <c r="V40" s="19">
        <f t="shared" si="13"/>
        <v>238431.504285498</v>
      </c>
      <c r="W40" s="22"/>
      <c r="X40" s="21">
        <f t="shared" si="14"/>
        <v>35.752212368495726</v>
      </c>
      <c r="Y40" s="21">
        <f t="shared" si="15"/>
        <v>54004.222248677725</v>
      </c>
      <c r="Z40" s="22"/>
      <c r="AA40" s="23">
        <f t="shared" si="16"/>
        <v>8.0977991076139944</v>
      </c>
      <c r="AB40" s="23"/>
      <c r="AC40" s="21">
        <v>57388</v>
      </c>
      <c r="AD40" s="21">
        <f t="shared" si="17"/>
        <v>13.881618732009384</v>
      </c>
      <c r="AE40" s="23">
        <f t="shared" si="18"/>
        <v>3.072172371078333E-4</v>
      </c>
      <c r="AF40" s="22">
        <f t="shared" si="19"/>
        <v>1946.9999310235296</v>
      </c>
      <c r="AG40" s="22"/>
      <c r="AH40" s="24">
        <f t="shared" si="20"/>
        <v>0.2919478079207572</v>
      </c>
      <c r="AI40" s="25">
        <f t="shared" si="2"/>
        <v>44.14</v>
      </c>
      <c r="AJ40" s="29"/>
      <c r="AK40" s="26">
        <f t="shared" si="21"/>
        <v>4.4140000000000006</v>
      </c>
      <c r="AL40" s="31">
        <f t="shared" si="3"/>
        <v>29436.966000000004</v>
      </c>
      <c r="AM40" s="31">
        <f t="shared" si="37"/>
        <v>7</v>
      </c>
      <c r="AN40" s="29"/>
      <c r="AO40" s="26">
        <f t="shared" si="4"/>
        <v>8.83</v>
      </c>
      <c r="AP40" s="31">
        <f t="shared" si="29"/>
        <v>58975.57</v>
      </c>
      <c r="AQ40" s="31">
        <f t="shared" si="38"/>
        <v>14</v>
      </c>
      <c r="AR40" s="29"/>
      <c r="AS40" s="26">
        <f t="shared" si="5"/>
        <v>13.241999999999999</v>
      </c>
      <c r="AT40" s="31">
        <f t="shared" si="22"/>
        <v>88708.157999999996</v>
      </c>
      <c r="AU40" s="31">
        <f t="shared" si="39"/>
        <v>21</v>
      </c>
      <c r="AV40" s="29"/>
      <c r="AW40" s="26">
        <f t="shared" si="6"/>
        <v>17.656000000000002</v>
      </c>
      <c r="AX40" s="31">
        <f t="shared" si="30"/>
        <v>118630.66400000002</v>
      </c>
      <c r="AY40" s="31">
        <f t="shared" si="40"/>
        <v>29</v>
      </c>
      <c r="AZ40" s="29"/>
      <c r="BA40" s="28">
        <f t="shared" si="7"/>
        <v>22.07</v>
      </c>
      <c r="BB40" s="31">
        <f t="shared" si="31"/>
        <v>148729.73000000001</v>
      </c>
      <c r="BC40" s="31">
        <f t="shared" si="41"/>
        <v>36</v>
      </c>
      <c r="BD40" s="29"/>
      <c r="BE40" s="28">
        <f t="shared" si="23"/>
        <v>26.483999999999998</v>
      </c>
      <c r="BF40" s="31">
        <f t="shared" si="32"/>
        <v>179005.356</v>
      </c>
      <c r="BG40" s="31">
        <f t="shared" si="42"/>
        <v>43</v>
      </c>
      <c r="BH40" s="29"/>
      <c r="BI40" s="28">
        <f t="shared" si="24"/>
        <v>30.898</v>
      </c>
      <c r="BJ40" s="31">
        <f t="shared" si="33"/>
        <v>208839.58199999999</v>
      </c>
      <c r="BK40" s="31">
        <f t="shared" si="43"/>
        <v>51</v>
      </c>
      <c r="BL40" s="29"/>
      <c r="BM40" s="28">
        <f t="shared" si="25"/>
        <v>35.312000000000005</v>
      </c>
      <c r="BN40" s="31">
        <f t="shared" si="34"/>
        <v>240086.28800000003</v>
      </c>
      <c r="BO40" s="31">
        <f t="shared" si="44"/>
        <v>58</v>
      </c>
      <c r="BP40" s="29"/>
      <c r="BQ40" s="28">
        <f t="shared" si="26"/>
        <v>39.725999999999999</v>
      </c>
      <c r="BR40" s="31">
        <f t="shared" si="35"/>
        <v>270891.59399999998</v>
      </c>
      <c r="BS40" s="31">
        <f t="shared" si="45"/>
        <v>66</v>
      </c>
      <c r="BT40" s="29"/>
      <c r="BU40" s="28">
        <f t="shared" si="27"/>
        <v>44.14</v>
      </c>
      <c r="BV40" s="31">
        <f t="shared" si="36"/>
        <v>301873.46000000002</v>
      </c>
      <c r="BW40" s="29"/>
    </row>
    <row r="41" spans="1:75" x14ac:dyDescent="0.4">
      <c r="A41" s="14">
        <v>657</v>
      </c>
      <c r="B41" s="32" t="s">
        <v>73</v>
      </c>
      <c r="C41" s="3">
        <f>INDEX('[1]2013-14 ATR Data'!$A$1:$M$352,MATCH(A41,'[1]2013-14 ATR Data'!$A:$A,0),8)</f>
        <v>699390.58</v>
      </c>
      <c r="D41" s="3">
        <f>INDEX([2]Sheet1!$A$1:$N$343,MATCH(A41,[2]Sheet1!$A$1:$A$65536,0),6)</f>
        <v>670272.4</v>
      </c>
      <c r="E41" s="3">
        <f>INDEX('[3]2015-16 ATR Data'!$A$1:$K$372,MATCH($A41,'[3]2015-16 ATR Data'!$A:$A,0),6)</f>
        <v>599375.93999999994</v>
      </c>
      <c r="F41" s="3">
        <f>INDEX('[4]349y2014'!$A$1:$CK$352,MATCH(A41,'[4]349y2014'!$A:$A,0),5)</f>
        <v>20857.150000000001</v>
      </c>
      <c r="G41" s="3">
        <f>INDEX('[4]343y2015'!$A$1:$J$346,MATCH(A41,'[4]343y2015'!$A:$A,0),5)</f>
        <v>31500.01</v>
      </c>
      <c r="H41" s="3">
        <f>INDEX('[4]340y2016'!$A$1:$H$343,MATCH(A41,'[4]340y2016'!$A:$A,0),5)</f>
        <v>36285.72</v>
      </c>
      <c r="I41" s="3">
        <f t="shared" si="8"/>
        <v>563090.22</v>
      </c>
      <c r="J41" s="3">
        <f t="shared" si="28"/>
        <v>1880396.04</v>
      </c>
      <c r="K41" s="29"/>
      <c r="L41" s="29">
        <v>5423206</v>
      </c>
      <c r="M41" s="29">
        <v>5456299</v>
      </c>
      <c r="N41" s="29">
        <v>5582236</v>
      </c>
      <c r="O41" s="29">
        <f t="shared" si="9"/>
        <v>16461741</v>
      </c>
      <c r="Q41" s="17">
        <f t="shared" si="10"/>
        <v>0.11422826054668216</v>
      </c>
      <c r="R41" s="29"/>
      <c r="S41" s="30">
        <v>886.9</v>
      </c>
      <c r="T41" s="19">
        <f t="shared" si="11"/>
        <v>101.309</v>
      </c>
      <c r="U41" s="20">
        <f t="shared" si="12"/>
        <v>4.9623106556844982E-3</v>
      </c>
      <c r="V41" s="19">
        <f t="shared" si="13"/>
        <v>566078.69634928275</v>
      </c>
      <c r="W41" s="22"/>
      <c r="X41" s="21">
        <f t="shared" si="14"/>
        <v>84.882095718890795</v>
      </c>
      <c r="Y41" s="21">
        <f t="shared" si="15"/>
        <v>11585.676377531328</v>
      </c>
      <c r="Z41" s="22"/>
      <c r="AA41" s="23">
        <f t="shared" si="16"/>
        <v>1.7372434214321979</v>
      </c>
      <c r="AB41" s="23"/>
      <c r="AC41" s="21">
        <v>177465</v>
      </c>
      <c r="AD41" s="21">
        <f t="shared" si="17"/>
        <v>200.09583944074868</v>
      </c>
      <c r="AE41" s="23">
        <f t="shared" si="18"/>
        <v>4.428366182397025E-3</v>
      </c>
      <c r="AF41" s="22">
        <f t="shared" si="19"/>
        <v>28064.924783655955</v>
      </c>
      <c r="AG41" s="22"/>
      <c r="AH41" s="24">
        <f t="shared" si="20"/>
        <v>4.208265824509815</v>
      </c>
      <c r="AI41" s="25">
        <f t="shared" si="2"/>
        <v>90.83</v>
      </c>
      <c r="AJ41" s="29"/>
      <c r="AK41" s="26">
        <f t="shared" si="21"/>
        <v>9.0830000000000002</v>
      </c>
      <c r="AL41" s="31">
        <f t="shared" si="3"/>
        <v>60574.527000000002</v>
      </c>
      <c r="AM41" s="31">
        <f t="shared" si="37"/>
        <v>68</v>
      </c>
      <c r="AN41" s="29"/>
      <c r="AO41" s="26">
        <f t="shared" si="4"/>
        <v>18.170000000000002</v>
      </c>
      <c r="AP41" s="31">
        <f t="shared" si="29"/>
        <v>121357.43000000001</v>
      </c>
      <c r="AQ41" s="31">
        <f t="shared" si="38"/>
        <v>137</v>
      </c>
      <c r="AR41" s="29"/>
      <c r="AS41" s="26">
        <f t="shared" si="5"/>
        <v>27.248999999999999</v>
      </c>
      <c r="AT41" s="31">
        <f t="shared" si="22"/>
        <v>182541.05099999998</v>
      </c>
      <c r="AU41" s="31">
        <f t="shared" si="39"/>
        <v>206</v>
      </c>
      <c r="AV41" s="29"/>
      <c r="AW41" s="26">
        <f t="shared" si="6"/>
        <v>36.332000000000001</v>
      </c>
      <c r="AX41" s="31">
        <f t="shared" si="30"/>
        <v>244114.70800000001</v>
      </c>
      <c r="AY41" s="31">
        <f t="shared" si="40"/>
        <v>275</v>
      </c>
      <c r="AZ41" s="29"/>
      <c r="BA41" s="28">
        <f t="shared" si="7"/>
        <v>45.414999999999999</v>
      </c>
      <c r="BB41" s="31">
        <f t="shared" si="31"/>
        <v>306051.685</v>
      </c>
      <c r="BC41" s="31">
        <f t="shared" si="41"/>
        <v>345</v>
      </c>
      <c r="BD41" s="29"/>
      <c r="BE41" s="28">
        <f t="shared" si="23"/>
        <v>54.497999999999998</v>
      </c>
      <c r="BF41" s="31">
        <f t="shared" si="32"/>
        <v>368351.98199999996</v>
      </c>
      <c r="BG41" s="31">
        <f t="shared" si="42"/>
        <v>415</v>
      </c>
      <c r="BH41" s="29"/>
      <c r="BI41" s="28">
        <f t="shared" si="24"/>
        <v>63.580999999999996</v>
      </c>
      <c r="BJ41" s="31">
        <f t="shared" si="33"/>
        <v>429743.97899999999</v>
      </c>
      <c r="BK41" s="31">
        <f t="shared" si="43"/>
        <v>485</v>
      </c>
      <c r="BL41" s="29"/>
      <c r="BM41" s="28">
        <f t="shared" si="25"/>
        <v>72.664000000000001</v>
      </c>
      <c r="BN41" s="31">
        <f t="shared" si="34"/>
        <v>494042.53600000002</v>
      </c>
      <c r="BO41" s="31">
        <f t="shared" si="44"/>
        <v>557</v>
      </c>
      <c r="BP41" s="29"/>
      <c r="BQ41" s="28">
        <f t="shared" si="26"/>
        <v>81.747</v>
      </c>
      <c r="BR41" s="31">
        <f t="shared" si="35"/>
        <v>557432.79299999995</v>
      </c>
      <c r="BS41" s="31">
        <f t="shared" si="45"/>
        <v>629</v>
      </c>
      <c r="BT41" s="29"/>
      <c r="BU41" s="28">
        <f t="shared" si="27"/>
        <v>90.83</v>
      </c>
      <c r="BV41" s="31">
        <f t="shared" si="36"/>
        <v>621186.37</v>
      </c>
      <c r="BW41" s="29"/>
    </row>
    <row r="42" spans="1:75" x14ac:dyDescent="0.4">
      <c r="A42" s="14">
        <v>720</v>
      </c>
      <c r="B42" s="15" t="s">
        <v>74</v>
      </c>
      <c r="C42" s="3">
        <f>INDEX('[1]2013-14 ATR Data'!$A$1:$M$352,MATCH(A42,'[1]2013-14 ATR Data'!$A:$A,0),8)</f>
        <v>457071.26</v>
      </c>
      <c r="D42" s="3">
        <f>INDEX([2]Sheet1!$A$1:$N$343,MATCH(A42,[2]Sheet1!$A$1:$A$65536,0),6)</f>
        <v>423467.32</v>
      </c>
      <c r="E42" s="3">
        <f>INDEX('[3]2015-16 ATR Data'!$A$1:$K$372,MATCH($A42,'[3]2015-16 ATR Data'!$A:$A,0),6)</f>
        <v>503842.44</v>
      </c>
      <c r="F42" s="3">
        <f>INDEX('[4]349y2014'!$A$1:$CK$352,MATCH(A42,'[4]349y2014'!$A:$A,0),5)</f>
        <v>110260.44</v>
      </c>
      <c r="G42" s="3">
        <f>INDEX('[4]343y2015'!$A$1:$J$346,MATCH(A42,'[4]343y2015'!$A:$A,0),5)</f>
        <v>132889.29999999999</v>
      </c>
      <c r="H42" s="3">
        <f>INDEX('[4]340y2016'!$A$1:$H$343,MATCH(A42,'[4]340y2016'!$A:$A,0),5)</f>
        <v>135840.87</v>
      </c>
      <c r="I42" s="3">
        <f t="shared" si="8"/>
        <v>368001.57</v>
      </c>
      <c r="J42" s="3">
        <f t="shared" si="28"/>
        <v>1005390.41</v>
      </c>
      <c r="K42" s="29"/>
      <c r="L42" s="29">
        <v>8977671</v>
      </c>
      <c r="M42" s="29">
        <v>10159499</v>
      </c>
      <c r="N42" s="29">
        <v>10939507</v>
      </c>
      <c r="O42" s="29">
        <f t="shared" si="9"/>
        <v>30076677</v>
      </c>
      <c r="Q42" s="17">
        <f t="shared" si="10"/>
        <v>3.3427576124849166E-2</v>
      </c>
      <c r="R42" s="29"/>
      <c r="S42" s="30">
        <v>1916.2</v>
      </c>
      <c r="T42" s="19">
        <f t="shared" si="11"/>
        <v>64.053899999999999</v>
      </c>
      <c r="U42" s="20">
        <f t="shared" si="12"/>
        <v>3.1374838415950141E-3</v>
      </c>
      <c r="V42" s="19">
        <f t="shared" si="13"/>
        <v>357910.43449335522</v>
      </c>
      <c r="W42" s="22"/>
      <c r="X42" s="21">
        <f t="shared" si="14"/>
        <v>53.66778145049561</v>
      </c>
      <c r="Y42" s="21">
        <f t="shared" si="15"/>
        <v>25031.540280330963</v>
      </c>
      <c r="Z42" s="22"/>
      <c r="AA42" s="23">
        <f t="shared" si="16"/>
        <v>3.7534173459785518</v>
      </c>
      <c r="AB42" s="23"/>
      <c r="AC42" s="21">
        <v>85513</v>
      </c>
      <c r="AD42" s="21">
        <f t="shared" si="17"/>
        <v>44.626343805448279</v>
      </c>
      <c r="AE42" s="23">
        <f t="shared" si="18"/>
        <v>9.8763568650106211E-4</v>
      </c>
      <c r="AF42" s="22">
        <f t="shared" si="19"/>
        <v>6259.1755319347421</v>
      </c>
      <c r="AG42" s="22"/>
      <c r="AH42" s="24">
        <f t="shared" si="20"/>
        <v>0.9385478380468949</v>
      </c>
      <c r="AI42" s="25">
        <f t="shared" si="2"/>
        <v>58.36</v>
      </c>
      <c r="AJ42" s="29"/>
      <c r="AK42" s="26">
        <f t="shared" si="21"/>
        <v>5.8360000000000003</v>
      </c>
      <c r="AL42" s="31">
        <f t="shared" si="3"/>
        <v>38920.284</v>
      </c>
      <c r="AM42" s="31">
        <f t="shared" si="37"/>
        <v>20</v>
      </c>
      <c r="AN42" s="29"/>
      <c r="AO42" s="26">
        <f t="shared" si="4"/>
        <v>11.67</v>
      </c>
      <c r="AP42" s="31">
        <f t="shared" si="29"/>
        <v>77943.929999999993</v>
      </c>
      <c r="AQ42" s="31">
        <f t="shared" si="38"/>
        <v>41</v>
      </c>
      <c r="AR42" s="29"/>
      <c r="AS42" s="26">
        <f t="shared" si="5"/>
        <v>17.507999999999999</v>
      </c>
      <c r="AT42" s="31">
        <f t="shared" si="22"/>
        <v>117286.09199999999</v>
      </c>
      <c r="AU42" s="31">
        <f t="shared" si="39"/>
        <v>61</v>
      </c>
      <c r="AV42" s="29"/>
      <c r="AW42" s="26">
        <f t="shared" si="6"/>
        <v>23.344000000000001</v>
      </c>
      <c r="AX42" s="31">
        <f t="shared" si="30"/>
        <v>156848.33600000001</v>
      </c>
      <c r="AY42" s="31">
        <f t="shared" si="40"/>
        <v>82</v>
      </c>
      <c r="AZ42" s="29"/>
      <c r="BA42" s="28">
        <f t="shared" si="7"/>
        <v>29.18</v>
      </c>
      <c r="BB42" s="31">
        <f t="shared" si="31"/>
        <v>196644.02</v>
      </c>
      <c r="BC42" s="31">
        <f t="shared" si="41"/>
        <v>103</v>
      </c>
      <c r="BD42" s="29"/>
      <c r="BE42" s="28">
        <f t="shared" si="23"/>
        <v>35.015999999999998</v>
      </c>
      <c r="BF42" s="31">
        <f t="shared" si="32"/>
        <v>236673.144</v>
      </c>
      <c r="BG42" s="31">
        <f t="shared" si="42"/>
        <v>124</v>
      </c>
      <c r="BH42" s="29"/>
      <c r="BI42" s="28">
        <f t="shared" si="24"/>
        <v>40.851999999999997</v>
      </c>
      <c r="BJ42" s="31">
        <f t="shared" si="33"/>
        <v>276118.66800000001</v>
      </c>
      <c r="BK42" s="31">
        <f t="shared" si="43"/>
        <v>144</v>
      </c>
      <c r="BL42" s="29"/>
      <c r="BM42" s="28">
        <f t="shared" si="25"/>
        <v>46.688000000000002</v>
      </c>
      <c r="BN42" s="31">
        <f t="shared" si="34"/>
        <v>317431.712</v>
      </c>
      <c r="BO42" s="31">
        <f t="shared" si="44"/>
        <v>166</v>
      </c>
      <c r="BP42" s="29"/>
      <c r="BQ42" s="28">
        <f t="shared" si="26"/>
        <v>52.524000000000001</v>
      </c>
      <c r="BR42" s="31">
        <f t="shared" si="35"/>
        <v>358161.15600000002</v>
      </c>
      <c r="BS42" s="31">
        <f t="shared" si="45"/>
        <v>187</v>
      </c>
      <c r="BT42" s="29"/>
      <c r="BU42" s="28">
        <f t="shared" si="27"/>
        <v>58.36</v>
      </c>
      <c r="BV42" s="31">
        <f t="shared" si="36"/>
        <v>399124.04</v>
      </c>
      <c r="BW42" s="29"/>
    </row>
    <row r="43" spans="1:75" x14ac:dyDescent="0.4">
      <c r="A43" s="14">
        <v>729</v>
      </c>
      <c r="B43" s="15" t="s">
        <v>75</v>
      </c>
      <c r="C43" s="3">
        <f>INDEX('[1]2013-14 ATR Data'!$A$1:$M$352,MATCH(A43,'[1]2013-14 ATR Data'!$A:$A,0),8)</f>
        <v>254384.7</v>
      </c>
      <c r="D43" s="3">
        <f>INDEX([2]Sheet1!$A$1:$N$343,MATCH(A43,[2]Sheet1!$A$1:$A$65536,0),6)</f>
        <v>297717.27</v>
      </c>
      <c r="E43" s="3">
        <f>INDEX('[3]2015-16 ATR Data'!$A$1:$K$372,MATCH($A43,'[3]2015-16 ATR Data'!$A:$A,0),6)</f>
        <v>284273.46000000002</v>
      </c>
      <c r="F43" s="3">
        <f>INDEX('[4]349y2014'!$A$1:$CK$352,MATCH(A43,'[4]349y2014'!$A:$A,0),5)</f>
        <v>54125.01</v>
      </c>
      <c r="G43" s="3">
        <f>INDEX('[4]343y2015'!$A$1:$J$346,MATCH(A43,'[4]343y2015'!$A:$A,0),5)</f>
        <v>54828.160000000003</v>
      </c>
      <c r="H43" s="3">
        <f>INDEX('[4]340y2016'!$A$1:$H$343,MATCH(A43,'[4]340y2016'!$A:$A,0),5)</f>
        <v>67919.16</v>
      </c>
      <c r="I43" s="3">
        <f t="shared" si="8"/>
        <v>216354.30000000002</v>
      </c>
      <c r="J43" s="3">
        <f t="shared" si="28"/>
        <v>659503.09999999986</v>
      </c>
      <c r="K43" s="29"/>
      <c r="L43" s="29">
        <v>13369488</v>
      </c>
      <c r="M43" s="29">
        <v>13641065</v>
      </c>
      <c r="N43" s="29">
        <v>13499858</v>
      </c>
      <c r="O43" s="29">
        <f t="shared" si="9"/>
        <v>40510411</v>
      </c>
      <c r="Q43" s="17">
        <f t="shared" si="10"/>
        <v>1.6279842236110609E-2</v>
      </c>
      <c r="R43" s="29"/>
      <c r="S43" s="30">
        <v>2048.4</v>
      </c>
      <c r="T43" s="19">
        <f t="shared" si="11"/>
        <v>33.3476</v>
      </c>
      <c r="U43" s="20">
        <f t="shared" si="12"/>
        <v>1.6334299106841878E-3</v>
      </c>
      <c r="V43" s="19">
        <f t="shared" si="13"/>
        <v>186334.54021239321</v>
      </c>
      <c r="W43" s="22"/>
      <c r="X43" s="21">
        <f t="shared" si="14"/>
        <v>27.940401891197062</v>
      </c>
      <c r="Y43" s="21">
        <f t="shared" si="15"/>
        <v>26758.484036233142</v>
      </c>
      <c r="Z43" s="22"/>
      <c r="AA43" s="23">
        <f t="shared" si="16"/>
        <v>4.012368276538183</v>
      </c>
      <c r="AB43" s="23"/>
      <c r="AC43" s="21">
        <v>58213</v>
      </c>
      <c r="AD43" s="21">
        <f t="shared" si="17"/>
        <v>28.418765866041788</v>
      </c>
      <c r="AE43" s="23">
        <f t="shared" si="18"/>
        <v>6.2894212122738312E-4</v>
      </c>
      <c r="AF43" s="22">
        <f t="shared" si="19"/>
        <v>3985.9425798354209</v>
      </c>
      <c r="AG43" s="22"/>
      <c r="AH43" s="24">
        <f t="shared" si="20"/>
        <v>0.59768219820594104</v>
      </c>
      <c r="AI43" s="25">
        <f t="shared" si="2"/>
        <v>32.549999999999997</v>
      </c>
      <c r="AJ43" s="29"/>
      <c r="AK43" s="26">
        <f t="shared" si="21"/>
        <v>3.2549999999999999</v>
      </c>
      <c r="AL43" s="31">
        <f t="shared" si="3"/>
        <v>21707.594999999998</v>
      </c>
      <c r="AM43" s="31">
        <f t="shared" si="37"/>
        <v>11</v>
      </c>
      <c r="AN43" s="29"/>
      <c r="AO43" s="26">
        <f t="shared" si="4"/>
        <v>6.51</v>
      </c>
      <c r="AP43" s="31">
        <f t="shared" si="29"/>
        <v>43480.29</v>
      </c>
      <c r="AQ43" s="31">
        <f t="shared" si="38"/>
        <v>21</v>
      </c>
      <c r="AR43" s="29"/>
      <c r="AS43" s="26">
        <f t="shared" si="5"/>
        <v>9.7649999999999988</v>
      </c>
      <c r="AT43" s="31">
        <f t="shared" si="22"/>
        <v>65415.734999999993</v>
      </c>
      <c r="AU43" s="31">
        <f t="shared" si="39"/>
        <v>32</v>
      </c>
      <c r="AV43" s="29"/>
      <c r="AW43" s="26">
        <f t="shared" si="6"/>
        <v>13.02</v>
      </c>
      <c r="AX43" s="31">
        <f t="shared" si="30"/>
        <v>87481.37999999999</v>
      </c>
      <c r="AY43" s="31">
        <f t="shared" si="40"/>
        <v>43</v>
      </c>
      <c r="AZ43" s="29"/>
      <c r="BA43" s="28">
        <f t="shared" si="7"/>
        <v>16.274999999999999</v>
      </c>
      <c r="BB43" s="31">
        <f t="shared" si="31"/>
        <v>109677.22499999999</v>
      </c>
      <c r="BC43" s="31">
        <f t="shared" si="41"/>
        <v>54</v>
      </c>
      <c r="BD43" s="29"/>
      <c r="BE43" s="28">
        <f t="shared" si="23"/>
        <v>19.529999999999998</v>
      </c>
      <c r="BF43" s="31">
        <f t="shared" si="32"/>
        <v>132003.26999999999</v>
      </c>
      <c r="BG43" s="31">
        <f t="shared" si="42"/>
        <v>64</v>
      </c>
      <c r="BH43" s="29"/>
      <c r="BI43" s="28">
        <f t="shared" si="24"/>
        <v>22.784999999999997</v>
      </c>
      <c r="BJ43" s="31">
        <f t="shared" si="33"/>
        <v>154003.81499999997</v>
      </c>
      <c r="BK43" s="31">
        <f t="shared" si="43"/>
        <v>75</v>
      </c>
      <c r="BL43" s="29"/>
      <c r="BM43" s="28">
        <f t="shared" si="25"/>
        <v>26.04</v>
      </c>
      <c r="BN43" s="31">
        <f t="shared" si="34"/>
        <v>177045.96</v>
      </c>
      <c r="BO43" s="31">
        <f t="shared" si="44"/>
        <v>86</v>
      </c>
      <c r="BP43" s="29"/>
      <c r="BQ43" s="28">
        <f t="shared" si="26"/>
        <v>29.294999999999998</v>
      </c>
      <c r="BR43" s="31">
        <f t="shared" si="35"/>
        <v>199762.60499999998</v>
      </c>
      <c r="BS43" s="31">
        <f t="shared" si="45"/>
        <v>98</v>
      </c>
      <c r="BT43" s="29"/>
      <c r="BU43" s="28">
        <f t="shared" si="27"/>
        <v>32.549999999999997</v>
      </c>
      <c r="BV43" s="31">
        <f t="shared" si="36"/>
        <v>222609.44999999998</v>
      </c>
      <c r="BW43" s="29"/>
    </row>
    <row r="44" spans="1:75" x14ac:dyDescent="0.4">
      <c r="A44" s="14">
        <v>747</v>
      </c>
      <c r="B44" s="15" t="s">
        <v>76</v>
      </c>
      <c r="C44" s="3">
        <f>INDEX('[1]2013-14 ATR Data'!$A$1:$M$352,MATCH(A44,'[1]2013-14 ATR Data'!$A:$A,0),8)</f>
        <v>207587.83</v>
      </c>
      <c r="D44" s="3">
        <f>INDEX([2]Sheet1!$A$1:$N$343,MATCH(A44,[2]Sheet1!$A$1:$A$65536,0),6)</f>
        <v>193558.02</v>
      </c>
      <c r="E44" s="3">
        <f>INDEX('[3]2015-16 ATR Data'!$A$1:$K$372,MATCH($A44,'[3]2015-16 ATR Data'!$A:$A,0),6)</f>
        <v>175060.64</v>
      </c>
      <c r="F44" s="3">
        <f>INDEX('[4]349y2014'!$A$1:$CK$352,MATCH(A44,'[4]349y2014'!$A:$A,0),5)</f>
        <v>63175.01</v>
      </c>
      <c r="G44" s="3">
        <f>INDEX('[4]343y2015'!$A$1:$J$346,MATCH(A44,'[4]343y2015'!$A:$A,0),5)</f>
        <v>49637.58</v>
      </c>
      <c r="H44" s="3">
        <f>INDEX('[4]340y2016'!$A$1:$H$343,MATCH(A44,'[4]340y2016'!$A:$A,0),5)</f>
        <v>37504.15</v>
      </c>
      <c r="I44" s="3">
        <f t="shared" si="8"/>
        <v>137556.49000000002</v>
      </c>
      <c r="J44" s="3">
        <f t="shared" si="28"/>
        <v>425889.75</v>
      </c>
      <c r="K44" s="29"/>
      <c r="L44" s="29">
        <v>3849497</v>
      </c>
      <c r="M44" s="29">
        <v>3873711</v>
      </c>
      <c r="N44" s="29">
        <v>3984273</v>
      </c>
      <c r="O44" s="29">
        <f t="shared" si="9"/>
        <v>11707481</v>
      </c>
      <c r="Q44" s="17">
        <f t="shared" si="10"/>
        <v>3.6377573450685076E-2</v>
      </c>
      <c r="R44" s="29"/>
      <c r="S44" s="30">
        <v>603.79999999999995</v>
      </c>
      <c r="T44" s="19">
        <f t="shared" si="11"/>
        <v>21.9648</v>
      </c>
      <c r="U44" s="20">
        <f t="shared" si="12"/>
        <v>1.0758783631264633E-3</v>
      </c>
      <c r="V44" s="19">
        <f t="shared" si="13"/>
        <v>122731.49818449226</v>
      </c>
      <c r="W44" s="22"/>
      <c r="X44" s="21">
        <f t="shared" si="14"/>
        <v>18.403283578421391</v>
      </c>
      <c r="Y44" s="21">
        <f t="shared" si="15"/>
        <v>7887.5086218890692</v>
      </c>
      <c r="Z44" s="22"/>
      <c r="AA44" s="23">
        <f t="shared" si="16"/>
        <v>1.1827123439629734</v>
      </c>
      <c r="AB44" s="23"/>
      <c r="AC44" s="21">
        <v>64468</v>
      </c>
      <c r="AD44" s="21">
        <f t="shared" si="17"/>
        <v>106.77045379264658</v>
      </c>
      <c r="AE44" s="23">
        <f t="shared" si="18"/>
        <v>2.3629610099641716E-3</v>
      </c>
      <c r="AF44" s="22">
        <f t="shared" si="19"/>
        <v>14975.347629328138</v>
      </c>
      <c r="AG44" s="22"/>
      <c r="AH44" s="24">
        <f t="shared" si="20"/>
        <v>2.2455162137244171</v>
      </c>
      <c r="AI44" s="25">
        <f t="shared" si="2"/>
        <v>21.83</v>
      </c>
      <c r="AJ44" s="29"/>
      <c r="AK44" s="26">
        <f t="shared" si="21"/>
        <v>2.1829999999999998</v>
      </c>
      <c r="AL44" s="31">
        <f t="shared" si="3"/>
        <v>14558.427</v>
      </c>
      <c r="AM44" s="31">
        <f t="shared" si="37"/>
        <v>24</v>
      </c>
      <c r="AN44" s="29"/>
      <c r="AO44" s="26">
        <f t="shared" si="4"/>
        <v>4.37</v>
      </c>
      <c r="AP44" s="31">
        <f t="shared" si="29"/>
        <v>29187.23</v>
      </c>
      <c r="AQ44" s="31">
        <f t="shared" si="38"/>
        <v>48</v>
      </c>
      <c r="AR44" s="29"/>
      <c r="AS44" s="26">
        <f t="shared" si="5"/>
        <v>6.5489999999999995</v>
      </c>
      <c r="AT44" s="31">
        <f t="shared" si="22"/>
        <v>43871.750999999997</v>
      </c>
      <c r="AU44" s="31">
        <f t="shared" si="39"/>
        <v>73</v>
      </c>
      <c r="AV44" s="29"/>
      <c r="AW44" s="26">
        <f t="shared" si="6"/>
        <v>8.7319999999999993</v>
      </c>
      <c r="AX44" s="31">
        <f t="shared" si="30"/>
        <v>58670.307999999997</v>
      </c>
      <c r="AY44" s="31">
        <f t="shared" si="40"/>
        <v>97</v>
      </c>
      <c r="AZ44" s="29"/>
      <c r="BA44" s="28">
        <f t="shared" si="7"/>
        <v>10.914999999999999</v>
      </c>
      <c r="BB44" s="31">
        <f t="shared" si="31"/>
        <v>73556.184999999998</v>
      </c>
      <c r="BC44" s="31">
        <f t="shared" si="41"/>
        <v>122</v>
      </c>
      <c r="BD44" s="29"/>
      <c r="BE44" s="28">
        <f t="shared" si="23"/>
        <v>13.097999999999999</v>
      </c>
      <c r="BF44" s="31">
        <f t="shared" si="32"/>
        <v>88529.381999999998</v>
      </c>
      <c r="BG44" s="31">
        <f t="shared" si="42"/>
        <v>147</v>
      </c>
      <c r="BH44" s="29"/>
      <c r="BI44" s="28">
        <f t="shared" si="24"/>
        <v>15.280999999999997</v>
      </c>
      <c r="BJ44" s="31">
        <f t="shared" si="33"/>
        <v>103284.27899999998</v>
      </c>
      <c r="BK44" s="31">
        <f t="shared" si="43"/>
        <v>171</v>
      </c>
      <c r="BL44" s="29"/>
      <c r="BM44" s="28">
        <f t="shared" si="25"/>
        <v>17.463999999999999</v>
      </c>
      <c r="BN44" s="31">
        <f t="shared" si="34"/>
        <v>118737.73599999999</v>
      </c>
      <c r="BO44" s="31">
        <f t="shared" si="44"/>
        <v>197</v>
      </c>
      <c r="BP44" s="29"/>
      <c r="BQ44" s="28">
        <f t="shared" si="26"/>
        <v>19.646999999999998</v>
      </c>
      <c r="BR44" s="31">
        <f t="shared" si="35"/>
        <v>133972.89299999998</v>
      </c>
      <c r="BS44" s="31">
        <f t="shared" si="45"/>
        <v>222</v>
      </c>
      <c r="BT44" s="29"/>
      <c r="BU44" s="28">
        <f t="shared" si="27"/>
        <v>21.83</v>
      </c>
      <c r="BV44" s="31">
        <f t="shared" si="36"/>
        <v>149295.37</v>
      </c>
      <c r="BW44" s="29"/>
    </row>
    <row r="45" spans="1:75" x14ac:dyDescent="0.4">
      <c r="A45" s="14">
        <v>819</v>
      </c>
      <c r="B45" s="15" t="s">
        <v>77</v>
      </c>
      <c r="C45" s="3">
        <f>INDEX('[1]2013-14 ATR Data'!$A$1:$M$352,MATCH(A45,'[1]2013-14 ATR Data'!$A:$A,0),8)</f>
        <v>233422.67</v>
      </c>
      <c r="D45" s="3">
        <f>INDEX([2]Sheet1!$A$1:$N$343,MATCH(A45,[2]Sheet1!$A$1:$A$65536,0),6)</f>
        <v>235049.61</v>
      </c>
      <c r="E45" s="3">
        <f>INDEX('[3]2015-16 ATR Data'!$A$1:$K$372,MATCH($A45,'[3]2015-16 ATR Data'!$A:$A,0),6)</f>
        <v>186134.52</v>
      </c>
      <c r="F45" s="3">
        <f>INDEX('[4]349y2014'!$A$1:$CK$352,MATCH(A45,'[4]349y2014'!$A:$A,0),5)</f>
        <v>39215.43</v>
      </c>
      <c r="G45" s="3">
        <f>INDEX('[4]343y2015'!$A$1:$J$346,MATCH(A45,'[4]343y2015'!$A:$A,0),5)</f>
        <v>39215.43</v>
      </c>
      <c r="H45" s="3">
        <f>INDEX('[4]340y2016'!$A$1:$H$343,MATCH(A45,'[4]340y2016'!$A:$A,0),5)</f>
        <v>34100.720000000001</v>
      </c>
      <c r="I45" s="3">
        <f t="shared" si="8"/>
        <v>152033.79999999999</v>
      </c>
      <c r="J45" s="3">
        <f t="shared" si="28"/>
        <v>542075.22000000009</v>
      </c>
      <c r="K45" s="29"/>
      <c r="L45" s="29">
        <v>3765663</v>
      </c>
      <c r="M45" s="29">
        <v>3779966</v>
      </c>
      <c r="N45" s="29">
        <v>3997338</v>
      </c>
      <c r="O45" s="29">
        <f t="shared" si="9"/>
        <v>11542967</v>
      </c>
      <c r="Q45" s="17">
        <f t="shared" si="10"/>
        <v>4.6961515180629042E-2</v>
      </c>
      <c r="R45" s="29"/>
      <c r="S45" s="30">
        <v>564.70000000000005</v>
      </c>
      <c r="T45" s="19">
        <f t="shared" si="11"/>
        <v>26.519200000000001</v>
      </c>
      <c r="U45" s="20">
        <f t="shared" si="12"/>
        <v>1.2989616790238612E-3</v>
      </c>
      <c r="V45" s="19">
        <f t="shared" si="13"/>
        <v>148179.86718086153</v>
      </c>
      <c r="W45" s="22"/>
      <c r="X45" s="21">
        <f t="shared" si="14"/>
        <v>22.219203355954647</v>
      </c>
      <c r="Y45" s="21">
        <f t="shared" si="15"/>
        <v>7376.7408393189107</v>
      </c>
      <c r="Z45" s="22"/>
      <c r="AA45" s="23">
        <f t="shared" si="16"/>
        <v>1.1061239825039602</v>
      </c>
      <c r="AB45" s="23"/>
      <c r="AC45" s="21">
        <v>97049</v>
      </c>
      <c r="AD45" s="21">
        <f t="shared" si="17"/>
        <v>171.85939436869134</v>
      </c>
      <c r="AE45" s="23">
        <f t="shared" si="18"/>
        <v>3.8034590438093862E-3</v>
      </c>
      <c r="AF45" s="22">
        <f t="shared" si="19"/>
        <v>24104.554046713274</v>
      </c>
      <c r="AG45" s="22"/>
      <c r="AH45" s="24">
        <f t="shared" si="20"/>
        <v>3.6144180606857512</v>
      </c>
      <c r="AI45" s="25">
        <f t="shared" si="2"/>
        <v>26.94</v>
      </c>
      <c r="AJ45" s="29"/>
      <c r="AK45" s="26">
        <f t="shared" si="21"/>
        <v>2.6940000000000004</v>
      </c>
      <c r="AL45" s="31">
        <f t="shared" si="3"/>
        <v>17966.286000000004</v>
      </c>
      <c r="AM45" s="31">
        <f t="shared" si="37"/>
        <v>32</v>
      </c>
      <c r="AN45" s="29"/>
      <c r="AO45" s="26">
        <f t="shared" si="4"/>
        <v>5.39</v>
      </c>
      <c r="AP45" s="31">
        <f t="shared" si="29"/>
        <v>35999.81</v>
      </c>
      <c r="AQ45" s="31">
        <f t="shared" si="38"/>
        <v>64</v>
      </c>
      <c r="AR45" s="29"/>
      <c r="AS45" s="26">
        <f t="shared" si="5"/>
        <v>8.0820000000000007</v>
      </c>
      <c r="AT45" s="31">
        <f t="shared" si="22"/>
        <v>54141.318000000007</v>
      </c>
      <c r="AU45" s="31">
        <f t="shared" si="39"/>
        <v>96</v>
      </c>
      <c r="AV45" s="29"/>
      <c r="AW45" s="26">
        <f t="shared" si="6"/>
        <v>10.776000000000002</v>
      </c>
      <c r="AX45" s="31">
        <f t="shared" si="30"/>
        <v>72403.944000000018</v>
      </c>
      <c r="AY45" s="31">
        <f t="shared" si="40"/>
        <v>128</v>
      </c>
      <c r="AZ45" s="29"/>
      <c r="BA45" s="28">
        <f t="shared" si="7"/>
        <v>13.47</v>
      </c>
      <c r="BB45" s="31">
        <f t="shared" si="31"/>
        <v>90774.33</v>
      </c>
      <c r="BC45" s="31">
        <f t="shared" si="41"/>
        <v>161</v>
      </c>
      <c r="BD45" s="29"/>
      <c r="BE45" s="28">
        <f t="shared" si="23"/>
        <v>16.164000000000001</v>
      </c>
      <c r="BF45" s="31">
        <f t="shared" si="32"/>
        <v>109252.47600000001</v>
      </c>
      <c r="BG45" s="31">
        <f t="shared" si="42"/>
        <v>193</v>
      </c>
      <c r="BH45" s="29"/>
      <c r="BI45" s="28">
        <f t="shared" si="24"/>
        <v>18.858000000000001</v>
      </c>
      <c r="BJ45" s="31">
        <f t="shared" si="33"/>
        <v>127461.22200000001</v>
      </c>
      <c r="BK45" s="31">
        <f t="shared" si="43"/>
        <v>226</v>
      </c>
      <c r="BL45" s="29"/>
      <c r="BM45" s="28">
        <f t="shared" si="25"/>
        <v>21.552000000000003</v>
      </c>
      <c r="BN45" s="31">
        <f t="shared" si="34"/>
        <v>146532.04800000001</v>
      </c>
      <c r="BO45" s="31">
        <f t="shared" si="44"/>
        <v>259</v>
      </c>
      <c r="BP45" s="29"/>
      <c r="BQ45" s="28">
        <f t="shared" si="26"/>
        <v>24.246000000000002</v>
      </c>
      <c r="BR45" s="31">
        <f t="shared" si="35"/>
        <v>165333.47400000002</v>
      </c>
      <c r="BS45" s="31">
        <f t="shared" si="45"/>
        <v>293</v>
      </c>
      <c r="BT45" s="29"/>
      <c r="BU45" s="28">
        <f t="shared" si="27"/>
        <v>26.94</v>
      </c>
      <c r="BV45" s="31">
        <f t="shared" si="36"/>
        <v>184242.66</v>
      </c>
      <c r="BW45" s="29"/>
    </row>
    <row r="46" spans="1:75" x14ac:dyDescent="0.4">
      <c r="A46" s="14">
        <v>846</v>
      </c>
      <c r="B46" s="15" t="s">
        <v>78</v>
      </c>
      <c r="C46" s="3">
        <f>INDEX('[1]2013-14 ATR Data'!$A$1:$M$352,MATCH(A46,'[1]2013-14 ATR Data'!$A:$A,0),8)</f>
        <v>174996.39</v>
      </c>
      <c r="D46" s="3">
        <f>INDEX([2]Sheet1!$A$1:$N$343,MATCH(A46,[2]Sheet1!$A$1:$A$65536,0),6)</f>
        <v>176072.74</v>
      </c>
      <c r="E46" s="3">
        <f>INDEX('[3]2015-16 ATR Data'!$A$1:$K$372,MATCH($A46,'[3]2015-16 ATR Data'!$A:$A,0),6)</f>
        <v>182740.65</v>
      </c>
      <c r="F46" s="3">
        <f>INDEX('[4]349y2014'!$A$1:$CK$352,MATCH(A46,'[4]349y2014'!$A:$A,0),5)</f>
        <v>32754.13</v>
      </c>
      <c r="G46" s="3">
        <f>INDEX('[4]343y2015'!$A$1:$J$346,MATCH(A46,'[4]343y2015'!$A:$A,0),5)</f>
        <v>45446.99</v>
      </c>
      <c r="H46" s="3">
        <f>INDEX('[4]340y2016'!$A$1:$H$343,MATCH(A46,'[4]340y2016'!$A:$A,0),5)</f>
        <v>35618.42</v>
      </c>
      <c r="I46" s="3">
        <f t="shared" si="8"/>
        <v>147122.22999999998</v>
      </c>
      <c r="J46" s="3">
        <f t="shared" si="28"/>
        <v>419990.24000000005</v>
      </c>
      <c r="K46" s="29"/>
      <c r="L46" s="29">
        <v>3174766</v>
      </c>
      <c r="M46" s="29">
        <v>3402349</v>
      </c>
      <c r="N46" s="29">
        <v>3501862</v>
      </c>
      <c r="O46" s="29">
        <f t="shared" si="9"/>
        <v>10078977</v>
      </c>
      <c r="Q46" s="17">
        <f t="shared" si="10"/>
        <v>4.1669927414260399E-2</v>
      </c>
      <c r="R46" s="29"/>
      <c r="S46" s="30">
        <v>527.1</v>
      </c>
      <c r="T46" s="19">
        <f t="shared" si="11"/>
        <v>21.964200000000002</v>
      </c>
      <c r="U46" s="20">
        <f t="shared" si="12"/>
        <v>1.0758489739666314E-3</v>
      </c>
      <c r="V46" s="19">
        <f t="shared" si="13"/>
        <v>122728.1455976756</v>
      </c>
      <c r="W46" s="22"/>
      <c r="X46" s="21">
        <f t="shared" si="14"/>
        <v>18.402780866348117</v>
      </c>
      <c r="Y46" s="21">
        <f t="shared" si="15"/>
        <v>6885.5677287143581</v>
      </c>
      <c r="Z46" s="22"/>
      <c r="AA46" s="23">
        <f t="shared" si="16"/>
        <v>1.0324737934794359</v>
      </c>
      <c r="AB46" s="23"/>
      <c r="AC46" s="21">
        <v>56152</v>
      </c>
      <c r="AD46" s="21">
        <f t="shared" si="17"/>
        <v>106.53007019540884</v>
      </c>
      <c r="AE46" s="23">
        <f t="shared" si="18"/>
        <v>2.3576410263214044E-3</v>
      </c>
      <c r="AF46" s="22">
        <f t="shared" si="19"/>
        <v>14941.632047861989</v>
      </c>
      <c r="AG46" s="22"/>
      <c r="AH46" s="24">
        <f t="shared" si="20"/>
        <v>2.2404606459532146</v>
      </c>
      <c r="AI46" s="25">
        <f t="shared" si="2"/>
        <v>21.68</v>
      </c>
      <c r="AJ46" s="29"/>
      <c r="AK46" s="26">
        <f t="shared" si="21"/>
        <v>2.1680000000000001</v>
      </c>
      <c r="AL46" s="31">
        <f t="shared" si="3"/>
        <v>14458.392000000002</v>
      </c>
      <c r="AM46" s="31">
        <f t="shared" si="37"/>
        <v>27</v>
      </c>
      <c r="AN46" s="29"/>
      <c r="AO46" s="26">
        <f t="shared" si="4"/>
        <v>4.34</v>
      </c>
      <c r="AP46" s="31">
        <f t="shared" si="29"/>
        <v>28986.86</v>
      </c>
      <c r="AQ46" s="31">
        <f t="shared" si="38"/>
        <v>55</v>
      </c>
      <c r="AR46" s="29"/>
      <c r="AS46" s="26">
        <f t="shared" si="5"/>
        <v>6.5039999999999996</v>
      </c>
      <c r="AT46" s="31">
        <f t="shared" si="22"/>
        <v>43570.295999999995</v>
      </c>
      <c r="AU46" s="31">
        <f t="shared" si="39"/>
        <v>83</v>
      </c>
      <c r="AV46" s="29"/>
      <c r="AW46" s="26">
        <f t="shared" si="6"/>
        <v>8.6720000000000006</v>
      </c>
      <c r="AX46" s="31">
        <f t="shared" si="30"/>
        <v>58267.168000000005</v>
      </c>
      <c r="AY46" s="31">
        <f t="shared" si="40"/>
        <v>111</v>
      </c>
      <c r="AZ46" s="29"/>
      <c r="BA46" s="28">
        <f t="shared" si="7"/>
        <v>10.84</v>
      </c>
      <c r="BB46" s="31">
        <f t="shared" si="31"/>
        <v>73050.759999999995</v>
      </c>
      <c r="BC46" s="31">
        <f t="shared" si="41"/>
        <v>139</v>
      </c>
      <c r="BD46" s="29"/>
      <c r="BE46" s="28">
        <f t="shared" si="23"/>
        <v>13.007999999999999</v>
      </c>
      <c r="BF46" s="31">
        <f t="shared" si="32"/>
        <v>87921.072</v>
      </c>
      <c r="BG46" s="31">
        <f t="shared" si="42"/>
        <v>167</v>
      </c>
      <c r="BH46" s="29"/>
      <c r="BI46" s="28">
        <f t="shared" si="24"/>
        <v>15.175999999999998</v>
      </c>
      <c r="BJ46" s="31">
        <f t="shared" si="33"/>
        <v>102574.58399999999</v>
      </c>
      <c r="BK46" s="31">
        <f t="shared" si="43"/>
        <v>195</v>
      </c>
      <c r="BL46" s="29"/>
      <c r="BM46" s="28">
        <f t="shared" si="25"/>
        <v>17.344000000000001</v>
      </c>
      <c r="BN46" s="31">
        <f t="shared" si="34"/>
        <v>117921.85600000001</v>
      </c>
      <c r="BO46" s="31">
        <f t="shared" si="44"/>
        <v>224</v>
      </c>
      <c r="BP46" s="29"/>
      <c r="BQ46" s="28">
        <f t="shared" si="26"/>
        <v>19.512</v>
      </c>
      <c r="BR46" s="31">
        <f t="shared" si="35"/>
        <v>133052.32800000001</v>
      </c>
      <c r="BS46" s="31">
        <f t="shared" si="45"/>
        <v>252</v>
      </c>
      <c r="BT46" s="29"/>
      <c r="BU46" s="28">
        <f t="shared" si="27"/>
        <v>21.68</v>
      </c>
      <c r="BV46" s="31">
        <f t="shared" si="36"/>
        <v>148269.51999999999</v>
      </c>
      <c r="BW46" s="29"/>
    </row>
    <row r="47" spans="1:75" x14ac:dyDescent="0.4">
      <c r="A47" s="14">
        <v>873</v>
      </c>
      <c r="B47" s="15" t="s">
        <v>79</v>
      </c>
      <c r="C47" s="3">
        <f>INDEX('[1]2013-14 ATR Data'!$A$1:$M$352,MATCH(A47,'[1]2013-14 ATR Data'!$A:$A,0),8)</f>
        <v>183297.1</v>
      </c>
      <c r="D47" s="3">
        <f>INDEX([2]Sheet1!$A$1:$N$343,MATCH(A47,[2]Sheet1!$A$1:$A$65536,0),6)</f>
        <v>166654.84</v>
      </c>
      <c r="E47" s="3">
        <f>INDEX('[3]2015-16 ATR Data'!$A$1:$K$372,MATCH($A47,'[3]2015-16 ATR Data'!$A:$A,0),6)</f>
        <v>159980.35</v>
      </c>
      <c r="F47" s="3">
        <f>INDEX('[4]349y2014'!$A$1:$CK$352,MATCH(A47,'[4]349y2014'!$A:$A,0),5)</f>
        <v>17121</v>
      </c>
      <c r="G47" s="3">
        <f>INDEX('[4]343y2015'!$A$1:$J$346,MATCH(A47,'[4]343y2015'!$A:$A,0),5)</f>
        <v>17121</v>
      </c>
      <c r="H47" s="3">
        <f>INDEX('[4]340y2016'!$A$1:$H$343,MATCH(A47,'[4]340y2016'!$A:$A,0),5)</f>
        <v>17121</v>
      </c>
      <c r="I47" s="3">
        <f t="shared" si="8"/>
        <v>142859.35</v>
      </c>
      <c r="J47" s="3">
        <f t="shared" si="28"/>
        <v>458569.29000000004</v>
      </c>
      <c r="K47" s="29"/>
      <c r="L47" s="29">
        <v>2833404</v>
      </c>
      <c r="M47" s="29">
        <v>2995335</v>
      </c>
      <c r="N47" s="29">
        <v>3086750</v>
      </c>
      <c r="O47" s="29">
        <f t="shared" si="9"/>
        <v>8915489</v>
      </c>
      <c r="Q47" s="17">
        <f t="shared" si="10"/>
        <v>5.1435124870884821E-2</v>
      </c>
      <c r="R47" s="29"/>
      <c r="S47" s="30">
        <v>476.5</v>
      </c>
      <c r="T47" s="19">
        <f t="shared" si="11"/>
        <v>24.508800000000001</v>
      </c>
      <c r="U47" s="20">
        <f t="shared" si="12"/>
        <v>1.2004884008137505E-3</v>
      </c>
      <c r="V47" s="19">
        <f t="shared" si="13"/>
        <v>136946.46628715418</v>
      </c>
      <c r="W47" s="22"/>
      <c r="X47" s="21">
        <f t="shared" si="14"/>
        <v>20.534782769103941</v>
      </c>
      <c r="Y47" s="21">
        <f t="shared" si="15"/>
        <v>6224.5741277412098</v>
      </c>
      <c r="Z47" s="22"/>
      <c r="AA47" s="23">
        <f t="shared" si="16"/>
        <v>0.93335944335600685</v>
      </c>
      <c r="AB47" s="23"/>
      <c r="AC47" s="21">
        <v>89990</v>
      </c>
      <c r="AD47" s="21">
        <f t="shared" si="17"/>
        <v>188.85624344176284</v>
      </c>
      <c r="AE47" s="23">
        <f t="shared" si="18"/>
        <v>4.1796201466732172E-3</v>
      </c>
      <c r="AF47" s="22">
        <f t="shared" si="19"/>
        <v>26488.488126143024</v>
      </c>
      <c r="AG47" s="22"/>
      <c r="AH47" s="24">
        <f t="shared" si="20"/>
        <v>3.9718830598505059</v>
      </c>
      <c r="AI47" s="25">
        <f t="shared" si="2"/>
        <v>25.44</v>
      </c>
      <c r="AJ47" s="29"/>
      <c r="AK47" s="26">
        <f t="shared" si="21"/>
        <v>2.5440000000000005</v>
      </c>
      <c r="AL47" s="31">
        <f t="shared" si="3"/>
        <v>16965.936000000002</v>
      </c>
      <c r="AM47" s="31">
        <f t="shared" si="37"/>
        <v>36</v>
      </c>
      <c r="AN47" s="29"/>
      <c r="AO47" s="26">
        <f t="shared" si="4"/>
        <v>5.09</v>
      </c>
      <c r="AP47" s="31">
        <f t="shared" si="29"/>
        <v>33996.11</v>
      </c>
      <c r="AQ47" s="31">
        <f t="shared" si="38"/>
        <v>71</v>
      </c>
      <c r="AR47" s="29"/>
      <c r="AS47" s="26">
        <f t="shared" si="5"/>
        <v>7.6319999999999997</v>
      </c>
      <c r="AT47" s="31">
        <f t="shared" si="22"/>
        <v>51126.767999999996</v>
      </c>
      <c r="AU47" s="31">
        <f t="shared" si="39"/>
        <v>107</v>
      </c>
      <c r="AV47" s="29"/>
      <c r="AW47" s="26">
        <f t="shared" si="6"/>
        <v>10.176000000000002</v>
      </c>
      <c r="AX47" s="31">
        <f t="shared" si="30"/>
        <v>68372.544000000009</v>
      </c>
      <c r="AY47" s="31">
        <f t="shared" si="40"/>
        <v>143</v>
      </c>
      <c r="AZ47" s="29"/>
      <c r="BA47" s="28">
        <f t="shared" si="7"/>
        <v>12.72</v>
      </c>
      <c r="BB47" s="31">
        <f t="shared" si="31"/>
        <v>85720.08</v>
      </c>
      <c r="BC47" s="31">
        <f t="shared" si="41"/>
        <v>180</v>
      </c>
      <c r="BD47" s="29"/>
      <c r="BE47" s="28">
        <f t="shared" si="23"/>
        <v>15.263999999999999</v>
      </c>
      <c r="BF47" s="31">
        <f t="shared" si="32"/>
        <v>103169.37599999999</v>
      </c>
      <c r="BG47" s="31">
        <f t="shared" si="42"/>
        <v>217</v>
      </c>
      <c r="BH47" s="29"/>
      <c r="BI47" s="28">
        <f t="shared" si="24"/>
        <v>17.808</v>
      </c>
      <c r="BJ47" s="31">
        <f t="shared" si="33"/>
        <v>120364.272</v>
      </c>
      <c r="BK47" s="31">
        <f t="shared" si="43"/>
        <v>253</v>
      </c>
      <c r="BL47" s="29"/>
      <c r="BM47" s="28">
        <f t="shared" si="25"/>
        <v>20.352000000000004</v>
      </c>
      <c r="BN47" s="31">
        <f t="shared" si="34"/>
        <v>138373.24800000002</v>
      </c>
      <c r="BO47" s="31">
        <f t="shared" si="44"/>
        <v>290</v>
      </c>
      <c r="BP47" s="29"/>
      <c r="BQ47" s="28">
        <f t="shared" si="26"/>
        <v>22.896000000000001</v>
      </c>
      <c r="BR47" s="31">
        <f t="shared" si="35"/>
        <v>156127.82399999999</v>
      </c>
      <c r="BS47" s="31">
        <f t="shared" si="45"/>
        <v>328</v>
      </c>
      <c r="BT47" s="29"/>
      <c r="BU47" s="28">
        <f t="shared" si="27"/>
        <v>25.44</v>
      </c>
      <c r="BV47" s="31">
        <f t="shared" si="36"/>
        <v>173984.16</v>
      </c>
      <c r="BW47" s="29"/>
    </row>
    <row r="48" spans="1:75" x14ac:dyDescent="0.4">
      <c r="A48" s="14">
        <v>882</v>
      </c>
      <c r="B48" s="15" t="s">
        <v>80</v>
      </c>
      <c r="C48" s="3">
        <f>INDEX('[1]2013-14 ATR Data'!$A$1:$M$352,MATCH(A48,'[1]2013-14 ATR Data'!$A:$A,0),8)</f>
        <v>908272.7</v>
      </c>
      <c r="D48" s="3">
        <f>INDEX([2]Sheet1!$A$1:$N$343,MATCH(A48,[2]Sheet1!$A$1:$A$65536,0),6)</f>
        <v>865318.22</v>
      </c>
      <c r="E48" s="3">
        <f>INDEX('[3]2015-16 ATR Data'!$A$1:$K$372,MATCH($A48,'[3]2015-16 ATR Data'!$A:$A,0),6)</f>
        <v>860572.72</v>
      </c>
      <c r="F48" s="3">
        <f>INDEX('[4]349y2014'!$A$1:$CK$352,MATCH(A48,'[4]349y2014'!$A:$A,0),5)</f>
        <v>169605</v>
      </c>
      <c r="G48" s="3">
        <f>INDEX('[4]343y2015'!$A$1:$J$346,MATCH(A48,'[4]343y2015'!$A:$A,0),5)</f>
        <v>173955.58</v>
      </c>
      <c r="H48" s="3">
        <f>INDEX('[4]340y2016'!$A$1:$H$343,MATCH(A48,'[4]340y2016'!$A:$A,0),5)</f>
        <v>150281.43</v>
      </c>
      <c r="I48" s="3">
        <f t="shared" si="8"/>
        <v>710291.29</v>
      </c>
      <c r="J48" s="3">
        <f t="shared" si="28"/>
        <v>2140321.63</v>
      </c>
      <c r="K48" s="29"/>
      <c r="L48" s="29">
        <v>28498764</v>
      </c>
      <c r="M48" s="29">
        <v>29515959</v>
      </c>
      <c r="N48" s="29">
        <v>29612279</v>
      </c>
      <c r="O48" s="29">
        <f t="shared" si="9"/>
        <v>87627002</v>
      </c>
      <c r="Q48" s="17">
        <f t="shared" si="10"/>
        <v>2.4425366395623118E-2</v>
      </c>
      <c r="R48" s="29"/>
      <c r="S48" s="30">
        <v>4422.7</v>
      </c>
      <c r="T48" s="19">
        <f t="shared" si="11"/>
        <v>108.0261</v>
      </c>
      <c r="U48" s="20">
        <f t="shared" si="12"/>
        <v>5.2913271981960058E-3</v>
      </c>
      <c r="V48" s="19">
        <f t="shared" si="13"/>
        <v>603611.46452632302</v>
      </c>
      <c r="W48" s="22"/>
      <c r="X48" s="21">
        <f t="shared" si="14"/>
        <v>90.510041164540866</v>
      </c>
      <c r="Y48" s="21">
        <f t="shared" si="15"/>
        <v>57774.23713486053</v>
      </c>
      <c r="Z48" s="22"/>
      <c r="AA48" s="23">
        <f t="shared" si="16"/>
        <v>8.6631034840096763</v>
      </c>
      <c r="AB48" s="23"/>
      <c r="AC48" s="21">
        <v>350717</v>
      </c>
      <c r="AD48" s="21">
        <f t="shared" si="17"/>
        <v>79.299296809641177</v>
      </c>
      <c r="AE48" s="23">
        <f t="shared" si="18"/>
        <v>1.7549906347936073E-3</v>
      </c>
      <c r="AF48" s="22">
        <f t="shared" si="19"/>
        <v>11122.314219923597</v>
      </c>
      <c r="AG48" s="22"/>
      <c r="AH48" s="24">
        <f t="shared" si="20"/>
        <v>1.6677634157930121</v>
      </c>
      <c r="AI48" s="25">
        <f t="shared" si="2"/>
        <v>100.84</v>
      </c>
      <c r="AJ48" s="29"/>
      <c r="AK48" s="26">
        <f t="shared" si="21"/>
        <v>10.084000000000001</v>
      </c>
      <c r="AL48" s="31">
        <f t="shared" si="3"/>
        <v>67250.196000000011</v>
      </c>
      <c r="AM48" s="31">
        <f t="shared" si="37"/>
        <v>15</v>
      </c>
      <c r="AN48" s="29"/>
      <c r="AO48" s="26">
        <f t="shared" si="4"/>
        <v>20.170000000000002</v>
      </c>
      <c r="AP48" s="31">
        <f t="shared" si="29"/>
        <v>134715.43000000002</v>
      </c>
      <c r="AQ48" s="31">
        <f t="shared" si="38"/>
        <v>30</v>
      </c>
      <c r="AR48" s="29"/>
      <c r="AS48" s="26">
        <f t="shared" si="5"/>
        <v>30.251999999999999</v>
      </c>
      <c r="AT48" s="31">
        <f t="shared" si="22"/>
        <v>202658.14799999999</v>
      </c>
      <c r="AU48" s="31">
        <f t="shared" si="39"/>
        <v>46</v>
      </c>
      <c r="AV48" s="29"/>
      <c r="AW48" s="26">
        <f t="shared" si="6"/>
        <v>40.336000000000006</v>
      </c>
      <c r="AX48" s="31">
        <f t="shared" si="30"/>
        <v>271017.58400000003</v>
      </c>
      <c r="AY48" s="31">
        <f t="shared" si="40"/>
        <v>61</v>
      </c>
      <c r="AZ48" s="29"/>
      <c r="BA48" s="28">
        <f t="shared" si="7"/>
        <v>50.42</v>
      </c>
      <c r="BB48" s="31">
        <f t="shared" si="31"/>
        <v>339780.38</v>
      </c>
      <c r="BC48" s="31">
        <f t="shared" si="41"/>
        <v>77</v>
      </c>
      <c r="BD48" s="29"/>
      <c r="BE48" s="28">
        <f t="shared" si="23"/>
        <v>60.503999999999998</v>
      </c>
      <c r="BF48" s="31">
        <f t="shared" si="32"/>
        <v>408946.53599999996</v>
      </c>
      <c r="BG48" s="31">
        <f t="shared" si="42"/>
        <v>92</v>
      </c>
      <c r="BH48" s="29"/>
      <c r="BI48" s="28">
        <f t="shared" si="24"/>
        <v>70.587999999999994</v>
      </c>
      <c r="BJ48" s="31">
        <f t="shared" si="33"/>
        <v>477104.29199999996</v>
      </c>
      <c r="BK48" s="31">
        <f t="shared" si="43"/>
        <v>108</v>
      </c>
      <c r="BL48" s="29"/>
      <c r="BM48" s="28">
        <f t="shared" si="25"/>
        <v>80.672000000000011</v>
      </c>
      <c r="BN48" s="31">
        <f t="shared" si="34"/>
        <v>548488.92800000007</v>
      </c>
      <c r="BO48" s="31">
        <f t="shared" si="44"/>
        <v>124</v>
      </c>
      <c r="BP48" s="29"/>
      <c r="BQ48" s="28">
        <f t="shared" si="26"/>
        <v>90.756</v>
      </c>
      <c r="BR48" s="31">
        <f t="shared" si="35"/>
        <v>618865.16399999999</v>
      </c>
      <c r="BS48" s="31">
        <f t="shared" si="45"/>
        <v>140</v>
      </c>
      <c r="BT48" s="29"/>
      <c r="BU48" s="28">
        <f t="shared" si="27"/>
        <v>100.84</v>
      </c>
      <c r="BV48" s="31">
        <f t="shared" si="36"/>
        <v>689644.76</v>
      </c>
      <c r="BW48" s="29"/>
    </row>
    <row r="49" spans="1:75" x14ac:dyDescent="0.4">
      <c r="A49" s="14">
        <v>914</v>
      </c>
      <c r="B49" s="15" t="s">
        <v>81</v>
      </c>
      <c r="C49" s="3">
        <f>INDEX('[1]2013-14 ATR Data'!$A$1:$M$352,MATCH(A49,'[1]2013-14 ATR Data'!$A:$A,0),8)</f>
        <v>324103.32</v>
      </c>
      <c r="D49" s="3">
        <f>INDEX([2]Sheet1!$A$1:$N$343,MATCH(A49,[2]Sheet1!$A$1:$A$65536,0),6)</f>
        <v>269612.28000000003</v>
      </c>
      <c r="E49" s="3">
        <f>INDEX('[3]2015-16 ATR Data'!$A$1:$K$372,MATCH($A49,'[3]2015-16 ATR Data'!$A:$A,0),6)</f>
        <v>255934.59</v>
      </c>
      <c r="F49" s="3">
        <f>INDEX('[4]349y2014'!$A$1:$CK$352,MATCH(A49,'[4]349y2014'!$A:$A,0),5)</f>
        <v>46631.71</v>
      </c>
      <c r="G49" s="3">
        <f>INDEX('[4]343y2015'!$A$1:$J$346,MATCH(A49,'[4]343y2015'!$A:$A,0),5)</f>
        <v>43676.71</v>
      </c>
      <c r="H49" s="3">
        <f>INDEX('[4]340y2016'!$A$1:$H$343,MATCH(A49,'[4]340y2016'!$A:$A,0),5)</f>
        <v>50197.01</v>
      </c>
      <c r="I49" s="3">
        <f t="shared" si="8"/>
        <v>205737.58</v>
      </c>
      <c r="J49" s="3">
        <f t="shared" si="28"/>
        <v>709144.76</v>
      </c>
      <c r="K49" s="29"/>
      <c r="L49" s="29">
        <v>2722028</v>
      </c>
      <c r="M49" s="29">
        <v>2854478</v>
      </c>
      <c r="N49" s="29">
        <v>2867334</v>
      </c>
      <c r="O49" s="29">
        <f t="shared" si="9"/>
        <v>8443840</v>
      </c>
      <c r="Q49" s="17">
        <f t="shared" si="10"/>
        <v>8.3983680410808351E-2</v>
      </c>
      <c r="R49" s="29"/>
      <c r="S49" s="30">
        <v>488.4</v>
      </c>
      <c r="T49" s="19">
        <f t="shared" si="11"/>
        <v>41.017600000000002</v>
      </c>
      <c r="U49" s="20">
        <f t="shared" si="12"/>
        <v>2.0091213372020696E-3</v>
      </c>
      <c r="V49" s="19">
        <f t="shared" si="13"/>
        <v>229191.77501876774</v>
      </c>
      <c r="W49" s="22"/>
      <c r="X49" s="21">
        <f t="shared" si="14"/>
        <v>34.366737894552067</v>
      </c>
      <c r="Y49" s="21">
        <f t="shared" si="15"/>
        <v>6380.0251920016917</v>
      </c>
      <c r="Z49" s="22"/>
      <c r="AA49" s="23">
        <f t="shared" si="16"/>
        <v>0.95666894466961938</v>
      </c>
      <c r="AB49" s="23"/>
      <c r="AC49" s="21">
        <v>95499</v>
      </c>
      <c r="AD49" s="21">
        <f t="shared" si="17"/>
        <v>195.53439803439804</v>
      </c>
      <c r="AE49" s="23">
        <f t="shared" si="18"/>
        <v>4.327415893159001E-3</v>
      </c>
      <c r="AF49" s="22">
        <f t="shared" si="19"/>
        <v>27425.148812640862</v>
      </c>
      <c r="AG49" s="22"/>
      <c r="AH49" s="24">
        <f t="shared" si="20"/>
        <v>4.1123330053442588</v>
      </c>
      <c r="AI49" s="25">
        <f t="shared" si="2"/>
        <v>39.44</v>
      </c>
      <c r="AJ49" s="29"/>
      <c r="AK49" s="26">
        <f t="shared" si="21"/>
        <v>3.944</v>
      </c>
      <c r="AL49" s="31">
        <f t="shared" si="3"/>
        <v>26302.536</v>
      </c>
      <c r="AM49" s="31">
        <f t="shared" si="37"/>
        <v>54</v>
      </c>
      <c r="AN49" s="29"/>
      <c r="AO49" s="26">
        <f t="shared" si="4"/>
        <v>7.89</v>
      </c>
      <c r="AP49" s="31">
        <f t="shared" si="29"/>
        <v>52697.31</v>
      </c>
      <c r="AQ49" s="31">
        <f t="shared" si="38"/>
        <v>108</v>
      </c>
      <c r="AR49" s="29"/>
      <c r="AS49" s="26">
        <f t="shared" si="5"/>
        <v>11.831999999999999</v>
      </c>
      <c r="AT49" s="31">
        <f t="shared" si="22"/>
        <v>79262.567999999999</v>
      </c>
      <c r="AU49" s="31">
        <f t="shared" si="39"/>
        <v>162</v>
      </c>
      <c r="AV49" s="29"/>
      <c r="AW49" s="26">
        <f t="shared" si="6"/>
        <v>15.776</v>
      </c>
      <c r="AX49" s="31">
        <f t="shared" si="30"/>
        <v>105998.944</v>
      </c>
      <c r="AY49" s="31">
        <f t="shared" si="40"/>
        <v>217</v>
      </c>
      <c r="AZ49" s="29"/>
      <c r="BA49" s="28">
        <f t="shared" si="7"/>
        <v>19.72</v>
      </c>
      <c r="BB49" s="31">
        <f t="shared" si="31"/>
        <v>132893.07999999999</v>
      </c>
      <c r="BC49" s="31">
        <f t="shared" si="41"/>
        <v>272</v>
      </c>
      <c r="BD49" s="29"/>
      <c r="BE49" s="28">
        <f t="shared" si="23"/>
        <v>23.663999999999998</v>
      </c>
      <c r="BF49" s="31">
        <f t="shared" si="32"/>
        <v>159944.976</v>
      </c>
      <c r="BG49" s="31">
        <f t="shared" si="42"/>
        <v>327</v>
      </c>
      <c r="BH49" s="29"/>
      <c r="BI49" s="28">
        <f t="shared" si="24"/>
        <v>27.607999999999997</v>
      </c>
      <c r="BJ49" s="31">
        <f t="shared" si="33"/>
        <v>186602.47199999998</v>
      </c>
      <c r="BK49" s="31">
        <f t="shared" si="43"/>
        <v>382</v>
      </c>
      <c r="BL49" s="29"/>
      <c r="BM49" s="28">
        <f t="shared" si="25"/>
        <v>31.552</v>
      </c>
      <c r="BN49" s="31">
        <f t="shared" si="34"/>
        <v>214522.04800000001</v>
      </c>
      <c r="BO49" s="31">
        <f t="shared" si="44"/>
        <v>439</v>
      </c>
      <c r="BP49" s="29"/>
      <c r="BQ49" s="28">
        <f t="shared" si="26"/>
        <v>35.496000000000002</v>
      </c>
      <c r="BR49" s="31">
        <f t="shared" si="35"/>
        <v>242047.22400000002</v>
      </c>
      <c r="BS49" s="31">
        <f t="shared" si="45"/>
        <v>496</v>
      </c>
      <c r="BT49" s="29"/>
      <c r="BU49" s="28">
        <f t="shared" si="27"/>
        <v>39.44</v>
      </c>
      <c r="BV49" s="31">
        <f t="shared" si="36"/>
        <v>269730.15999999997</v>
      </c>
      <c r="BW49" s="29"/>
    </row>
    <row r="50" spans="1:75" x14ac:dyDescent="0.4">
      <c r="A50" s="14">
        <v>916</v>
      </c>
      <c r="B50" s="15" t="s">
        <v>82</v>
      </c>
      <c r="C50" s="3">
        <f>INDEX('[1]2013-14 ATR Data'!$A$1:$M$352,MATCH(A50,'[1]2013-14 ATR Data'!$A:$A,0),8)</f>
        <v>130474.94</v>
      </c>
      <c r="D50" s="3">
        <f>INDEX([2]Sheet1!$A$1:$N$343,MATCH(A50,[2]Sheet1!$A$1:$A$65536,0),6)</f>
        <v>125386.32</v>
      </c>
      <c r="E50" s="3">
        <f>INDEX('[3]2015-16 ATR Data'!$A$1:$K$372,MATCH($A50,'[3]2015-16 ATR Data'!$A:$A,0),6)</f>
        <v>111022.44</v>
      </c>
      <c r="F50" s="3">
        <f>INDEX('[4]349y2014'!$A$1:$CK$352,MATCH(A50,'[4]349y2014'!$A:$A,0),5)</f>
        <v>50338.29</v>
      </c>
      <c r="G50" s="3">
        <f>INDEX('[4]343y2015'!$A$1:$J$346,MATCH(A50,'[4]343y2015'!$A:$A,0),5)</f>
        <v>47921.86</v>
      </c>
      <c r="H50" s="3">
        <f>INDEX('[4]340y2016'!$A$1:$H$343,MATCH(A50,'[4]340y2016'!$A:$A,0),5)</f>
        <v>46704.28</v>
      </c>
      <c r="I50" s="3">
        <f t="shared" si="8"/>
        <v>64318.16</v>
      </c>
      <c r="J50" s="3">
        <f t="shared" si="28"/>
        <v>221919.27000000002</v>
      </c>
      <c r="K50" s="29"/>
      <c r="L50" s="29">
        <v>1732541</v>
      </c>
      <c r="M50" s="29">
        <v>1728118</v>
      </c>
      <c r="N50" s="29">
        <v>1667232</v>
      </c>
      <c r="O50" s="29">
        <f t="shared" si="9"/>
        <v>5127891</v>
      </c>
      <c r="Q50" s="17">
        <f t="shared" si="10"/>
        <v>4.3276908577034888E-2</v>
      </c>
      <c r="R50" s="29"/>
      <c r="S50" s="30">
        <v>261.2</v>
      </c>
      <c r="T50" s="19">
        <f t="shared" si="11"/>
        <v>11.303900000000001</v>
      </c>
      <c r="U50" s="20">
        <f t="shared" si="12"/>
        <v>5.5368687303982865E-4</v>
      </c>
      <c r="V50" s="19">
        <f t="shared" si="13"/>
        <v>63162.176861509419</v>
      </c>
      <c r="W50" s="22"/>
      <c r="X50" s="21">
        <f t="shared" si="14"/>
        <v>9.4710116751401134</v>
      </c>
      <c r="Y50" s="21">
        <f t="shared" si="15"/>
        <v>3412.0855449443939</v>
      </c>
      <c r="Z50" s="22"/>
      <c r="AA50" s="23">
        <f t="shared" si="16"/>
        <v>0.51163375992568505</v>
      </c>
      <c r="AB50" s="23"/>
      <c r="AC50" s="21">
        <v>34621</v>
      </c>
      <c r="AD50" s="21">
        <f t="shared" si="17"/>
        <v>132.54594180704441</v>
      </c>
      <c r="AE50" s="23">
        <f t="shared" si="18"/>
        <v>2.9334041524940731E-3</v>
      </c>
      <c r="AF50" s="22">
        <f t="shared" si="19"/>
        <v>18590.550895962308</v>
      </c>
      <c r="AG50" s="22"/>
      <c r="AH50" s="24">
        <f t="shared" si="20"/>
        <v>2.7876069719541623</v>
      </c>
      <c r="AI50" s="25">
        <f t="shared" si="2"/>
        <v>12.77</v>
      </c>
      <c r="AJ50" s="29"/>
      <c r="AK50" s="26">
        <f t="shared" si="21"/>
        <v>1.2770000000000001</v>
      </c>
      <c r="AL50" s="31">
        <f t="shared" si="3"/>
        <v>8516.3130000000001</v>
      </c>
      <c r="AM50" s="31">
        <f t="shared" si="37"/>
        <v>33</v>
      </c>
      <c r="AN50" s="29"/>
      <c r="AO50" s="26">
        <f t="shared" si="4"/>
        <v>2.5499999999999998</v>
      </c>
      <c r="AP50" s="31">
        <f t="shared" si="29"/>
        <v>17031.449999999997</v>
      </c>
      <c r="AQ50" s="31">
        <f t="shared" si="38"/>
        <v>65</v>
      </c>
      <c r="AR50" s="29"/>
      <c r="AS50" s="26">
        <f t="shared" si="5"/>
        <v>3.8309999999999995</v>
      </c>
      <c r="AT50" s="31">
        <f t="shared" si="22"/>
        <v>25663.868999999995</v>
      </c>
      <c r="AU50" s="31">
        <f t="shared" si="39"/>
        <v>98</v>
      </c>
      <c r="AV50" s="29"/>
      <c r="AW50" s="26">
        <f t="shared" si="6"/>
        <v>5.1080000000000005</v>
      </c>
      <c r="AX50" s="31">
        <f t="shared" si="30"/>
        <v>34320.652000000002</v>
      </c>
      <c r="AY50" s="31">
        <f t="shared" si="40"/>
        <v>131</v>
      </c>
      <c r="AZ50" s="29"/>
      <c r="BA50" s="28">
        <f t="shared" si="7"/>
        <v>6.3849999999999998</v>
      </c>
      <c r="BB50" s="31">
        <f t="shared" si="31"/>
        <v>43028.514999999999</v>
      </c>
      <c r="BC50" s="31">
        <f t="shared" si="41"/>
        <v>165</v>
      </c>
      <c r="BD50" s="29"/>
      <c r="BE50" s="28">
        <f t="shared" si="23"/>
        <v>7.661999999999999</v>
      </c>
      <c r="BF50" s="31">
        <f t="shared" si="32"/>
        <v>51787.457999999991</v>
      </c>
      <c r="BG50" s="31">
        <f t="shared" si="42"/>
        <v>198</v>
      </c>
      <c r="BH50" s="29"/>
      <c r="BI50" s="28">
        <f t="shared" si="24"/>
        <v>8.9389999999999983</v>
      </c>
      <c r="BJ50" s="31">
        <f t="shared" si="33"/>
        <v>60418.700999999986</v>
      </c>
      <c r="BK50" s="31">
        <f t="shared" si="43"/>
        <v>231</v>
      </c>
      <c r="BL50" s="29"/>
      <c r="BM50" s="28">
        <f t="shared" si="25"/>
        <v>10.216000000000001</v>
      </c>
      <c r="BN50" s="31">
        <f t="shared" si="34"/>
        <v>69458.584000000003</v>
      </c>
      <c r="BO50" s="31">
        <f t="shared" si="44"/>
        <v>266</v>
      </c>
      <c r="BP50" s="29"/>
      <c r="BQ50" s="28">
        <f t="shared" si="26"/>
        <v>11.493</v>
      </c>
      <c r="BR50" s="31">
        <f t="shared" si="35"/>
        <v>78370.767000000007</v>
      </c>
      <c r="BS50" s="31">
        <f t="shared" si="45"/>
        <v>300</v>
      </c>
      <c r="BT50" s="29"/>
      <c r="BU50" s="28">
        <f t="shared" si="27"/>
        <v>12.77</v>
      </c>
      <c r="BV50" s="31">
        <f t="shared" si="36"/>
        <v>87334.03</v>
      </c>
      <c r="BW50" s="29"/>
    </row>
    <row r="51" spans="1:75" x14ac:dyDescent="0.4">
      <c r="A51" s="14">
        <v>918</v>
      </c>
      <c r="B51" s="15" t="s">
        <v>83</v>
      </c>
      <c r="C51" s="3">
        <f>INDEX('[1]2013-14 ATR Data'!$A$1:$M$352,MATCH(A51,'[1]2013-14 ATR Data'!$A:$A,0),8)</f>
        <v>207292.17</v>
      </c>
      <c r="D51" s="3">
        <f>INDEX([2]Sheet1!$A$1:$N$343,MATCH(A51,[2]Sheet1!$A$1:$A$65536,0),6)</f>
        <v>213761.93</v>
      </c>
      <c r="E51" s="3">
        <f>INDEX('[3]2015-16 ATR Data'!$A$1:$K$372,MATCH($A51,'[3]2015-16 ATR Data'!$A:$A,0),6)</f>
        <v>203249.48</v>
      </c>
      <c r="F51" s="3">
        <f>INDEX('[4]349y2014'!$A$1:$CK$352,MATCH(A51,'[4]349y2014'!$A:$A,0),5)</f>
        <v>19459.43</v>
      </c>
      <c r="G51" s="3">
        <f>INDEX('[4]343y2015'!$A$1:$J$346,MATCH(A51,'[4]343y2015'!$A:$A,0),5)</f>
        <v>19459.43</v>
      </c>
      <c r="H51" s="3">
        <f>INDEX('[4]340y2016'!$A$1:$H$343,MATCH(A51,'[4]340y2016'!$A:$A,0),5)</f>
        <v>19459.43</v>
      </c>
      <c r="I51" s="3">
        <f t="shared" si="8"/>
        <v>183790.05000000002</v>
      </c>
      <c r="J51" s="3">
        <f t="shared" si="28"/>
        <v>565925.28999999992</v>
      </c>
      <c r="K51" s="29"/>
      <c r="L51" s="29">
        <v>2888532</v>
      </c>
      <c r="M51" s="29">
        <v>2891250</v>
      </c>
      <c r="N51" s="29">
        <v>2979941</v>
      </c>
      <c r="O51" s="29">
        <f t="shared" si="9"/>
        <v>8759723</v>
      </c>
      <c r="Q51" s="17">
        <f t="shared" si="10"/>
        <v>6.4605386494527267E-2</v>
      </c>
      <c r="R51" s="29"/>
      <c r="S51" s="30">
        <v>448.7</v>
      </c>
      <c r="T51" s="19">
        <f t="shared" si="11"/>
        <v>28.988399999999999</v>
      </c>
      <c r="U51" s="20">
        <f t="shared" si="12"/>
        <v>1.4199078681187704E-3</v>
      </c>
      <c r="V51" s="19">
        <f t="shared" si="13"/>
        <v>161976.87946037913</v>
      </c>
      <c r="W51" s="22"/>
      <c r="X51" s="21">
        <f t="shared" si="14"/>
        <v>24.288031108169012</v>
      </c>
      <c r="Y51" s="21">
        <f t="shared" si="15"/>
        <v>5861.4195406452891</v>
      </c>
      <c r="Z51" s="22"/>
      <c r="AA51" s="23">
        <f t="shared" si="16"/>
        <v>0.87890531423681051</v>
      </c>
      <c r="AB51" s="23"/>
      <c r="AC51" s="21">
        <v>85432</v>
      </c>
      <c r="AD51" s="21">
        <f t="shared" si="17"/>
        <v>190.398930242924</v>
      </c>
      <c r="AE51" s="23">
        <f t="shared" si="18"/>
        <v>4.2137616964394988E-3</v>
      </c>
      <c r="AF51" s="22">
        <f t="shared" si="19"/>
        <v>26704.861385878623</v>
      </c>
      <c r="AG51" s="22"/>
      <c r="AH51" s="24">
        <f t="shared" si="20"/>
        <v>4.0043276931891771</v>
      </c>
      <c r="AI51" s="25">
        <f t="shared" si="2"/>
        <v>29.17</v>
      </c>
      <c r="AJ51" s="29"/>
      <c r="AK51" s="26">
        <f t="shared" si="21"/>
        <v>2.9170000000000003</v>
      </c>
      <c r="AL51" s="31">
        <f t="shared" si="3"/>
        <v>19453.473000000002</v>
      </c>
      <c r="AM51" s="31">
        <f t="shared" si="37"/>
        <v>43</v>
      </c>
      <c r="AN51" s="29"/>
      <c r="AO51" s="26">
        <f t="shared" si="4"/>
        <v>5.83</v>
      </c>
      <c r="AP51" s="31">
        <f t="shared" si="29"/>
        <v>38938.57</v>
      </c>
      <c r="AQ51" s="31">
        <f t="shared" si="38"/>
        <v>87</v>
      </c>
      <c r="AR51" s="29"/>
      <c r="AS51" s="26">
        <f t="shared" si="5"/>
        <v>8.7509999999999994</v>
      </c>
      <c r="AT51" s="31">
        <f t="shared" si="22"/>
        <v>58622.948999999993</v>
      </c>
      <c r="AU51" s="31">
        <f t="shared" si="39"/>
        <v>131</v>
      </c>
      <c r="AV51" s="29"/>
      <c r="AW51" s="26">
        <f t="shared" si="6"/>
        <v>11.668000000000001</v>
      </c>
      <c r="AX51" s="31">
        <f t="shared" si="30"/>
        <v>78397.292000000001</v>
      </c>
      <c r="AY51" s="31">
        <f t="shared" si="40"/>
        <v>175</v>
      </c>
      <c r="AZ51" s="29"/>
      <c r="BA51" s="28">
        <f t="shared" si="7"/>
        <v>14.585000000000001</v>
      </c>
      <c r="BB51" s="31">
        <f t="shared" si="31"/>
        <v>98288.315000000002</v>
      </c>
      <c r="BC51" s="31">
        <f t="shared" si="41"/>
        <v>219</v>
      </c>
      <c r="BD51" s="29"/>
      <c r="BE51" s="28">
        <f t="shared" si="23"/>
        <v>17.501999999999999</v>
      </c>
      <c r="BF51" s="31">
        <f t="shared" si="32"/>
        <v>118296.018</v>
      </c>
      <c r="BG51" s="31">
        <f t="shared" si="42"/>
        <v>264</v>
      </c>
      <c r="BH51" s="29"/>
      <c r="BI51" s="28">
        <f t="shared" si="24"/>
        <v>20.419</v>
      </c>
      <c r="BJ51" s="31">
        <f t="shared" si="33"/>
        <v>138012.02100000001</v>
      </c>
      <c r="BK51" s="31">
        <f t="shared" si="43"/>
        <v>308</v>
      </c>
      <c r="BL51" s="29"/>
      <c r="BM51" s="28">
        <f t="shared" si="25"/>
        <v>23.336000000000002</v>
      </c>
      <c r="BN51" s="31">
        <f t="shared" si="34"/>
        <v>158661.46400000001</v>
      </c>
      <c r="BO51" s="31">
        <f t="shared" si="44"/>
        <v>354</v>
      </c>
      <c r="BP51" s="29"/>
      <c r="BQ51" s="28">
        <f t="shared" si="26"/>
        <v>26.253000000000004</v>
      </c>
      <c r="BR51" s="31">
        <f t="shared" si="35"/>
        <v>179019.20700000002</v>
      </c>
      <c r="BS51" s="31">
        <f t="shared" si="45"/>
        <v>399</v>
      </c>
      <c r="BT51" s="29"/>
      <c r="BU51" s="28">
        <f t="shared" si="27"/>
        <v>29.17</v>
      </c>
      <c r="BV51" s="31">
        <f t="shared" si="36"/>
        <v>199493.63</v>
      </c>
      <c r="BW51" s="29"/>
    </row>
    <row r="52" spans="1:75" x14ac:dyDescent="0.4">
      <c r="A52" s="14">
        <v>936</v>
      </c>
      <c r="B52" s="15" t="s">
        <v>84</v>
      </c>
      <c r="C52" s="3">
        <f>INDEX('[1]2013-14 ATR Data'!$A$1:$M$352,MATCH(A52,'[1]2013-14 ATR Data'!$A:$A,0),8)</f>
        <v>147202.12</v>
      </c>
      <c r="D52" s="3">
        <f>INDEX([2]Sheet1!$A$1:$N$343,MATCH(A52,[2]Sheet1!$A$1:$A$65536,0),6)</f>
        <v>150585.14000000001</v>
      </c>
      <c r="E52" s="3">
        <f>INDEX('[3]2015-16 ATR Data'!$A$1:$K$372,MATCH($A52,'[3]2015-16 ATR Data'!$A:$A,0),6)</f>
        <v>164332.81</v>
      </c>
      <c r="F52" s="3">
        <f>INDEX('[4]349y2014'!$A$1:$CK$352,MATCH(A52,'[4]349y2014'!$A:$A,0),5)</f>
        <v>47155.71</v>
      </c>
      <c r="G52" s="3">
        <f>INDEX('[4]343y2015'!$A$1:$J$346,MATCH(A52,'[4]343y2015'!$A:$A,0),5)</f>
        <v>34632.14</v>
      </c>
      <c r="H52" s="3">
        <f>INDEX('[4]340y2016'!$A$1:$H$343,MATCH(A52,'[4]340y2016'!$A:$A,0),5)</f>
        <v>23796.71</v>
      </c>
      <c r="I52" s="3">
        <f t="shared" si="8"/>
        <v>140536.1</v>
      </c>
      <c r="J52" s="3">
        <f t="shared" si="28"/>
        <v>356535.51</v>
      </c>
      <c r="K52" s="29"/>
      <c r="L52" s="29">
        <v>5472174</v>
      </c>
      <c r="M52" s="29">
        <v>5672106</v>
      </c>
      <c r="N52" s="29">
        <v>5615755</v>
      </c>
      <c r="O52" s="29">
        <f t="shared" si="9"/>
        <v>16760035</v>
      </c>
      <c r="Q52" s="17">
        <f t="shared" si="10"/>
        <v>2.1272957365542494E-2</v>
      </c>
      <c r="R52" s="29"/>
      <c r="S52" s="30">
        <v>861.2</v>
      </c>
      <c r="T52" s="19">
        <f t="shared" si="11"/>
        <v>18.3203</v>
      </c>
      <c r="U52" s="20">
        <f t="shared" si="12"/>
        <v>8.9736370811415291E-4</v>
      </c>
      <c r="V52" s="19">
        <f t="shared" si="13"/>
        <v>102367.32709559631</v>
      </c>
      <c r="W52" s="22"/>
      <c r="X52" s="21">
        <f t="shared" si="14"/>
        <v>15.349726660008443</v>
      </c>
      <c r="Y52" s="21">
        <f t="shared" si="15"/>
        <v>11249.95433118726</v>
      </c>
      <c r="Z52" s="22"/>
      <c r="AA52" s="23">
        <f t="shared" si="16"/>
        <v>1.6869027337212865</v>
      </c>
      <c r="AB52" s="23"/>
      <c r="AC52" s="21">
        <v>35989</v>
      </c>
      <c r="AD52" s="21">
        <f t="shared" si="17"/>
        <v>41.789363678588018</v>
      </c>
      <c r="AE52" s="23">
        <f t="shared" si="18"/>
        <v>9.2484983903400085E-4</v>
      </c>
      <c r="AF52" s="22">
        <f t="shared" si="19"/>
        <v>5861.268038727535</v>
      </c>
      <c r="AG52" s="22"/>
      <c r="AH52" s="24">
        <f t="shared" si="20"/>
        <v>0.8788825969002152</v>
      </c>
      <c r="AI52" s="25">
        <f t="shared" si="2"/>
        <v>17.920000000000002</v>
      </c>
      <c r="AJ52" s="29"/>
      <c r="AK52" s="26">
        <f t="shared" si="21"/>
        <v>1.7920000000000003</v>
      </c>
      <c r="AL52" s="31">
        <f t="shared" si="3"/>
        <v>11950.848000000002</v>
      </c>
      <c r="AM52" s="31">
        <f t="shared" si="37"/>
        <v>14</v>
      </c>
      <c r="AN52" s="29"/>
      <c r="AO52" s="26">
        <f t="shared" si="4"/>
        <v>3.58</v>
      </c>
      <c r="AP52" s="31">
        <f t="shared" si="29"/>
        <v>23910.82</v>
      </c>
      <c r="AQ52" s="31">
        <f t="shared" si="38"/>
        <v>28</v>
      </c>
      <c r="AR52" s="29"/>
      <c r="AS52" s="26">
        <f t="shared" si="5"/>
        <v>5.3760000000000003</v>
      </c>
      <c r="AT52" s="31">
        <f t="shared" si="22"/>
        <v>36013.824000000001</v>
      </c>
      <c r="AU52" s="31">
        <f t="shared" si="39"/>
        <v>42</v>
      </c>
      <c r="AV52" s="29"/>
      <c r="AW52" s="26">
        <f t="shared" si="6"/>
        <v>7.168000000000001</v>
      </c>
      <c r="AX52" s="31">
        <f t="shared" si="30"/>
        <v>48161.792000000009</v>
      </c>
      <c r="AY52" s="31">
        <f t="shared" si="40"/>
        <v>56</v>
      </c>
      <c r="AZ52" s="29"/>
      <c r="BA52" s="28">
        <f t="shared" si="7"/>
        <v>8.9600000000000009</v>
      </c>
      <c r="BB52" s="31">
        <f t="shared" si="31"/>
        <v>60381.440000000002</v>
      </c>
      <c r="BC52" s="31">
        <f t="shared" si="41"/>
        <v>70</v>
      </c>
      <c r="BD52" s="29"/>
      <c r="BE52" s="28">
        <f t="shared" si="23"/>
        <v>10.752000000000001</v>
      </c>
      <c r="BF52" s="31">
        <f t="shared" si="32"/>
        <v>72672.768000000011</v>
      </c>
      <c r="BG52" s="31">
        <f t="shared" si="42"/>
        <v>84</v>
      </c>
      <c r="BH52" s="29"/>
      <c r="BI52" s="28">
        <f t="shared" si="24"/>
        <v>12.544</v>
      </c>
      <c r="BJ52" s="31">
        <f t="shared" si="33"/>
        <v>84784.896000000008</v>
      </c>
      <c r="BK52" s="31">
        <f t="shared" si="43"/>
        <v>98</v>
      </c>
      <c r="BL52" s="29"/>
      <c r="BM52" s="28">
        <f t="shared" si="25"/>
        <v>14.336000000000002</v>
      </c>
      <c r="BN52" s="31">
        <f t="shared" si="34"/>
        <v>97470.464000000007</v>
      </c>
      <c r="BO52" s="31">
        <f t="shared" si="44"/>
        <v>113</v>
      </c>
      <c r="BP52" s="29"/>
      <c r="BQ52" s="28">
        <f t="shared" si="26"/>
        <v>16.128000000000004</v>
      </c>
      <c r="BR52" s="31">
        <f t="shared" si="35"/>
        <v>109976.83200000002</v>
      </c>
      <c r="BS52" s="31">
        <f t="shared" si="45"/>
        <v>128</v>
      </c>
      <c r="BT52" s="29"/>
      <c r="BU52" s="28">
        <f t="shared" si="27"/>
        <v>17.920000000000002</v>
      </c>
      <c r="BV52" s="31">
        <f t="shared" si="36"/>
        <v>122554.88</v>
      </c>
      <c r="BW52" s="29"/>
    </row>
    <row r="53" spans="1:75" x14ac:dyDescent="0.4">
      <c r="A53" s="14">
        <v>977</v>
      </c>
      <c r="B53" s="15" t="s">
        <v>85</v>
      </c>
      <c r="C53" s="3">
        <f>INDEX('[1]2013-14 ATR Data'!$A$1:$M$352,MATCH(A53,'[1]2013-14 ATR Data'!$A:$A,0),8)</f>
        <v>346467.75</v>
      </c>
      <c r="D53" s="3">
        <f>INDEX([2]Sheet1!$A$1:$N$343,MATCH(A53,[2]Sheet1!$A$1:$A$65536,0),6)</f>
        <v>335395.17</v>
      </c>
      <c r="E53" s="3">
        <f>INDEX('[3]2015-16 ATR Data'!$A$1:$K$372,MATCH($A53,'[3]2015-16 ATR Data'!$A:$A,0),6)</f>
        <v>359518.16</v>
      </c>
      <c r="F53" s="3">
        <f>INDEX('[4]349y2014'!$A$1:$CK$352,MATCH(A53,'[4]349y2014'!$A:$A,0),5)</f>
        <v>75920.02</v>
      </c>
      <c r="G53" s="3">
        <f>INDEX('[4]343y2015'!$A$1:$J$346,MATCH(A53,'[4]343y2015'!$A:$A,0),5)</f>
        <v>75920.02</v>
      </c>
      <c r="H53" s="3">
        <f>INDEX('[4]340y2016'!$A$1:$H$343,MATCH(A53,'[4]340y2016'!$A:$A,0),5)</f>
        <v>100777.18</v>
      </c>
      <c r="I53" s="3">
        <f t="shared" si="8"/>
        <v>258740.97999999998</v>
      </c>
      <c r="J53" s="3">
        <f t="shared" si="28"/>
        <v>788763.85999999987</v>
      </c>
      <c r="K53" s="29"/>
      <c r="L53" s="29">
        <v>3613838</v>
      </c>
      <c r="M53" s="29">
        <v>3825966</v>
      </c>
      <c r="N53" s="29">
        <v>3585265</v>
      </c>
      <c r="O53" s="29">
        <f t="shared" si="9"/>
        <v>11025069</v>
      </c>
      <c r="Q53" s="17">
        <f t="shared" si="10"/>
        <v>7.1542759505632103E-2</v>
      </c>
      <c r="R53" s="29"/>
      <c r="S53" s="30">
        <v>567.9</v>
      </c>
      <c r="T53" s="19">
        <f t="shared" si="11"/>
        <v>40.629100000000001</v>
      </c>
      <c r="U53" s="20">
        <f t="shared" si="12"/>
        <v>1.9900918562109097E-3</v>
      </c>
      <c r="V53" s="19">
        <f t="shared" si="13"/>
        <v>227020.97505497682</v>
      </c>
      <c r="W53" s="22"/>
      <c r="X53" s="21">
        <f t="shared" si="14"/>
        <v>34.041231827107033</v>
      </c>
      <c r="Y53" s="21">
        <f t="shared" si="15"/>
        <v>7418.5428061788725</v>
      </c>
      <c r="Z53" s="22"/>
      <c r="AA53" s="23">
        <f t="shared" si="16"/>
        <v>1.1123920836975367</v>
      </c>
      <c r="AB53" s="23"/>
      <c r="AC53" s="21">
        <v>181013</v>
      </c>
      <c r="AD53" s="21">
        <f t="shared" si="17"/>
        <v>318.74097552385984</v>
      </c>
      <c r="AE53" s="23">
        <f t="shared" si="18"/>
        <v>7.0541284661346749E-3</v>
      </c>
      <c r="AF53" s="22">
        <f t="shared" si="19"/>
        <v>44705.784630745038</v>
      </c>
      <c r="AG53" s="22"/>
      <c r="AH53" s="24">
        <f t="shared" si="20"/>
        <v>6.7035214621000208</v>
      </c>
      <c r="AI53" s="25">
        <f t="shared" si="2"/>
        <v>41.86</v>
      </c>
      <c r="AJ53" s="29"/>
      <c r="AK53" s="26">
        <f t="shared" si="21"/>
        <v>4.1859999999999999</v>
      </c>
      <c r="AL53" s="31">
        <f t="shared" si="3"/>
        <v>27916.434000000001</v>
      </c>
      <c r="AM53" s="31">
        <f t="shared" si="37"/>
        <v>49</v>
      </c>
      <c r="AN53" s="29"/>
      <c r="AO53" s="26">
        <f t="shared" si="4"/>
        <v>8.3699999999999992</v>
      </c>
      <c r="AP53" s="31">
        <f t="shared" si="29"/>
        <v>55903.229999999996</v>
      </c>
      <c r="AQ53" s="31">
        <f t="shared" si="38"/>
        <v>98</v>
      </c>
      <c r="AR53" s="29"/>
      <c r="AS53" s="26">
        <f t="shared" si="5"/>
        <v>12.558</v>
      </c>
      <c r="AT53" s="31">
        <f t="shared" si="22"/>
        <v>84126.042000000001</v>
      </c>
      <c r="AU53" s="31">
        <f t="shared" si="39"/>
        <v>148</v>
      </c>
      <c r="AV53" s="29"/>
      <c r="AW53" s="26">
        <f t="shared" si="6"/>
        <v>16.744</v>
      </c>
      <c r="AX53" s="31">
        <f t="shared" si="30"/>
        <v>112502.936</v>
      </c>
      <c r="AY53" s="31">
        <f t="shared" si="40"/>
        <v>198</v>
      </c>
      <c r="AZ53" s="29"/>
      <c r="BA53" s="28">
        <f t="shared" si="7"/>
        <v>20.93</v>
      </c>
      <c r="BB53" s="31">
        <f t="shared" si="31"/>
        <v>141047.26999999999</v>
      </c>
      <c r="BC53" s="31">
        <f t="shared" si="41"/>
        <v>248</v>
      </c>
      <c r="BD53" s="29"/>
      <c r="BE53" s="28">
        <f t="shared" si="23"/>
        <v>25.116</v>
      </c>
      <c r="BF53" s="31">
        <f t="shared" si="32"/>
        <v>169759.04399999999</v>
      </c>
      <c r="BG53" s="31">
        <f t="shared" si="42"/>
        <v>299</v>
      </c>
      <c r="BH53" s="29"/>
      <c r="BI53" s="28">
        <f t="shared" si="24"/>
        <v>29.301999999999996</v>
      </c>
      <c r="BJ53" s="31">
        <f t="shared" si="33"/>
        <v>198052.21799999996</v>
      </c>
      <c r="BK53" s="31">
        <f t="shared" si="43"/>
        <v>349</v>
      </c>
      <c r="BL53" s="29"/>
      <c r="BM53" s="28">
        <f t="shared" si="25"/>
        <v>33.488</v>
      </c>
      <c r="BN53" s="31">
        <f t="shared" si="34"/>
        <v>227684.91200000001</v>
      </c>
      <c r="BO53" s="31">
        <f t="shared" si="44"/>
        <v>401</v>
      </c>
      <c r="BP53" s="29"/>
      <c r="BQ53" s="28">
        <f t="shared" si="26"/>
        <v>37.673999999999999</v>
      </c>
      <c r="BR53" s="31">
        <f t="shared" si="35"/>
        <v>256899.00599999999</v>
      </c>
      <c r="BS53" s="31">
        <f t="shared" si="45"/>
        <v>452</v>
      </c>
      <c r="BT53" s="29"/>
      <c r="BU53" s="28">
        <f t="shared" si="27"/>
        <v>41.86</v>
      </c>
      <c r="BV53" s="31">
        <f t="shared" si="36"/>
        <v>286280.53999999998</v>
      </c>
      <c r="BW53" s="29"/>
    </row>
    <row r="54" spans="1:75" x14ac:dyDescent="0.4">
      <c r="A54" s="14">
        <v>981</v>
      </c>
      <c r="B54" s="15" t="s">
        <v>86</v>
      </c>
      <c r="C54" s="3">
        <f>INDEX('[1]2013-14 ATR Data'!$A$1:$M$352,MATCH(A54,'[1]2013-14 ATR Data'!$A:$A,0),8)</f>
        <v>606379.92000000004</v>
      </c>
      <c r="D54" s="3">
        <f>INDEX([2]Sheet1!$A$1:$N$343,MATCH(A54,[2]Sheet1!$A$1:$A$65536,0),6)</f>
        <v>643667.27</v>
      </c>
      <c r="E54" s="3">
        <f>INDEX('[3]2015-16 ATR Data'!$A$1:$K$372,MATCH($A54,'[3]2015-16 ATR Data'!$A:$A,0),6)</f>
        <v>645763.11</v>
      </c>
      <c r="F54" s="3">
        <f>INDEX('[4]349y2014'!$A$1:$CK$352,MATCH(A54,'[4]349y2014'!$A:$A,0),5)</f>
        <v>116156.42</v>
      </c>
      <c r="G54" s="3">
        <f>INDEX('[4]343y2015'!$A$1:$J$346,MATCH(A54,'[4]343y2015'!$A:$A,0),5)</f>
        <v>127992.57</v>
      </c>
      <c r="H54" s="3">
        <f>INDEX('[4]340y2016'!$A$1:$H$343,MATCH(A54,'[4]340y2016'!$A:$A,0),5)</f>
        <v>130823.92</v>
      </c>
      <c r="I54" s="3">
        <f t="shared" si="8"/>
        <v>514939.19</v>
      </c>
      <c r="J54" s="3">
        <f t="shared" si="28"/>
        <v>1520837.39</v>
      </c>
      <c r="K54" s="29"/>
      <c r="L54" s="29">
        <v>10940063</v>
      </c>
      <c r="M54" s="29">
        <v>11745270</v>
      </c>
      <c r="N54" s="29">
        <v>12171982</v>
      </c>
      <c r="O54" s="29">
        <f t="shared" si="9"/>
        <v>34857315</v>
      </c>
      <c r="Q54" s="17">
        <f t="shared" si="10"/>
        <v>4.3630365391023371E-2</v>
      </c>
      <c r="R54" s="29"/>
      <c r="S54" s="30">
        <v>1902.3</v>
      </c>
      <c r="T54" s="19">
        <f t="shared" si="11"/>
        <v>82.998000000000005</v>
      </c>
      <c r="U54" s="20">
        <f t="shared" si="12"/>
        <v>4.0654024795477401E-3</v>
      </c>
      <c r="V54" s="19">
        <f t="shared" si="13"/>
        <v>463763.33434934483</v>
      </c>
      <c r="W54" s="22"/>
      <c r="X54" s="21">
        <f t="shared" si="14"/>
        <v>69.540161096018124</v>
      </c>
      <c r="Y54" s="21">
        <f t="shared" si="15"/>
        <v>24849.962986783004</v>
      </c>
      <c r="Z54" s="22"/>
      <c r="AA54" s="23">
        <f t="shared" si="16"/>
        <v>3.7261902814189543</v>
      </c>
      <c r="AB54" s="23"/>
      <c r="AC54" s="21">
        <v>120257</v>
      </c>
      <c r="AD54" s="21">
        <f t="shared" si="17"/>
        <v>63.216632497503021</v>
      </c>
      <c r="AE54" s="23">
        <f t="shared" si="18"/>
        <v>1.3990615611968254E-3</v>
      </c>
      <c r="AF54" s="22">
        <f t="shared" si="19"/>
        <v>8866.6013300281575</v>
      </c>
      <c r="AG54" s="22"/>
      <c r="AH54" s="24">
        <f t="shared" si="20"/>
        <v>1.3295248658011931</v>
      </c>
      <c r="AI54" s="25">
        <f t="shared" si="2"/>
        <v>74.599999999999994</v>
      </c>
      <c r="AJ54" s="29"/>
      <c r="AK54" s="26">
        <f t="shared" si="21"/>
        <v>7.46</v>
      </c>
      <c r="AL54" s="31">
        <f t="shared" si="3"/>
        <v>49750.74</v>
      </c>
      <c r="AM54" s="31">
        <f t="shared" si="37"/>
        <v>26</v>
      </c>
      <c r="AN54" s="29"/>
      <c r="AO54" s="26">
        <f t="shared" si="4"/>
        <v>14.92</v>
      </c>
      <c r="AP54" s="31">
        <f t="shared" si="29"/>
        <v>99650.68</v>
      </c>
      <c r="AQ54" s="31">
        <f t="shared" si="38"/>
        <v>52</v>
      </c>
      <c r="AR54" s="29"/>
      <c r="AS54" s="26">
        <f t="shared" si="5"/>
        <v>22.38</v>
      </c>
      <c r="AT54" s="31">
        <f t="shared" si="22"/>
        <v>149923.62</v>
      </c>
      <c r="AU54" s="31">
        <f t="shared" si="39"/>
        <v>79</v>
      </c>
      <c r="AV54" s="29"/>
      <c r="AW54" s="26">
        <f t="shared" si="6"/>
        <v>29.84</v>
      </c>
      <c r="AX54" s="31">
        <f t="shared" si="30"/>
        <v>200494.96</v>
      </c>
      <c r="AY54" s="31">
        <f t="shared" si="40"/>
        <v>105</v>
      </c>
      <c r="AZ54" s="29"/>
      <c r="BA54" s="28">
        <f t="shared" si="7"/>
        <v>37.299999999999997</v>
      </c>
      <c r="BB54" s="31">
        <f t="shared" si="31"/>
        <v>251364.69999999998</v>
      </c>
      <c r="BC54" s="31">
        <f t="shared" si="41"/>
        <v>132</v>
      </c>
      <c r="BD54" s="29"/>
      <c r="BE54" s="28">
        <f t="shared" si="23"/>
        <v>44.76</v>
      </c>
      <c r="BF54" s="31">
        <f t="shared" si="32"/>
        <v>302532.83999999997</v>
      </c>
      <c r="BG54" s="31">
        <f t="shared" si="42"/>
        <v>159</v>
      </c>
      <c r="BH54" s="29"/>
      <c r="BI54" s="28">
        <f t="shared" si="24"/>
        <v>52.219999999999992</v>
      </c>
      <c r="BJ54" s="31">
        <f t="shared" si="33"/>
        <v>352954.97999999992</v>
      </c>
      <c r="BK54" s="31">
        <f t="shared" si="43"/>
        <v>186</v>
      </c>
      <c r="BL54" s="29"/>
      <c r="BM54" s="28">
        <f t="shared" si="25"/>
        <v>59.68</v>
      </c>
      <c r="BN54" s="31">
        <f t="shared" si="34"/>
        <v>405764.32</v>
      </c>
      <c r="BO54" s="31">
        <f t="shared" si="44"/>
        <v>213</v>
      </c>
      <c r="BP54" s="29"/>
      <c r="BQ54" s="28">
        <f t="shared" si="26"/>
        <v>67.14</v>
      </c>
      <c r="BR54" s="31">
        <f t="shared" si="35"/>
        <v>457827.66000000003</v>
      </c>
      <c r="BS54" s="31">
        <f t="shared" si="45"/>
        <v>241</v>
      </c>
      <c r="BT54" s="29"/>
      <c r="BU54" s="28">
        <f t="shared" si="27"/>
        <v>74.599999999999994</v>
      </c>
      <c r="BV54" s="31">
        <f t="shared" si="36"/>
        <v>510189.39999999997</v>
      </c>
      <c r="BW54" s="29"/>
    </row>
    <row r="55" spans="1:75" x14ac:dyDescent="0.4">
      <c r="A55" s="14">
        <v>999</v>
      </c>
      <c r="B55" s="15" t="s">
        <v>87</v>
      </c>
      <c r="C55" s="3">
        <f>INDEX('[1]2013-14 ATR Data'!$A$1:$M$352,MATCH(A55,'[1]2013-14 ATR Data'!$A:$A,0),8)</f>
        <v>889226.11</v>
      </c>
      <c r="D55" s="3">
        <f>INDEX([2]Sheet1!$A$1:$N$343,MATCH(A55,[2]Sheet1!$A$1:$A$65536,0),6)</f>
        <v>804623.14</v>
      </c>
      <c r="E55" s="3">
        <f>INDEX('[3]2015-16 ATR Data'!$A$1:$K$372,MATCH($A55,'[3]2015-16 ATR Data'!$A:$A,0),6)</f>
        <v>827984.66</v>
      </c>
      <c r="F55" s="3">
        <f>INDEX('[4]349y2014'!$A$1:$CK$352,MATCH(A55,'[4]349y2014'!$A:$A,0),5)</f>
        <v>99412</v>
      </c>
      <c r="G55" s="3">
        <f>INDEX('[4]343y2015'!$A$1:$J$346,MATCH(A55,'[4]343y2015'!$A:$A,0),5)</f>
        <v>111990.29</v>
      </c>
      <c r="H55" s="3">
        <f>INDEX('[4]340y2016'!$A$1:$H$343,MATCH(A55,'[4]340y2016'!$A:$A,0),5)</f>
        <v>111990.29</v>
      </c>
      <c r="I55" s="3">
        <f t="shared" si="8"/>
        <v>715994.37</v>
      </c>
      <c r="J55" s="3">
        <f t="shared" si="28"/>
        <v>2198441.33</v>
      </c>
      <c r="K55" s="29"/>
      <c r="L55" s="29">
        <v>10347551</v>
      </c>
      <c r="M55" s="29">
        <v>10665596</v>
      </c>
      <c r="N55" s="29">
        <v>10902120</v>
      </c>
      <c r="O55" s="29">
        <f t="shared" si="9"/>
        <v>31915267</v>
      </c>
      <c r="Q55" s="17">
        <f t="shared" si="10"/>
        <v>6.8883689113426502E-2</v>
      </c>
      <c r="R55" s="29"/>
      <c r="S55" s="30">
        <v>1678.9</v>
      </c>
      <c r="T55" s="19">
        <f t="shared" si="11"/>
        <v>115.64879999999999</v>
      </c>
      <c r="U55" s="20">
        <f t="shared" si="12"/>
        <v>5.664701779280472E-3</v>
      </c>
      <c r="V55" s="19">
        <f t="shared" si="13"/>
        <v>646204.40373865038</v>
      </c>
      <c r="W55" s="22"/>
      <c r="X55" s="21">
        <f t="shared" si="14"/>
        <v>96.896746699452748</v>
      </c>
      <c r="Y55" s="21">
        <f t="shared" si="15"/>
        <v>21931.663175371912</v>
      </c>
      <c r="Z55" s="22"/>
      <c r="AA55" s="23">
        <f t="shared" si="16"/>
        <v>3.2885984668423918</v>
      </c>
      <c r="AB55" s="23"/>
      <c r="AC55" s="21">
        <v>318881</v>
      </c>
      <c r="AD55" s="21">
        <f t="shared" si="17"/>
        <v>189.9344809101197</v>
      </c>
      <c r="AE55" s="23">
        <f t="shared" si="18"/>
        <v>4.2034828634333965E-3</v>
      </c>
      <c r="AF55" s="22">
        <f t="shared" si="19"/>
        <v>26639.718924009339</v>
      </c>
      <c r="AG55" s="22"/>
      <c r="AH55" s="24">
        <f t="shared" si="20"/>
        <v>3.9945597426914587</v>
      </c>
      <c r="AI55" s="25">
        <f t="shared" si="2"/>
        <v>104.18</v>
      </c>
      <c r="AJ55" s="29"/>
      <c r="AK55" s="26">
        <f t="shared" si="21"/>
        <v>10.418000000000001</v>
      </c>
      <c r="AL55" s="31">
        <f t="shared" si="3"/>
        <v>69477.642000000007</v>
      </c>
      <c r="AM55" s="31">
        <f t="shared" si="37"/>
        <v>41</v>
      </c>
      <c r="AN55" s="29"/>
      <c r="AO55" s="26">
        <f t="shared" si="4"/>
        <v>20.84</v>
      </c>
      <c r="AP55" s="31">
        <f t="shared" si="29"/>
        <v>139190.35999999999</v>
      </c>
      <c r="AQ55" s="31">
        <f t="shared" si="38"/>
        <v>83</v>
      </c>
      <c r="AR55" s="29"/>
      <c r="AS55" s="26">
        <f t="shared" si="5"/>
        <v>31.254000000000001</v>
      </c>
      <c r="AT55" s="31">
        <f t="shared" si="22"/>
        <v>209370.546</v>
      </c>
      <c r="AU55" s="31">
        <f t="shared" si="39"/>
        <v>125</v>
      </c>
      <c r="AV55" s="29"/>
      <c r="AW55" s="26">
        <f t="shared" si="6"/>
        <v>41.672000000000004</v>
      </c>
      <c r="AX55" s="31">
        <f t="shared" si="30"/>
        <v>279994.16800000001</v>
      </c>
      <c r="AY55" s="31">
        <f t="shared" si="40"/>
        <v>167</v>
      </c>
      <c r="AZ55" s="29"/>
      <c r="BA55" s="28">
        <f t="shared" si="7"/>
        <v>52.09</v>
      </c>
      <c r="BB55" s="31">
        <f t="shared" si="31"/>
        <v>351034.51</v>
      </c>
      <c r="BC55" s="31">
        <f t="shared" si="41"/>
        <v>209</v>
      </c>
      <c r="BD55" s="29"/>
      <c r="BE55" s="28">
        <f t="shared" si="23"/>
        <v>62.508000000000003</v>
      </c>
      <c r="BF55" s="31">
        <f t="shared" si="32"/>
        <v>422491.57200000004</v>
      </c>
      <c r="BG55" s="31">
        <f t="shared" si="42"/>
        <v>252</v>
      </c>
      <c r="BH55" s="29"/>
      <c r="BI55" s="28">
        <f t="shared" si="24"/>
        <v>72.926000000000002</v>
      </c>
      <c r="BJ55" s="31">
        <f t="shared" si="33"/>
        <v>492906.83400000003</v>
      </c>
      <c r="BK55" s="31">
        <f t="shared" si="43"/>
        <v>294</v>
      </c>
      <c r="BL55" s="29"/>
      <c r="BM55" s="28">
        <f t="shared" si="25"/>
        <v>83.344000000000008</v>
      </c>
      <c r="BN55" s="31">
        <f t="shared" si="34"/>
        <v>566655.85600000003</v>
      </c>
      <c r="BO55" s="31">
        <f t="shared" si="44"/>
        <v>338</v>
      </c>
      <c r="BP55" s="29"/>
      <c r="BQ55" s="28">
        <f t="shared" si="26"/>
        <v>93.762000000000015</v>
      </c>
      <c r="BR55" s="31">
        <f t="shared" si="35"/>
        <v>639363.0780000001</v>
      </c>
      <c r="BS55" s="31">
        <f t="shared" si="45"/>
        <v>381</v>
      </c>
      <c r="BT55" s="29"/>
      <c r="BU55" s="28">
        <f t="shared" si="27"/>
        <v>104.18</v>
      </c>
      <c r="BV55" s="31">
        <f t="shared" si="36"/>
        <v>712487.02</v>
      </c>
      <c r="BW55" s="29"/>
    </row>
    <row r="56" spans="1:75" x14ac:dyDescent="0.4">
      <c r="A56" s="14">
        <v>1044</v>
      </c>
      <c r="B56" s="15" t="s">
        <v>88</v>
      </c>
      <c r="C56" s="3">
        <f>INDEX('[1]2013-14 ATR Data'!$A$1:$M$352,MATCH(A56,'[1]2013-14 ATR Data'!$A:$A,0),8)</f>
        <v>1052122.92</v>
      </c>
      <c r="D56" s="3">
        <f>INDEX([2]Sheet1!$A$1:$N$343,MATCH(A56,[2]Sheet1!$A$1:$A$65536,0),6)</f>
        <v>1005708.02</v>
      </c>
      <c r="E56" s="3">
        <f>INDEX('[3]2015-16 ATR Data'!$A$1:$K$372,MATCH($A56,'[3]2015-16 ATR Data'!$A:$A,0),6)</f>
        <v>1206991.8600000001</v>
      </c>
      <c r="F56" s="3">
        <f>INDEX('[4]349y2014'!$A$1:$CK$352,MATCH(A56,'[4]349y2014'!$A:$A,0),5)</f>
        <v>162444.99</v>
      </c>
      <c r="G56" s="3">
        <f>INDEX('[4]343y2015'!$A$1:$J$346,MATCH(A56,'[4]343y2015'!$A:$A,0),5)</f>
        <v>207308.15</v>
      </c>
      <c r="H56" s="3">
        <f>INDEX('[4]340y2016'!$A$1:$H$343,MATCH(A56,'[4]340y2016'!$A:$A,0),5)</f>
        <v>249003.29</v>
      </c>
      <c r="I56" s="3">
        <f t="shared" si="8"/>
        <v>957988.57000000007</v>
      </c>
      <c r="J56" s="3">
        <f t="shared" si="28"/>
        <v>2646066.3699999996</v>
      </c>
      <c r="K56" s="29"/>
      <c r="L56" s="29">
        <v>29796787</v>
      </c>
      <c r="M56" s="29">
        <v>30967044</v>
      </c>
      <c r="N56" s="29">
        <v>31666807</v>
      </c>
      <c r="O56" s="29">
        <f t="shared" si="9"/>
        <v>92430638</v>
      </c>
      <c r="Q56" s="17">
        <f t="shared" si="10"/>
        <v>2.8627589587772829E-2</v>
      </c>
      <c r="R56" s="29"/>
      <c r="S56" s="30">
        <v>5146.8</v>
      </c>
      <c r="T56" s="19">
        <f t="shared" si="11"/>
        <v>147.34049999999999</v>
      </c>
      <c r="U56" s="20">
        <f t="shared" si="12"/>
        <v>7.217022507021901E-3</v>
      </c>
      <c r="V56" s="19">
        <f t="shared" si="13"/>
        <v>823286.36310151615</v>
      </c>
      <c r="W56" s="22"/>
      <c r="X56" s="21">
        <f t="shared" si="14"/>
        <v>123.44974705375861</v>
      </c>
      <c r="Y56" s="21">
        <f t="shared" si="15"/>
        <v>67233.238448391305</v>
      </c>
      <c r="Z56" s="22"/>
      <c r="AA56" s="23">
        <f t="shared" si="16"/>
        <v>10.08145725721867</v>
      </c>
      <c r="AB56" s="23"/>
      <c r="AC56" s="21">
        <v>253287</v>
      </c>
      <c r="AD56" s="21">
        <f t="shared" si="17"/>
        <v>49.212520401025877</v>
      </c>
      <c r="AE56" s="23">
        <f t="shared" si="18"/>
        <v>1.0891333957943651E-3</v>
      </c>
      <c r="AF56" s="22">
        <f t="shared" si="19"/>
        <v>6902.4207965998357</v>
      </c>
      <c r="AG56" s="22"/>
      <c r="AH56" s="24">
        <f t="shared" si="20"/>
        <v>1.0350008691857604</v>
      </c>
      <c r="AI56" s="25">
        <f t="shared" si="2"/>
        <v>134.57</v>
      </c>
      <c r="AJ56" s="29"/>
      <c r="AK56" s="26">
        <f t="shared" si="21"/>
        <v>13.457000000000001</v>
      </c>
      <c r="AL56" s="31">
        <f t="shared" si="3"/>
        <v>89744.733000000007</v>
      </c>
      <c r="AM56" s="31">
        <f t="shared" si="37"/>
        <v>17</v>
      </c>
      <c r="AN56" s="29"/>
      <c r="AO56" s="26">
        <f t="shared" si="4"/>
        <v>26.91</v>
      </c>
      <c r="AP56" s="31">
        <f t="shared" si="29"/>
        <v>179731.89</v>
      </c>
      <c r="AQ56" s="31">
        <f t="shared" si="38"/>
        <v>35</v>
      </c>
      <c r="AR56" s="29"/>
      <c r="AS56" s="26">
        <f t="shared" si="5"/>
        <v>40.370999999999995</v>
      </c>
      <c r="AT56" s="31">
        <f t="shared" si="22"/>
        <v>270445.32899999997</v>
      </c>
      <c r="AU56" s="31">
        <f t="shared" si="39"/>
        <v>53</v>
      </c>
      <c r="AV56" s="29"/>
      <c r="AW56" s="26">
        <f t="shared" si="6"/>
        <v>53.828000000000003</v>
      </c>
      <c r="AX56" s="31">
        <f t="shared" si="30"/>
        <v>361670.33199999999</v>
      </c>
      <c r="AY56" s="31">
        <f t="shared" si="40"/>
        <v>70</v>
      </c>
      <c r="AZ56" s="29"/>
      <c r="BA56" s="28">
        <f t="shared" si="7"/>
        <v>67.284999999999997</v>
      </c>
      <c r="BB56" s="31">
        <f t="shared" si="31"/>
        <v>453433.61499999999</v>
      </c>
      <c r="BC56" s="31">
        <f t="shared" si="41"/>
        <v>88</v>
      </c>
      <c r="BD56" s="29"/>
      <c r="BE56" s="28">
        <f t="shared" si="23"/>
        <v>80.74199999999999</v>
      </c>
      <c r="BF56" s="31">
        <f t="shared" si="32"/>
        <v>545735.17799999996</v>
      </c>
      <c r="BG56" s="31">
        <f t="shared" si="42"/>
        <v>106</v>
      </c>
      <c r="BH56" s="29"/>
      <c r="BI56" s="28">
        <f t="shared" si="24"/>
        <v>94.198999999999984</v>
      </c>
      <c r="BJ56" s="31">
        <f t="shared" si="33"/>
        <v>636691.04099999985</v>
      </c>
      <c r="BK56" s="31">
        <f t="shared" si="43"/>
        <v>124</v>
      </c>
      <c r="BL56" s="29"/>
      <c r="BM56" s="28">
        <f t="shared" si="25"/>
        <v>107.65600000000001</v>
      </c>
      <c r="BN56" s="31">
        <f t="shared" si="34"/>
        <v>731953.14400000009</v>
      </c>
      <c r="BO56" s="31">
        <f t="shared" si="44"/>
        <v>142</v>
      </c>
      <c r="BP56" s="29"/>
      <c r="BQ56" s="28">
        <f t="shared" si="26"/>
        <v>121.113</v>
      </c>
      <c r="BR56" s="31">
        <f t="shared" si="35"/>
        <v>825869.54700000002</v>
      </c>
      <c r="BS56" s="31">
        <f t="shared" si="45"/>
        <v>160</v>
      </c>
      <c r="BT56" s="29"/>
      <c r="BU56" s="28">
        <f t="shared" si="27"/>
        <v>134.57</v>
      </c>
      <c r="BV56" s="31">
        <f t="shared" si="36"/>
        <v>920324.23</v>
      </c>
      <c r="BW56" s="29"/>
    </row>
    <row r="57" spans="1:75" x14ac:dyDescent="0.4">
      <c r="A57" s="14">
        <v>1053</v>
      </c>
      <c r="B57" s="15" t="s">
        <v>89</v>
      </c>
      <c r="C57" s="3">
        <f>INDEX('[1]2013-14 ATR Data'!$A$1:$M$352,MATCH(A57,'[1]2013-14 ATR Data'!$A:$A,0),8)</f>
        <v>4280711.1100000003</v>
      </c>
      <c r="D57" s="3">
        <f>INDEX([2]Sheet1!$A$1:$N$343,MATCH(A57,[2]Sheet1!$A$1:$A$65536,0),6)</f>
        <v>4364980.1500000004</v>
      </c>
      <c r="E57" s="3">
        <f>INDEX('[3]2015-16 ATR Data'!$A$1:$K$372,MATCH($A57,'[3]2015-16 ATR Data'!$A:$A,0),6)</f>
        <v>4543476.12</v>
      </c>
      <c r="F57" s="3">
        <f>INDEX('[4]349y2014'!$A$1:$CK$352,MATCH(A57,'[4]349y2014'!$A:$A,0),5)</f>
        <v>598082.67000000004</v>
      </c>
      <c r="G57" s="3">
        <f>INDEX('[4]343y2015'!$A$1:$J$346,MATCH(A57,'[4]343y2015'!$A:$A,0),5)</f>
        <v>614873.41</v>
      </c>
      <c r="H57" s="3">
        <f>INDEX('[4]340y2016'!$A$1:$H$343,MATCH(A57,'[4]340y2016'!$A:$A,0),5)</f>
        <v>594204.52</v>
      </c>
      <c r="I57" s="3">
        <f t="shared" si="8"/>
        <v>3949271.6</v>
      </c>
      <c r="J57" s="3">
        <f t="shared" si="28"/>
        <v>11382006.780000003</v>
      </c>
      <c r="K57" s="29"/>
      <c r="L57" s="29">
        <v>101921383</v>
      </c>
      <c r="M57" s="29">
        <v>107360680</v>
      </c>
      <c r="N57" s="29">
        <v>108565466</v>
      </c>
      <c r="O57" s="29">
        <f t="shared" si="9"/>
        <v>317847529</v>
      </c>
      <c r="Q57" s="17">
        <f t="shared" si="10"/>
        <v>3.5809643749031637E-2</v>
      </c>
      <c r="R57" s="29"/>
      <c r="S57" s="30">
        <v>17091.7</v>
      </c>
      <c r="T57" s="19">
        <f t="shared" si="11"/>
        <v>612.04769999999996</v>
      </c>
      <c r="U57" s="20">
        <f t="shared" si="12"/>
        <v>2.9979279466752103E-2</v>
      </c>
      <c r="V57" s="19">
        <f t="shared" si="13"/>
        <v>3419905.0836507804</v>
      </c>
      <c r="W57" s="22"/>
      <c r="X57" s="21">
        <f t="shared" si="14"/>
        <v>512.80628034949473</v>
      </c>
      <c r="Y57" s="21">
        <f t="shared" si="15"/>
        <v>223270.83655637864</v>
      </c>
      <c r="Z57" s="22"/>
      <c r="AA57" s="23">
        <f t="shared" si="16"/>
        <v>33.478907865703796</v>
      </c>
      <c r="AB57" s="23"/>
      <c r="AC57" s="21">
        <v>843784</v>
      </c>
      <c r="AD57" s="21">
        <f t="shared" si="17"/>
        <v>49.368055839969102</v>
      </c>
      <c r="AE57" s="23">
        <f t="shared" si="18"/>
        <v>1.0925755856964914E-3</v>
      </c>
      <c r="AF57" s="22">
        <f t="shared" si="19"/>
        <v>6924.2357948893277</v>
      </c>
      <c r="AG57" s="22"/>
      <c r="AH57" s="24">
        <f t="shared" si="20"/>
        <v>1.0382719740424844</v>
      </c>
      <c r="AI57" s="25">
        <f t="shared" si="2"/>
        <v>547.32000000000005</v>
      </c>
      <c r="AJ57" s="29"/>
      <c r="AK57" s="26">
        <f t="shared" si="21"/>
        <v>54.732000000000006</v>
      </c>
      <c r="AL57" s="31">
        <f t="shared" si="3"/>
        <v>365007.70800000004</v>
      </c>
      <c r="AM57" s="31">
        <f t="shared" si="37"/>
        <v>21</v>
      </c>
      <c r="AN57" s="29"/>
      <c r="AO57" s="26">
        <f t="shared" si="4"/>
        <v>109.46</v>
      </c>
      <c r="AP57" s="31">
        <f t="shared" si="29"/>
        <v>731083.34</v>
      </c>
      <c r="AQ57" s="31">
        <f t="shared" si="38"/>
        <v>43</v>
      </c>
      <c r="AR57" s="29"/>
      <c r="AS57" s="26">
        <f t="shared" si="5"/>
        <v>164.196</v>
      </c>
      <c r="AT57" s="31">
        <f t="shared" si="22"/>
        <v>1099949.004</v>
      </c>
      <c r="AU57" s="31">
        <f t="shared" si="39"/>
        <v>64</v>
      </c>
      <c r="AV57" s="29"/>
      <c r="AW57" s="26">
        <f t="shared" si="6"/>
        <v>218.92800000000003</v>
      </c>
      <c r="AX57" s="31">
        <f t="shared" si="30"/>
        <v>1470977.2320000001</v>
      </c>
      <c r="AY57" s="31">
        <f t="shared" si="40"/>
        <v>86</v>
      </c>
      <c r="AZ57" s="29"/>
      <c r="BA57" s="28">
        <f t="shared" si="7"/>
        <v>273.66000000000003</v>
      </c>
      <c r="BB57" s="31">
        <f t="shared" si="31"/>
        <v>1844194.7400000002</v>
      </c>
      <c r="BC57" s="31">
        <f t="shared" si="41"/>
        <v>108</v>
      </c>
      <c r="BD57" s="29"/>
      <c r="BE57" s="28">
        <f t="shared" si="23"/>
        <v>328.392</v>
      </c>
      <c r="BF57" s="31">
        <f t="shared" si="32"/>
        <v>2219601.5279999999</v>
      </c>
      <c r="BG57" s="31">
        <f t="shared" si="42"/>
        <v>130</v>
      </c>
      <c r="BH57" s="29"/>
      <c r="BI57" s="28">
        <f t="shared" si="24"/>
        <v>383.12400000000002</v>
      </c>
      <c r="BJ57" s="31">
        <f t="shared" si="33"/>
        <v>2589535.1160000004</v>
      </c>
      <c r="BK57" s="31">
        <f t="shared" si="43"/>
        <v>152</v>
      </c>
      <c r="BL57" s="29"/>
      <c r="BM57" s="28">
        <f t="shared" si="25"/>
        <v>437.85600000000005</v>
      </c>
      <c r="BN57" s="31">
        <f t="shared" si="34"/>
        <v>2976982.9440000001</v>
      </c>
      <c r="BO57" s="31">
        <f t="shared" si="44"/>
        <v>174</v>
      </c>
      <c r="BP57" s="29"/>
      <c r="BQ57" s="28">
        <f t="shared" si="26"/>
        <v>492.58800000000008</v>
      </c>
      <c r="BR57" s="31">
        <f t="shared" si="35"/>
        <v>3358957.5720000006</v>
      </c>
      <c r="BS57" s="31">
        <f t="shared" si="45"/>
        <v>197</v>
      </c>
      <c r="BT57" s="29"/>
      <c r="BU57" s="28">
        <f t="shared" si="27"/>
        <v>547.32000000000005</v>
      </c>
      <c r="BV57" s="31">
        <f t="shared" si="36"/>
        <v>3743121.4800000004</v>
      </c>
      <c r="BW57" s="29"/>
    </row>
    <row r="58" spans="1:75" x14ac:dyDescent="0.4">
      <c r="A58" s="14">
        <v>1062</v>
      </c>
      <c r="B58" s="15" t="s">
        <v>90</v>
      </c>
      <c r="C58" s="3">
        <f>INDEX('[1]2013-14 ATR Data'!$A$1:$M$352,MATCH(A58,'[1]2013-14 ATR Data'!$A:$A,0),8)</f>
        <v>452921.3</v>
      </c>
      <c r="D58" s="3">
        <f>INDEX([2]Sheet1!$A$1:$N$343,MATCH(A58,[2]Sheet1!$A$1:$A$65536,0),6)</f>
        <v>387385.97</v>
      </c>
      <c r="E58" s="3">
        <f>INDEX('[3]2015-16 ATR Data'!$A$1:$K$372,MATCH($A58,'[3]2015-16 ATR Data'!$A:$A,0),6)</f>
        <v>344886.06</v>
      </c>
      <c r="F58" s="3">
        <f>INDEX('[4]349y2014'!$A$1:$CK$352,MATCH(A58,'[4]349y2014'!$A:$A,0),5)</f>
        <v>114140.87</v>
      </c>
      <c r="G58" s="3">
        <f>INDEX('[4]343y2015'!$A$1:$J$346,MATCH(A58,'[4]343y2015'!$A:$A,0),5)</f>
        <v>114140.87</v>
      </c>
      <c r="H58" s="3">
        <f>INDEX('[4]340y2016'!$A$1:$H$343,MATCH(A58,'[4]340y2016'!$A:$A,0),5)</f>
        <v>67705.14</v>
      </c>
      <c r="I58" s="3">
        <f t="shared" si="8"/>
        <v>277180.92</v>
      </c>
      <c r="J58" s="3">
        <f t="shared" si="28"/>
        <v>889206.45000000007</v>
      </c>
      <c r="K58" s="29"/>
      <c r="L58" s="29">
        <v>8065030</v>
      </c>
      <c r="M58" s="29">
        <v>8392934</v>
      </c>
      <c r="N58" s="29">
        <v>8493250</v>
      </c>
      <c r="O58" s="29">
        <f t="shared" si="9"/>
        <v>24951214</v>
      </c>
      <c r="Q58" s="17">
        <f t="shared" si="10"/>
        <v>3.5637803034353363E-2</v>
      </c>
      <c r="R58" s="29"/>
      <c r="S58" s="30">
        <v>1364.1</v>
      </c>
      <c r="T58" s="19">
        <f t="shared" si="11"/>
        <v>48.613500000000002</v>
      </c>
      <c r="U58" s="20">
        <f t="shared" si="12"/>
        <v>2.3811832024807113E-3</v>
      </c>
      <c r="V58" s="19">
        <f t="shared" si="13"/>
        <v>271634.96535328415</v>
      </c>
      <c r="W58" s="22"/>
      <c r="X58" s="21">
        <f t="shared" si="14"/>
        <v>40.730988956857722</v>
      </c>
      <c r="Y58" s="21">
        <f t="shared" si="15"/>
        <v>17819.394685523152</v>
      </c>
      <c r="Z58" s="22"/>
      <c r="AA58" s="23">
        <f t="shared" si="16"/>
        <v>2.6719740119242994</v>
      </c>
      <c r="AB58" s="23"/>
      <c r="AC58" s="21">
        <v>94679</v>
      </c>
      <c r="AD58" s="21">
        <f t="shared" si="17"/>
        <v>69.407668059526429</v>
      </c>
      <c r="AE58" s="23">
        <f t="shared" si="18"/>
        <v>1.5360767664779934E-3</v>
      </c>
      <c r="AF58" s="22">
        <f t="shared" si="19"/>
        <v>9734.9399614896902</v>
      </c>
      <c r="AG58" s="22"/>
      <c r="AH58" s="24">
        <f t="shared" si="20"/>
        <v>1.4597300886924112</v>
      </c>
      <c r="AI58" s="25">
        <f t="shared" si="2"/>
        <v>44.86</v>
      </c>
      <c r="AJ58" s="29"/>
      <c r="AK58" s="26">
        <f t="shared" si="21"/>
        <v>4.4859999999999998</v>
      </c>
      <c r="AL58" s="31">
        <f t="shared" si="3"/>
        <v>29917.133999999998</v>
      </c>
      <c r="AM58" s="31">
        <f t="shared" si="37"/>
        <v>22</v>
      </c>
      <c r="AN58" s="29"/>
      <c r="AO58" s="26">
        <f t="shared" si="4"/>
        <v>8.9700000000000006</v>
      </c>
      <c r="AP58" s="31">
        <f t="shared" si="29"/>
        <v>59910.630000000005</v>
      </c>
      <c r="AQ58" s="31">
        <f t="shared" si="38"/>
        <v>44</v>
      </c>
      <c r="AR58" s="29"/>
      <c r="AS58" s="26">
        <f t="shared" si="5"/>
        <v>13.458</v>
      </c>
      <c r="AT58" s="31">
        <f t="shared" si="22"/>
        <v>90155.142000000007</v>
      </c>
      <c r="AU58" s="31">
        <f t="shared" si="39"/>
        <v>66</v>
      </c>
      <c r="AV58" s="29"/>
      <c r="AW58" s="26">
        <f t="shared" si="6"/>
        <v>17.943999999999999</v>
      </c>
      <c r="AX58" s="31">
        <f t="shared" si="30"/>
        <v>120565.73599999999</v>
      </c>
      <c r="AY58" s="31">
        <f t="shared" si="40"/>
        <v>88</v>
      </c>
      <c r="AZ58" s="29"/>
      <c r="BA58" s="28">
        <f t="shared" si="7"/>
        <v>22.43</v>
      </c>
      <c r="BB58" s="31">
        <f t="shared" si="31"/>
        <v>151155.76999999999</v>
      </c>
      <c r="BC58" s="31">
        <f t="shared" si="41"/>
        <v>111</v>
      </c>
      <c r="BD58" s="29"/>
      <c r="BE58" s="28">
        <f t="shared" si="23"/>
        <v>26.916</v>
      </c>
      <c r="BF58" s="31">
        <f t="shared" si="32"/>
        <v>181925.24400000001</v>
      </c>
      <c r="BG58" s="31">
        <f t="shared" si="42"/>
        <v>133</v>
      </c>
      <c r="BH58" s="29"/>
      <c r="BI58" s="28">
        <f t="shared" si="24"/>
        <v>31.401999999999997</v>
      </c>
      <c r="BJ58" s="31">
        <f t="shared" si="33"/>
        <v>212246.11799999999</v>
      </c>
      <c r="BK58" s="31">
        <f t="shared" si="43"/>
        <v>156</v>
      </c>
      <c r="BL58" s="29"/>
      <c r="BM58" s="28">
        <f t="shared" si="25"/>
        <v>35.887999999999998</v>
      </c>
      <c r="BN58" s="31">
        <f t="shared" si="34"/>
        <v>244002.51199999999</v>
      </c>
      <c r="BO58" s="31">
        <f t="shared" si="44"/>
        <v>179</v>
      </c>
      <c r="BP58" s="29"/>
      <c r="BQ58" s="28">
        <f t="shared" si="26"/>
        <v>40.374000000000002</v>
      </c>
      <c r="BR58" s="31">
        <f t="shared" si="35"/>
        <v>275310.30600000004</v>
      </c>
      <c r="BS58" s="31">
        <f t="shared" si="45"/>
        <v>202</v>
      </c>
      <c r="BT58" s="29"/>
      <c r="BU58" s="28">
        <f t="shared" si="27"/>
        <v>44.86</v>
      </c>
      <c r="BV58" s="31">
        <f t="shared" si="36"/>
        <v>306797.53999999998</v>
      </c>
      <c r="BW58" s="29"/>
    </row>
    <row r="59" spans="1:75" x14ac:dyDescent="0.4">
      <c r="A59" s="14">
        <v>1071</v>
      </c>
      <c r="B59" s="15" t="s">
        <v>91</v>
      </c>
      <c r="C59" s="3">
        <f>INDEX('[1]2013-14 ATR Data'!$A$1:$M$352,MATCH(A59,'[1]2013-14 ATR Data'!$A:$A,0),8)</f>
        <v>352065.12</v>
      </c>
      <c r="D59" s="3">
        <f>INDEX([2]Sheet1!$A$1:$N$343,MATCH(A59,[2]Sheet1!$A$1:$A$65536,0),6)</f>
        <v>327611.90999999997</v>
      </c>
      <c r="E59" s="3">
        <f>INDEX('[3]2015-16 ATR Data'!$A$1:$K$372,MATCH($A59,'[3]2015-16 ATR Data'!$A:$A,0),6)</f>
        <v>316059.11</v>
      </c>
      <c r="F59" s="3">
        <f>INDEX('[4]349y2014'!$A$1:$CK$352,MATCH(A59,'[4]349y2014'!$A:$A,0),5)</f>
        <v>43905.43</v>
      </c>
      <c r="G59" s="3">
        <f>INDEX('[4]343y2015'!$A$1:$J$346,MATCH(A59,'[4]343y2015'!$A:$A,0),5)</f>
        <v>56964.44</v>
      </c>
      <c r="H59" s="3">
        <f>INDEX('[4]340y2016'!$A$1:$H$343,MATCH(A59,'[4]340y2016'!$A:$A,0),5)</f>
        <v>59617.3</v>
      </c>
      <c r="I59" s="3">
        <f t="shared" si="8"/>
        <v>256441.81</v>
      </c>
      <c r="J59" s="3">
        <f t="shared" si="28"/>
        <v>835248.97</v>
      </c>
      <c r="K59" s="29"/>
      <c r="L59" s="29">
        <v>8546322</v>
      </c>
      <c r="M59" s="29">
        <v>8802250</v>
      </c>
      <c r="N59" s="29">
        <v>8865014</v>
      </c>
      <c r="O59" s="29">
        <f t="shared" si="9"/>
        <v>26213586</v>
      </c>
      <c r="Q59" s="17">
        <f t="shared" si="10"/>
        <v>3.1863209024511181E-2</v>
      </c>
      <c r="R59" s="29"/>
      <c r="S59" s="30">
        <v>1335.9</v>
      </c>
      <c r="T59" s="19">
        <f t="shared" si="11"/>
        <v>42.566099999999999</v>
      </c>
      <c r="U59" s="20">
        <f t="shared" si="12"/>
        <v>2.0849698605349171E-3</v>
      </c>
      <c r="V59" s="19">
        <f t="shared" si="13"/>
        <v>237844.24282811207</v>
      </c>
      <c r="W59" s="22"/>
      <c r="X59" s="21">
        <f t="shared" si="14"/>
        <v>35.664153970327199</v>
      </c>
      <c r="Y59" s="21">
        <f t="shared" si="15"/>
        <v>17451.014852569744</v>
      </c>
      <c r="Z59" s="22"/>
      <c r="AA59" s="23">
        <f t="shared" si="16"/>
        <v>2.6167363701559072</v>
      </c>
      <c r="AB59" s="23"/>
      <c r="AC59" s="21">
        <v>86052</v>
      </c>
      <c r="AD59" s="21">
        <f t="shared" si="17"/>
        <v>64.415001122838532</v>
      </c>
      <c r="AE59" s="23">
        <f t="shared" si="18"/>
        <v>1.4255829277045624E-3</v>
      </c>
      <c r="AF59" s="22">
        <f t="shared" si="19"/>
        <v>9034.6814131879746</v>
      </c>
      <c r="AG59" s="22"/>
      <c r="AH59" s="24">
        <f t="shared" si="20"/>
        <v>1.3547280571581908</v>
      </c>
      <c r="AI59" s="25">
        <f t="shared" si="2"/>
        <v>39.64</v>
      </c>
      <c r="AJ59" s="29"/>
      <c r="AK59" s="26">
        <f t="shared" si="21"/>
        <v>3.9640000000000004</v>
      </c>
      <c r="AL59" s="31">
        <f t="shared" si="3"/>
        <v>26435.916000000001</v>
      </c>
      <c r="AM59" s="31">
        <f t="shared" si="37"/>
        <v>20</v>
      </c>
      <c r="AN59" s="29"/>
      <c r="AO59" s="26">
        <f t="shared" si="4"/>
        <v>7.93</v>
      </c>
      <c r="AP59" s="31">
        <f t="shared" si="29"/>
        <v>52964.47</v>
      </c>
      <c r="AQ59" s="31">
        <f t="shared" si="38"/>
        <v>40</v>
      </c>
      <c r="AR59" s="29"/>
      <c r="AS59" s="26">
        <f t="shared" si="5"/>
        <v>11.891999999999999</v>
      </c>
      <c r="AT59" s="31">
        <f t="shared" si="22"/>
        <v>79664.508000000002</v>
      </c>
      <c r="AU59" s="31">
        <f t="shared" si="39"/>
        <v>60</v>
      </c>
      <c r="AV59" s="29"/>
      <c r="AW59" s="26">
        <f t="shared" si="6"/>
        <v>15.856000000000002</v>
      </c>
      <c r="AX59" s="31">
        <f t="shared" si="30"/>
        <v>106536.46400000001</v>
      </c>
      <c r="AY59" s="31">
        <f t="shared" si="40"/>
        <v>80</v>
      </c>
      <c r="AZ59" s="29"/>
      <c r="BA59" s="28">
        <f t="shared" si="7"/>
        <v>19.82</v>
      </c>
      <c r="BB59" s="31">
        <f t="shared" si="31"/>
        <v>133566.98000000001</v>
      </c>
      <c r="BC59" s="31">
        <f t="shared" si="41"/>
        <v>100</v>
      </c>
      <c r="BD59" s="29"/>
      <c r="BE59" s="28">
        <f t="shared" si="23"/>
        <v>23.783999999999999</v>
      </c>
      <c r="BF59" s="31">
        <f t="shared" si="32"/>
        <v>160756.05599999998</v>
      </c>
      <c r="BG59" s="31">
        <f t="shared" si="42"/>
        <v>120</v>
      </c>
      <c r="BH59" s="29"/>
      <c r="BI59" s="28">
        <f t="shared" si="24"/>
        <v>27.747999999999998</v>
      </c>
      <c r="BJ59" s="31">
        <f t="shared" si="33"/>
        <v>187548.73199999999</v>
      </c>
      <c r="BK59" s="31">
        <f t="shared" si="43"/>
        <v>140</v>
      </c>
      <c r="BL59" s="29"/>
      <c r="BM59" s="28">
        <f t="shared" si="25"/>
        <v>31.712000000000003</v>
      </c>
      <c r="BN59" s="31">
        <f t="shared" si="34"/>
        <v>215609.88800000004</v>
      </c>
      <c r="BO59" s="31">
        <f t="shared" si="44"/>
        <v>161</v>
      </c>
      <c r="BP59" s="29"/>
      <c r="BQ59" s="28">
        <f t="shared" si="26"/>
        <v>35.676000000000002</v>
      </c>
      <c r="BR59" s="31">
        <f t="shared" si="35"/>
        <v>243274.644</v>
      </c>
      <c r="BS59" s="31">
        <f t="shared" si="45"/>
        <v>182</v>
      </c>
      <c r="BT59" s="29"/>
      <c r="BU59" s="28">
        <f t="shared" si="27"/>
        <v>39.64</v>
      </c>
      <c r="BV59" s="31">
        <f t="shared" si="36"/>
        <v>271097.96000000002</v>
      </c>
      <c r="BW59" s="29"/>
    </row>
    <row r="60" spans="1:75" x14ac:dyDescent="0.4">
      <c r="A60" s="14">
        <v>1079</v>
      </c>
      <c r="B60" s="15" t="s">
        <v>92</v>
      </c>
      <c r="C60" s="3">
        <f>INDEX('[1]2013-14 ATR Data'!$A$1:$M$352,MATCH(A60,'[1]2013-14 ATR Data'!$A:$A,0),8)</f>
        <v>454323.89</v>
      </c>
      <c r="D60" s="3">
        <f>INDEX([2]Sheet1!$A$1:$N$343,MATCH(A60,[2]Sheet1!$A$1:$A$65536,0),6)</f>
        <v>445071.22</v>
      </c>
      <c r="E60" s="3">
        <f>INDEX('[3]2015-16 ATR Data'!$A$1:$K$372,MATCH($A60,'[3]2015-16 ATR Data'!$A:$A,0),6)</f>
        <v>474914.31</v>
      </c>
      <c r="F60" s="3">
        <f>INDEX('[4]349y2014'!$A$1:$CK$352,MATCH(A60,'[4]349y2014'!$A:$A,0),5)</f>
        <v>50820.71</v>
      </c>
      <c r="G60" s="3">
        <f>INDEX('[4]343y2015'!$A$1:$J$346,MATCH(A60,'[4]343y2015'!$A:$A,0),5)</f>
        <v>62619.14</v>
      </c>
      <c r="H60" s="3">
        <f>INDEX('[4]340y2016'!$A$1:$H$343,MATCH(A60,'[4]340y2016'!$A:$A,0),5)</f>
        <v>99969.14</v>
      </c>
      <c r="I60" s="3">
        <f t="shared" si="8"/>
        <v>374945.17</v>
      </c>
      <c r="J60" s="3">
        <f t="shared" si="28"/>
        <v>1160900.43</v>
      </c>
      <c r="K60" s="29"/>
      <c r="L60" s="29">
        <v>5096345</v>
      </c>
      <c r="M60" s="29">
        <v>5110625</v>
      </c>
      <c r="N60" s="29">
        <v>5311504</v>
      </c>
      <c r="O60" s="29">
        <f t="shared" si="9"/>
        <v>15518474</v>
      </c>
      <c r="Q60" s="17">
        <f t="shared" si="10"/>
        <v>7.4807640880153542E-2</v>
      </c>
      <c r="R60" s="29"/>
      <c r="S60" s="30">
        <v>787.4</v>
      </c>
      <c r="T60" s="19">
        <f t="shared" si="11"/>
        <v>58.903500000000001</v>
      </c>
      <c r="U60" s="20">
        <f t="shared" si="12"/>
        <v>2.8852072935979219E-3</v>
      </c>
      <c r="V60" s="19">
        <f t="shared" si="13"/>
        <v>329131.82925909822</v>
      </c>
      <c r="W60" s="22"/>
      <c r="X60" s="21">
        <f t="shared" si="14"/>
        <v>49.352501013510008</v>
      </c>
      <c r="Y60" s="21">
        <f t="shared" si="15"/>
        <v>10285.896470479387</v>
      </c>
      <c r="Z60" s="22"/>
      <c r="AA60" s="23">
        <f t="shared" si="16"/>
        <v>1.5423446499444275</v>
      </c>
      <c r="AB60" s="23"/>
      <c r="AC60" s="21">
        <v>171759</v>
      </c>
      <c r="AD60" s="21">
        <f t="shared" si="17"/>
        <v>218.13436626873255</v>
      </c>
      <c r="AE60" s="23">
        <f t="shared" si="18"/>
        <v>4.8275808907516137E-3</v>
      </c>
      <c r="AF60" s="22">
        <f t="shared" si="19"/>
        <v>30594.9618901258</v>
      </c>
      <c r="AG60" s="22"/>
      <c r="AH60" s="24">
        <f t="shared" si="20"/>
        <v>4.5876386100053681</v>
      </c>
      <c r="AI60" s="25">
        <f t="shared" si="2"/>
        <v>55.48</v>
      </c>
      <c r="AJ60" s="29"/>
      <c r="AK60" s="26">
        <f t="shared" si="21"/>
        <v>5.548</v>
      </c>
      <c r="AL60" s="31">
        <f t="shared" si="3"/>
        <v>36999.612000000001</v>
      </c>
      <c r="AM60" s="31">
        <f t="shared" si="37"/>
        <v>47</v>
      </c>
      <c r="AN60" s="29"/>
      <c r="AO60" s="26">
        <f t="shared" si="4"/>
        <v>11.1</v>
      </c>
      <c r="AP60" s="31">
        <f t="shared" si="29"/>
        <v>74136.899999999994</v>
      </c>
      <c r="AQ60" s="31">
        <f t="shared" si="38"/>
        <v>94</v>
      </c>
      <c r="AR60" s="29"/>
      <c r="AS60" s="26">
        <f t="shared" si="5"/>
        <v>16.643999999999998</v>
      </c>
      <c r="AT60" s="31">
        <f t="shared" si="22"/>
        <v>111498.15599999999</v>
      </c>
      <c r="AU60" s="31">
        <f t="shared" si="39"/>
        <v>142</v>
      </c>
      <c r="AV60" s="29"/>
      <c r="AW60" s="26">
        <f t="shared" si="6"/>
        <v>22.192</v>
      </c>
      <c r="AX60" s="31">
        <f t="shared" si="30"/>
        <v>149108.04800000001</v>
      </c>
      <c r="AY60" s="31">
        <f t="shared" si="40"/>
        <v>189</v>
      </c>
      <c r="AZ60" s="29"/>
      <c r="BA60" s="28">
        <f t="shared" si="7"/>
        <v>27.74</v>
      </c>
      <c r="BB60" s="31">
        <f t="shared" si="31"/>
        <v>186939.86</v>
      </c>
      <c r="BC60" s="31">
        <f t="shared" si="41"/>
        <v>237</v>
      </c>
      <c r="BD60" s="29"/>
      <c r="BE60" s="28">
        <f t="shared" si="23"/>
        <v>33.287999999999997</v>
      </c>
      <c r="BF60" s="31">
        <f t="shared" si="32"/>
        <v>224993.59199999998</v>
      </c>
      <c r="BG60" s="31">
        <f t="shared" si="42"/>
        <v>286</v>
      </c>
      <c r="BH60" s="29"/>
      <c r="BI60" s="28">
        <f t="shared" si="24"/>
        <v>38.835999999999999</v>
      </c>
      <c r="BJ60" s="31">
        <f t="shared" si="33"/>
        <v>262492.52399999998</v>
      </c>
      <c r="BK60" s="31">
        <f t="shared" si="43"/>
        <v>333</v>
      </c>
      <c r="BL60" s="29"/>
      <c r="BM60" s="28">
        <f t="shared" si="25"/>
        <v>44.384</v>
      </c>
      <c r="BN60" s="31">
        <f t="shared" si="34"/>
        <v>301766.81599999999</v>
      </c>
      <c r="BO60" s="31">
        <f t="shared" si="44"/>
        <v>383</v>
      </c>
      <c r="BP60" s="29"/>
      <c r="BQ60" s="28">
        <f t="shared" si="26"/>
        <v>49.931999999999995</v>
      </c>
      <c r="BR60" s="31">
        <f t="shared" si="35"/>
        <v>340486.30799999996</v>
      </c>
      <c r="BS60" s="31">
        <f t="shared" si="45"/>
        <v>432</v>
      </c>
      <c r="BT60" s="29"/>
      <c r="BU60" s="28">
        <f t="shared" si="27"/>
        <v>55.48</v>
      </c>
      <c r="BV60" s="31">
        <f t="shared" si="36"/>
        <v>379427.72</v>
      </c>
      <c r="BW60" s="29"/>
    </row>
    <row r="61" spans="1:75" x14ac:dyDescent="0.4">
      <c r="A61" s="14">
        <v>1080</v>
      </c>
      <c r="B61" s="15" t="s">
        <v>93</v>
      </c>
      <c r="C61" s="3">
        <f>INDEX('[1]2013-14 ATR Data'!$A$1:$M$352,MATCH(A61,'[1]2013-14 ATR Data'!$A:$A,0),8)</f>
        <v>320637.15999999997</v>
      </c>
      <c r="D61" s="3">
        <f>INDEX([2]Sheet1!$A$1:$N$343,MATCH(A61,[2]Sheet1!$A$1:$A$65536,0),6)</f>
        <v>301841.26</v>
      </c>
      <c r="E61" s="3">
        <f>INDEX('[3]2015-16 ATR Data'!$A$1:$K$372,MATCH($A61,'[3]2015-16 ATR Data'!$A:$A,0),6)</f>
        <v>333285.15999999997</v>
      </c>
      <c r="F61" s="3">
        <f>INDEX('[4]349y2014'!$A$1:$CK$352,MATCH(A61,'[4]349y2014'!$A:$A,0),5)</f>
        <v>56528.29</v>
      </c>
      <c r="G61" s="3">
        <f>INDEX('[4]343y2015'!$A$1:$J$346,MATCH(A61,'[4]343y2015'!$A:$A,0),5)</f>
        <v>46275.29</v>
      </c>
      <c r="H61" s="3">
        <f>INDEX('[4]340y2016'!$A$1:$H$343,MATCH(A61,'[4]340y2016'!$A:$A,0),5)</f>
        <v>57717.43</v>
      </c>
      <c r="I61" s="3">
        <f t="shared" si="8"/>
        <v>275567.73</v>
      </c>
      <c r="J61" s="3">
        <f t="shared" si="28"/>
        <v>795242.56999999983</v>
      </c>
      <c r="K61" s="29"/>
      <c r="L61" s="29">
        <v>2889724</v>
      </c>
      <c r="M61" s="29">
        <v>2973559</v>
      </c>
      <c r="N61" s="29">
        <v>2901345</v>
      </c>
      <c r="O61" s="29">
        <f t="shared" si="9"/>
        <v>8764628</v>
      </c>
      <c r="Q61" s="17">
        <f t="shared" si="10"/>
        <v>9.0733180004901506E-2</v>
      </c>
      <c r="R61" s="29"/>
      <c r="S61" s="30">
        <v>433.3</v>
      </c>
      <c r="T61" s="19">
        <f t="shared" si="11"/>
        <v>39.314700000000002</v>
      </c>
      <c r="U61" s="20">
        <f t="shared" si="12"/>
        <v>1.9257100034058114E-3</v>
      </c>
      <c r="V61" s="19">
        <f t="shared" si="13"/>
        <v>219676.57486860148</v>
      </c>
      <c r="W61" s="22"/>
      <c r="X61" s="21">
        <f t="shared" si="14"/>
        <v>32.939957245254384</v>
      </c>
      <c r="Y61" s="21">
        <f t="shared" si="15"/>
        <v>5660.2475751317234</v>
      </c>
      <c r="Z61" s="22"/>
      <c r="AA61" s="23">
        <f t="shared" si="16"/>
        <v>0.8487400772427236</v>
      </c>
      <c r="AB61" s="23"/>
      <c r="AC61" s="21">
        <v>100697</v>
      </c>
      <c r="AD61" s="21">
        <f t="shared" si="17"/>
        <v>232.39556888991461</v>
      </c>
      <c r="AE61" s="23">
        <f t="shared" si="18"/>
        <v>5.1431987845792131E-3</v>
      </c>
      <c r="AF61" s="22">
        <f t="shared" si="19"/>
        <v>32595.201275445299</v>
      </c>
      <c r="AG61" s="22"/>
      <c r="AH61" s="24">
        <f t="shared" si="20"/>
        <v>4.8875695419771032</v>
      </c>
      <c r="AI61" s="25">
        <f t="shared" si="2"/>
        <v>38.68</v>
      </c>
      <c r="AJ61" s="29"/>
      <c r="AK61" s="26">
        <f t="shared" si="21"/>
        <v>3.8680000000000003</v>
      </c>
      <c r="AL61" s="31">
        <f t="shared" si="3"/>
        <v>25795.692000000003</v>
      </c>
      <c r="AM61" s="31">
        <f t="shared" si="37"/>
        <v>60</v>
      </c>
      <c r="AN61" s="29"/>
      <c r="AO61" s="26">
        <f t="shared" si="4"/>
        <v>7.74</v>
      </c>
      <c r="AP61" s="31">
        <f t="shared" si="29"/>
        <v>51695.46</v>
      </c>
      <c r="AQ61" s="31">
        <f t="shared" si="38"/>
        <v>119</v>
      </c>
      <c r="AR61" s="29"/>
      <c r="AS61" s="26">
        <f t="shared" si="5"/>
        <v>11.603999999999999</v>
      </c>
      <c r="AT61" s="31">
        <f t="shared" si="22"/>
        <v>77735.195999999996</v>
      </c>
      <c r="AU61" s="31">
        <f t="shared" si="39"/>
        <v>179</v>
      </c>
      <c r="AV61" s="29"/>
      <c r="AW61" s="26">
        <f t="shared" si="6"/>
        <v>15.472000000000001</v>
      </c>
      <c r="AX61" s="31">
        <f t="shared" si="30"/>
        <v>103956.368</v>
      </c>
      <c r="AY61" s="31">
        <f t="shared" si="40"/>
        <v>240</v>
      </c>
      <c r="AZ61" s="29"/>
      <c r="BA61" s="28">
        <f t="shared" si="7"/>
        <v>19.34</v>
      </c>
      <c r="BB61" s="31">
        <f t="shared" si="31"/>
        <v>130332.26</v>
      </c>
      <c r="BC61" s="31">
        <f t="shared" si="41"/>
        <v>301</v>
      </c>
      <c r="BD61" s="29"/>
      <c r="BE61" s="28">
        <f t="shared" si="23"/>
        <v>23.207999999999998</v>
      </c>
      <c r="BF61" s="31">
        <f t="shared" si="32"/>
        <v>156862.872</v>
      </c>
      <c r="BG61" s="31">
        <f t="shared" si="42"/>
        <v>362</v>
      </c>
      <c r="BH61" s="29"/>
      <c r="BI61" s="28">
        <f t="shared" si="24"/>
        <v>27.075999999999997</v>
      </c>
      <c r="BJ61" s="31">
        <f t="shared" si="33"/>
        <v>183006.68399999998</v>
      </c>
      <c r="BK61" s="31">
        <f t="shared" si="43"/>
        <v>422</v>
      </c>
      <c r="BL61" s="29"/>
      <c r="BM61" s="28">
        <f t="shared" si="25"/>
        <v>30.944000000000003</v>
      </c>
      <c r="BN61" s="31">
        <f t="shared" si="34"/>
        <v>210388.25600000002</v>
      </c>
      <c r="BO61" s="31">
        <f t="shared" si="44"/>
        <v>486</v>
      </c>
      <c r="BP61" s="29"/>
      <c r="BQ61" s="28">
        <f t="shared" si="26"/>
        <v>34.811999999999998</v>
      </c>
      <c r="BR61" s="31">
        <f t="shared" si="35"/>
        <v>237383.02799999999</v>
      </c>
      <c r="BS61" s="31">
        <f t="shared" si="45"/>
        <v>548</v>
      </c>
      <c r="BT61" s="29"/>
      <c r="BU61" s="28">
        <f t="shared" si="27"/>
        <v>38.68</v>
      </c>
      <c r="BV61" s="31">
        <f t="shared" si="36"/>
        <v>264532.52</v>
      </c>
      <c r="BW61" s="29"/>
    </row>
    <row r="62" spans="1:75" x14ac:dyDescent="0.4">
      <c r="A62" s="14">
        <v>1082</v>
      </c>
      <c r="B62" s="15" t="s">
        <v>94</v>
      </c>
      <c r="C62" s="3">
        <f>INDEX('[1]2013-14 ATR Data'!$A$1:$M$352,MATCH(A62,'[1]2013-14 ATR Data'!$A:$A,0),8)</f>
        <v>729309.24</v>
      </c>
      <c r="D62" s="3">
        <f>INDEX([2]Sheet1!$A$1:$N$343,MATCH(A62,[2]Sheet1!$A$1:$A$65536,0),6)</f>
        <v>532394.97</v>
      </c>
      <c r="E62" s="3">
        <f>INDEX('[3]2015-16 ATR Data'!$A$1:$K$372,MATCH($A62,'[3]2015-16 ATR Data'!$A:$A,0),6)</f>
        <v>517143.28</v>
      </c>
      <c r="F62" s="3">
        <f>INDEX('[4]349y2014'!$A$1:$CK$352,MATCH(A62,'[4]349y2014'!$A:$A,0),5)</f>
        <v>121209.16</v>
      </c>
      <c r="G62" s="3">
        <f>INDEX('[4]343y2015'!$A$1:$J$346,MATCH(A62,'[4]343y2015'!$A:$A,0),5)</f>
        <v>112966.3</v>
      </c>
      <c r="H62" s="3">
        <f>INDEX('[4]340y2016'!$A$1:$H$343,MATCH(A62,'[4]340y2016'!$A:$A,0),5)</f>
        <v>112966.3</v>
      </c>
      <c r="I62" s="3">
        <f t="shared" si="8"/>
        <v>404176.98000000004</v>
      </c>
      <c r="J62" s="3">
        <f t="shared" si="28"/>
        <v>1431705.73</v>
      </c>
      <c r="K62" s="29"/>
      <c r="L62" s="29">
        <v>9105600</v>
      </c>
      <c r="M62" s="29">
        <v>9406402</v>
      </c>
      <c r="N62" s="29">
        <v>9388599</v>
      </c>
      <c r="O62" s="29">
        <f t="shared" si="9"/>
        <v>27900601</v>
      </c>
      <c r="Q62" s="17">
        <f t="shared" si="10"/>
        <v>5.1314512185597724E-2</v>
      </c>
      <c r="R62" s="29"/>
      <c r="S62" s="30">
        <v>1462.5</v>
      </c>
      <c r="T62" s="19">
        <f t="shared" si="11"/>
        <v>75.047499999999999</v>
      </c>
      <c r="U62" s="20">
        <f t="shared" si="12"/>
        <v>3.6759716208084412E-3</v>
      </c>
      <c r="V62" s="19">
        <f t="shared" si="13"/>
        <v>419338.76520617912</v>
      </c>
      <c r="W62" s="22"/>
      <c r="X62" s="21">
        <f t="shared" si="14"/>
        <v>62.878807198407422</v>
      </c>
      <c r="Y62" s="21">
        <f t="shared" si="15"/>
        <v>19104.805166466984</v>
      </c>
      <c r="Z62" s="22"/>
      <c r="AA62" s="23">
        <f t="shared" si="16"/>
        <v>2.864718123626778</v>
      </c>
      <c r="AB62" s="23"/>
      <c r="AC62" s="21">
        <v>137201</v>
      </c>
      <c r="AD62" s="21">
        <f t="shared" si="17"/>
        <v>93.812649572649576</v>
      </c>
      <c r="AE62" s="23">
        <f t="shared" si="18"/>
        <v>2.0761889203178611E-3</v>
      </c>
      <c r="AF62" s="22">
        <f t="shared" si="19"/>
        <v>13157.919531812695</v>
      </c>
      <c r="AG62" s="22"/>
      <c r="AH62" s="24">
        <f t="shared" si="20"/>
        <v>1.9729973806886631</v>
      </c>
      <c r="AI62" s="25">
        <f t="shared" si="2"/>
        <v>67.72</v>
      </c>
      <c r="AJ62" s="29"/>
      <c r="AK62" s="26">
        <f t="shared" si="21"/>
        <v>6.7720000000000002</v>
      </c>
      <c r="AL62" s="31">
        <f t="shared" si="3"/>
        <v>45162.468000000001</v>
      </c>
      <c r="AM62" s="31">
        <f t="shared" si="37"/>
        <v>31</v>
      </c>
      <c r="AN62" s="29"/>
      <c r="AO62" s="26">
        <f t="shared" si="4"/>
        <v>13.54</v>
      </c>
      <c r="AP62" s="31">
        <f t="shared" si="29"/>
        <v>90433.659999999989</v>
      </c>
      <c r="AQ62" s="31">
        <f t="shared" si="38"/>
        <v>62</v>
      </c>
      <c r="AR62" s="29"/>
      <c r="AS62" s="26">
        <f t="shared" si="5"/>
        <v>20.315999999999999</v>
      </c>
      <c r="AT62" s="31">
        <f t="shared" si="22"/>
        <v>136096.88399999999</v>
      </c>
      <c r="AU62" s="31">
        <f t="shared" si="39"/>
        <v>93</v>
      </c>
      <c r="AV62" s="29"/>
      <c r="AW62" s="26">
        <f t="shared" si="6"/>
        <v>27.088000000000001</v>
      </c>
      <c r="AX62" s="31">
        <f t="shared" si="30"/>
        <v>182004.272</v>
      </c>
      <c r="AY62" s="31">
        <f t="shared" si="40"/>
        <v>124</v>
      </c>
      <c r="AZ62" s="29"/>
      <c r="BA62" s="28">
        <f t="shared" si="7"/>
        <v>33.86</v>
      </c>
      <c r="BB62" s="31">
        <f t="shared" si="31"/>
        <v>228182.54</v>
      </c>
      <c r="BC62" s="31">
        <f t="shared" si="41"/>
        <v>156</v>
      </c>
      <c r="BD62" s="29"/>
      <c r="BE62" s="28">
        <f t="shared" si="23"/>
        <v>40.631999999999998</v>
      </c>
      <c r="BF62" s="31">
        <f t="shared" si="32"/>
        <v>274631.68799999997</v>
      </c>
      <c r="BG62" s="31">
        <f t="shared" si="42"/>
        <v>188</v>
      </c>
      <c r="BH62" s="29"/>
      <c r="BI62" s="28">
        <f t="shared" si="24"/>
        <v>47.403999999999996</v>
      </c>
      <c r="BJ62" s="31">
        <f t="shared" si="33"/>
        <v>320403.636</v>
      </c>
      <c r="BK62" s="31">
        <f t="shared" si="43"/>
        <v>219</v>
      </c>
      <c r="BL62" s="29"/>
      <c r="BM62" s="28">
        <f t="shared" si="25"/>
        <v>54.176000000000002</v>
      </c>
      <c r="BN62" s="31">
        <f t="shared" si="34"/>
        <v>368342.62400000001</v>
      </c>
      <c r="BO62" s="31">
        <f t="shared" si="44"/>
        <v>252</v>
      </c>
      <c r="BP62" s="29"/>
      <c r="BQ62" s="28">
        <f t="shared" si="26"/>
        <v>60.948</v>
      </c>
      <c r="BR62" s="31">
        <f t="shared" si="35"/>
        <v>415604.41200000001</v>
      </c>
      <c r="BS62" s="31">
        <f t="shared" si="45"/>
        <v>284</v>
      </c>
      <c r="BT62" s="29"/>
      <c r="BU62" s="28">
        <f t="shared" si="27"/>
        <v>67.72</v>
      </c>
      <c r="BV62" s="31">
        <f t="shared" si="36"/>
        <v>463137.08</v>
      </c>
      <c r="BW62" s="29"/>
    </row>
    <row r="63" spans="1:75" x14ac:dyDescent="0.4">
      <c r="A63" s="14">
        <v>1089</v>
      </c>
      <c r="B63" s="15" t="s">
        <v>95</v>
      </c>
      <c r="C63" s="3">
        <f>INDEX('[1]2013-14 ATR Data'!$A$1:$M$352,MATCH(A63,'[1]2013-14 ATR Data'!$A:$A,0),8)</f>
        <v>119948.89</v>
      </c>
      <c r="D63" s="3">
        <f>INDEX([2]Sheet1!$A$1:$N$343,MATCH(A63,[2]Sheet1!$A$1:$A$65536,0),6)</f>
        <v>146000.87</v>
      </c>
      <c r="E63" s="3">
        <f>INDEX('[3]2015-16 ATR Data'!$A$1:$K$372,MATCH($A63,'[3]2015-16 ATR Data'!$A:$A,0),6)</f>
        <v>130259.14</v>
      </c>
      <c r="F63" s="3">
        <f>INDEX('[4]349y2014'!$A$1:$CK$352,MATCH(A63,'[4]349y2014'!$A:$A,0),5)</f>
        <v>22904.720000000001</v>
      </c>
      <c r="G63" s="3">
        <f>INDEX('[4]343y2015'!$A$1:$J$346,MATCH(A63,'[4]343y2015'!$A:$A,0),5)</f>
        <v>22904.720000000001</v>
      </c>
      <c r="H63" s="3">
        <f>INDEX('[4]340y2016'!$A$1:$H$343,MATCH(A63,'[4]340y2016'!$A:$A,0),5)</f>
        <v>22904.720000000001</v>
      </c>
      <c r="I63" s="3">
        <f t="shared" si="8"/>
        <v>107354.42</v>
      </c>
      <c r="J63" s="3">
        <f t="shared" si="28"/>
        <v>327494.74</v>
      </c>
      <c r="K63" s="29"/>
      <c r="L63" s="29">
        <v>3026089</v>
      </c>
      <c r="M63" s="29">
        <v>3080461</v>
      </c>
      <c r="N63" s="29">
        <v>3247644</v>
      </c>
      <c r="O63" s="29">
        <f t="shared" si="9"/>
        <v>9354194</v>
      </c>
      <c r="Q63" s="17">
        <f t="shared" si="10"/>
        <v>3.5010471238890277E-2</v>
      </c>
      <c r="R63" s="29"/>
      <c r="S63" s="30">
        <v>478.8</v>
      </c>
      <c r="T63" s="19">
        <f t="shared" si="11"/>
        <v>16.763000000000002</v>
      </c>
      <c r="U63" s="20">
        <f t="shared" si="12"/>
        <v>8.2108414377043753E-4</v>
      </c>
      <c r="V63" s="19">
        <f t="shared" si="13"/>
        <v>93665.688012940896</v>
      </c>
      <c r="W63" s="22"/>
      <c r="X63" s="21">
        <f t="shared" si="14"/>
        <v>14.044937473825296</v>
      </c>
      <c r="Y63" s="21">
        <f t="shared" si="15"/>
        <v>6254.6192914218072</v>
      </c>
      <c r="Z63" s="22"/>
      <c r="AA63" s="23">
        <f t="shared" si="16"/>
        <v>0.93786464108889001</v>
      </c>
      <c r="AB63" s="23"/>
      <c r="AC63" s="21">
        <v>42507</v>
      </c>
      <c r="AD63" s="21">
        <f t="shared" si="17"/>
        <v>88.778195488721806</v>
      </c>
      <c r="AE63" s="23">
        <f t="shared" si="18"/>
        <v>1.9647702807579015E-3</v>
      </c>
      <c r="AF63" s="22">
        <f t="shared" si="19"/>
        <v>12451.800026344214</v>
      </c>
      <c r="AG63" s="22"/>
      <c r="AH63" s="24">
        <f t="shared" si="20"/>
        <v>1.8671165131720218</v>
      </c>
      <c r="AI63" s="25">
        <f t="shared" si="2"/>
        <v>16.850000000000001</v>
      </c>
      <c r="AJ63" s="29"/>
      <c r="AK63" s="26">
        <f t="shared" si="21"/>
        <v>1.6850000000000003</v>
      </c>
      <c r="AL63" s="31">
        <f t="shared" si="3"/>
        <v>11237.265000000001</v>
      </c>
      <c r="AM63" s="31">
        <f t="shared" si="37"/>
        <v>23</v>
      </c>
      <c r="AN63" s="29"/>
      <c r="AO63" s="26">
        <f t="shared" si="4"/>
        <v>3.37</v>
      </c>
      <c r="AP63" s="31">
        <f t="shared" si="29"/>
        <v>22508.23</v>
      </c>
      <c r="AQ63" s="31">
        <f t="shared" si="38"/>
        <v>47</v>
      </c>
      <c r="AR63" s="29"/>
      <c r="AS63" s="26">
        <f t="shared" si="5"/>
        <v>5.0550000000000006</v>
      </c>
      <c r="AT63" s="31">
        <f t="shared" si="22"/>
        <v>33863.445000000007</v>
      </c>
      <c r="AU63" s="31">
        <f t="shared" si="39"/>
        <v>71</v>
      </c>
      <c r="AV63" s="29"/>
      <c r="AW63" s="26">
        <f t="shared" si="6"/>
        <v>6.7400000000000011</v>
      </c>
      <c r="AX63" s="31">
        <f t="shared" si="30"/>
        <v>45286.060000000005</v>
      </c>
      <c r="AY63" s="31">
        <f t="shared" si="40"/>
        <v>95</v>
      </c>
      <c r="AZ63" s="29"/>
      <c r="BA63" s="28">
        <f t="shared" si="7"/>
        <v>8.4250000000000007</v>
      </c>
      <c r="BB63" s="31">
        <f t="shared" si="31"/>
        <v>56776.075000000004</v>
      </c>
      <c r="BC63" s="31">
        <f t="shared" si="41"/>
        <v>119</v>
      </c>
      <c r="BD63" s="29"/>
      <c r="BE63" s="28">
        <f t="shared" si="23"/>
        <v>10.110000000000001</v>
      </c>
      <c r="BF63" s="31">
        <f t="shared" si="32"/>
        <v>68333.490000000005</v>
      </c>
      <c r="BG63" s="31">
        <f t="shared" si="42"/>
        <v>143</v>
      </c>
      <c r="BH63" s="29"/>
      <c r="BI63" s="28">
        <f t="shared" si="24"/>
        <v>11.795</v>
      </c>
      <c r="BJ63" s="31">
        <f t="shared" si="33"/>
        <v>79722.404999999999</v>
      </c>
      <c r="BK63" s="31">
        <f t="shared" si="43"/>
        <v>167</v>
      </c>
      <c r="BL63" s="29"/>
      <c r="BM63" s="28">
        <f t="shared" si="25"/>
        <v>13.480000000000002</v>
      </c>
      <c r="BN63" s="31">
        <f t="shared" si="34"/>
        <v>91650.520000000019</v>
      </c>
      <c r="BO63" s="31">
        <f t="shared" si="44"/>
        <v>191</v>
      </c>
      <c r="BP63" s="29"/>
      <c r="BQ63" s="28">
        <f t="shared" si="26"/>
        <v>15.165000000000001</v>
      </c>
      <c r="BR63" s="31">
        <f t="shared" si="35"/>
        <v>103410.13500000001</v>
      </c>
      <c r="BS63" s="31">
        <f t="shared" si="45"/>
        <v>216</v>
      </c>
      <c r="BT63" s="29"/>
      <c r="BU63" s="28">
        <f t="shared" si="27"/>
        <v>16.850000000000001</v>
      </c>
      <c r="BV63" s="31">
        <f t="shared" si="36"/>
        <v>115237.15000000001</v>
      </c>
      <c r="BW63" s="29"/>
    </row>
    <row r="64" spans="1:75" x14ac:dyDescent="0.4">
      <c r="A64" s="14">
        <v>1093</v>
      </c>
      <c r="B64" s="15" t="s">
        <v>96</v>
      </c>
      <c r="C64" s="3">
        <f>INDEX('[1]2013-14 ATR Data'!$A$1:$M$352,MATCH(A64,'[1]2013-14 ATR Data'!$A:$A,0),8)</f>
        <v>456084.17</v>
      </c>
      <c r="D64" s="3">
        <f>INDEX([2]Sheet1!$A$1:$N$343,MATCH(A64,[2]Sheet1!$A$1:$A$65536,0),6)</f>
        <v>432161.42</v>
      </c>
      <c r="E64" s="3">
        <f>INDEX('[3]2015-16 ATR Data'!$A$1:$K$372,MATCH($A64,'[3]2015-16 ATR Data'!$A:$A,0),6)</f>
        <v>504266.64</v>
      </c>
      <c r="F64" s="3">
        <f>INDEX('[4]349y2014'!$A$1:$CK$352,MATCH(A64,'[4]349y2014'!$A:$A,0),5)</f>
        <v>57189.86</v>
      </c>
      <c r="G64" s="3">
        <f>INDEX('[4]343y2015'!$A$1:$J$346,MATCH(A64,'[4]343y2015'!$A:$A,0),5)</f>
        <v>46878.57</v>
      </c>
      <c r="H64" s="3">
        <f>INDEX('[4]340y2016'!$A$1:$H$343,MATCH(A64,'[4]340y2016'!$A:$A,0),5)</f>
        <v>77630.710000000006</v>
      </c>
      <c r="I64" s="3">
        <f t="shared" si="8"/>
        <v>426635.93</v>
      </c>
      <c r="J64" s="3">
        <f t="shared" si="28"/>
        <v>1210813.0899999999</v>
      </c>
      <c r="K64" s="29"/>
      <c r="L64" s="29">
        <v>4117597</v>
      </c>
      <c r="M64" s="29">
        <v>4344158</v>
      </c>
      <c r="N64" s="29">
        <v>4432270</v>
      </c>
      <c r="O64" s="29">
        <f t="shared" si="9"/>
        <v>12894025</v>
      </c>
      <c r="Q64" s="17">
        <f t="shared" si="10"/>
        <v>9.390497459094424E-2</v>
      </c>
      <c r="R64" s="29"/>
      <c r="S64" s="30">
        <v>650.79999999999995</v>
      </c>
      <c r="T64" s="19">
        <f t="shared" si="11"/>
        <v>61.113399999999999</v>
      </c>
      <c r="U64" s="20">
        <f t="shared" si="12"/>
        <v>2.9934524674521414E-3</v>
      </c>
      <c r="V64" s="19">
        <f t="shared" si="13"/>
        <v>341479.96526934684</v>
      </c>
      <c r="W64" s="22"/>
      <c r="X64" s="21">
        <f t="shared" si="14"/>
        <v>51.204073364724373</v>
      </c>
      <c r="Y64" s="21">
        <f t="shared" si="15"/>
        <v>8501.4750101447607</v>
      </c>
      <c r="Z64" s="22"/>
      <c r="AA64" s="23">
        <f t="shared" si="16"/>
        <v>1.2747750802436288</v>
      </c>
      <c r="AB64" s="23"/>
      <c r="AC64" s="21">
        <v>202114</v>
      </c>
      <c r="AD64" s="21">
        <f t="shared" si="17"/>
        <v>310.56238475722188</v>
      </c>
      <c r="AE64" s="23">
        <f t="shared" si="18"/>
        <v>6.873126228047817E-3</v>
      </c>
      <c r="AF64" s="22">
        <f t="shared" si="19"/>
        <v>43558.676648172695</v>
      </c>
      <c r="AG64" s="22"/>
      <c r="AH64" s="24">
        <f t="shared" si="20"/>
        <v>6.5315154668125199</v>
      </c>
      <c r="AI64" s="25">
        <f t="shared" si="2"/>
        <v>59.01</v>
      </c>
      <c r="AJ64" s="29"/>
      <c r="AK64" s="26">
        <f t="shared" si="21"/>
        <v>5.9009999999999998</v>
      </c>
      <c r="AL64" s="31">
        <f t="shared" si="3"/>
        <v>39353.769</v>
      </c>
      <c r="AM64" s="31">
        <f t="shared" si="37"/>
        <v>60</v>
      </c>
      <c r="AN64" s="29"/>
      <c r="AO64" s="26">
        <f t="shared" si="4"/>
        <v>11.8</v>
      </c>
      <c r="AP64" s="31">
        <f t="shared" si="29"/>
        <v>78812.200000000012</v>
      </c>
      <c r="AQ64" s="31">
        <f t="shared" si="38"/>
        <v>121</v>
      </c>
      <c r="AR64" s="29"/>
      <c r="AS64" s="26">
        <f t="shared" si="5"/>
        <v>17.702999999999999</v>
      </c>
      <c r="AT64" s="31">
        <f t="shared" si="22"/>
        <v>118592.397</v>
      </c>
      <c r="AU64" s="31">
        <f t="shared" si="39"/>
        <v>182</v>
      </c>
      <c r="AV64" s="29"/>
      <c r="AW64" s="26">
        <f t="shared" si="6"/>
        <v>23.603999999999999</v>
      </c>
      <c r="AX64" s="31">
        <f t="shared" si="30"/>
        <v>158595.27599999998</v>
      </c>
      <c r="AY64" s="31">
        <f t="shared" si="40"/>
        <v>244</v>
      </c>
      <c r="AZ64" s="29"/>
      <c r="BA64" s="28">
        <f t="shared" si="7"/>
        <v>29.504999999999999</v>
      </c>
      <c r="BB64" s="31">
        <f t="shared" si="31"/>
        <v>198834.19500000001</v>
      </c>
      <c r="BC64" s="31">
        <f t="shared" si="41"/>
        <v>306</v>
      </c>
      <c r="BD64" s="29"/>
      <c r="BE64" s="28">
        <f t="shared" si="23"/>
        <v>35.405999999999999</v>
      </c>
      <c r="BF64" s="31">
        <f t="shared" si="32"/>
        <v>239309.15399999998</v>
      </c>
      <c r="BG64" s="31">
        <f t="shared" si="42"/>
        <v>368</v>
      </c>
      <c r="BH64" s="29"/>
      <c r="BI64" s="28">
        <f t="shared" si="24"/>
        <v>41.306999999999995</v>
      </c>
      <c r="BJ64" s="31">
        <f t="shared" si="33"/>
        <v>279194.01299999998</v>
      </c>
      <c r="BK64" s="31">
        <f t="shared" si="43"/>
        <v>429</v>
      </c>
      <c r="BL64" s="29"/>
      <c r="BM64" s="28">
        <f t="shared" si="25"/>
        <v>47.207999999999998</v>
      </c>
      <c r="BN64" s="31">
        <f t="shared" si="34"/>
        <v>320967.19199999998</v>
      </c>
      <c r="BO64" s="31">
        <f t="shared" si="44"/>
        <v>493</v>
      </c>
      <c r="BP64" s="29"/>
      <c r="BQ64" s="28">
        <f t="shared" si="26"/>
        <v>53.109000000000002</v>
      </c>
      <c r="BR64" s="31">
        <f t="shared" si="35"/>
        <v>362150.27100000001</v>
      </c>
      <c r="BS64" s="31">
        <f t="shared" si="45"/>
        <v>556</v>
      </c>
      <c r="BT64" s="29"/>
      <c r="BU64" s="28">
        <f t="shared" si="27"/>
        <v>59.01</v>
      </c>
      <c r="BV64" s="31">
        <f t="shared" si="36"/>
        <v>403569.39</v>
      </c>
      <c r="BW64" s="29"/>
    </row>
    <row r="65" spans="1:75" x14ac:dyDescent="0.4">
      <c r="A65" s="14">
        <v>1095</v>
      </c>
      <c r="B65" s="15" t="s">
        <v>97</v>
      </c>
      <c r="C65" s="3">
        <f>INDEX('[1]2013-14 ATR Data'!$A$1:$M$352,MATCH(A65,'[1]2013-14 ATR Data'!$A:$A,0),8)</f>
        <v>168940.52</v>
      </c>
      <c r="D65" s="3">
        <f>INDEX([2]Sheet1!$A$1:$N$343,MATCH(A65,[2]Sheet1!$A$1:$A$65536,0),6)</f>
        <v>122728.21</v>
      </c>
      <c r="E65" s="3">
        <f>INDEX('[3]2015-16 ATR Data'!$A$1:$K$372,MATCH($A65,'[3]2015-16 ATR Data'!$A:$A,0),6)</f>
        <v>132887.07</v>
      </c>
      <c r="F65" s="3">
        <f>INDEX('[4]349y2014'!$A$1:$CK$352,MATCH(A65,'[4]349y2014'!$A:$A,0),5)</f>
        <v>20510.150000000001</v>
      </c>
      <c r="G65" s="3">
        <f>INDEX('[4]343y2015'!$A$1:$J$346,MATCH(A65,'[4]343y2015'!$A:$A,0),5)</f>
        <v>29377.15</v>
      </c>
      <c r="H65" s="3">
        <f>INDEX('[4]340y2016'!$A$1:$H$343,MATCH(A65,'[4]340y2016'!$A:$A,0),5)</f>
        <v>29377.15</v>
      </c>
      <c r="I65" s="3">
        <f t="shared" si="8"/>
        <v>103509.92000000001</v>
      </c>
      <c r="J65" s="3">
        <f t="shared" si="28"/>
        <v>345291.35</v>
      </c>
      <c r="K65" s="29"/>
      <c r="L65" s="29">
        <v>4263277</v>
      </c>
      <c r="M65" s="29">
        <v>4384901</v>
      </c>
      <c r="N65" s="29">
        <v>4663681</v>
      </c>
      <c r="O65" s="29">
        <f t="shared" si="9"/>
        <v>13311859</v>
      </c>
      <c r="Q65" s="17">
        <f t="shared" si="10"/>
        <v>2.5938627354751879E-2</v>
      </c>
      <c r="R65" s="29"/>
      <c r="S65" s="30">
        <v>751.4</v>
      </c>
      <c r="T65" s="19">
        <f t="shared" si="11"/>
        <v>19.490300000000001</v>
      </c>
      <c r="U65" s="20">
        <f t="shared" si="12"/>
        <v>9.5467256978637222E-4</v>
      </c>
      <c r="V65" s="19">
        <f t="shared" si="13"/>
        <v>108904.87138809412</v>
      </c>
      <c r="W65" s="22"/>
      <c r="X65" s="21">
        <f t="shared" si="14"/>
        <v>16.330015202893104</v>
      </c>
      <c r="Y65" s="21">
        <f t="shared" si="15"/>
        <v>9815.6243433048148</v>
      </c>
      <c r="Z65" s="22"/>
      <c r="AA65" s="23">
        <f t="shared" si="16"/>
        <v>1.4718285115166914</v>
      </c>
      <c r="AB65" s="23"/>
      <c r="AC65" s="21">
        <v>52859</v>
      </c>
      <c r="AD65" s="21">
        <f t="shared" si="17"/>
        <v>70.347351610327394</v>
      </c>
      <c r="AE65" s="23">
        <f t="shared" si="18"/>
        <v>1.5568731152184375E-3</v>
      </c>
      <c r="AF65" s="22">
        <f t="shared" si="19"/>
        <v>9866.7375453243931</v>
      </c>
      <c r="AG65" s="22"/>
      <c r="AH65" s="24">
        <f t="shared" si="20"/>
        <v>1.4794928093153985</v>
      </c>
      <c r="AI65" s="25">
        <f t="shared" si="2"/>
        <v>19.28</v>
      </c>
      <c r="AJ65" s="29"/>
      <c r="AK65" s="26">
        <f t="shared" si="21"/>
        <v>1.9280000000000002</v>
      </c>
      <c r="AL65" s="31">
        <f t="shared" si="3"/>
        <v>12857.832</v>
      </c>
      <c r="AM65" s="31">
        <f t="shared" si="37"/>
        <v>17</v>
      </c>
      <c r="AN65" s="29"/>
      <c r="AO65" s="26">
        <f t="shared" si="4"/>
        <v>3.86</v>
      </c>
      <c r="AP65" s="31">
        <f t="shared" si="29"/>
        <v>25780.94</v>
      </c>
      <c r="AQ65" s="31">
        <f t="shared" si="38"/>
        <v>34</v>
      </c>
      <c r="AR65" s="29"/>
      <c r="AS65" s="26">
        <f t="shared" si="5"/>
        <v>5.7839999999999998</v>
      </c>
      <c r="AT65" s="31">
        <f t="shared" si="22"/>
        <v>38747.015999999996</v>
      </c>
      <c r="AU65" s="31">
        <f t="shared" si="39"/>
        <v>52</v>
      </c>
      <c r="AV65" s="29"/>
      <c r="AW65" s="26">
        <f t="shared" si="6"/>
        <v>7.7120000000000006</v>
      </c>
      <c r="AX65" s="31">
        <f t="shared" si="30"/>
        <v>51816.928000000007</v>
      </c>
      <c r="AY65" s="31">
        <f t="shared" si="40"/>
        <v>69</v>
      </c>
      <c r="AZ65" s="29"/>
      <c r="BA65" s="28">
        <f t="shared" si="7"/>
        <v>9.64</v>
      </c>
      <c r="BB65" s="31">
        <f t="shared" si="31"/>
        <v>64963.960000000006</v>
      </c>
      <c r="BC65" s="31">
        <f t="shared" si="41"/>
        <v>86</v>
      </c>
      <c r="BD65" s="29"/>
      <c r="BE65" s="28">
        <f t="shared" si="23"/>
        <v>11.568</v>
      </c>
      <c r="BF65" s="31">
        <f t="shared" si="32"/>
        <v>78188.111999999994</v>
      </c>
      <c r="BG65" s="31">
        <f t="shared" si="42"/>
        <v>104</v>
      </c>
      <c r="BH65" s="29"/>
      <c r="BI65" s="28">
        <f t="shared" si="24"/>
        <v>13.496</v>
      </c>
      <c r="BJ65" s="31">
        <f t="shared" si="33"/>
        <v>91219.464000000007</v>
      </c>
      <c r="BK65" s="31">
        <f t="shared" si="43"/>
        <v>121</v>
      </c>
      <c r="BL65" s="29"/>
      <c r="BM65" s="28">
        <f t="shared" si="25"/>
        <v>15.424000000000001</v>
      </c>
      <c r="BN65" s="31">
        <f t="shared" si="34"/>
        <v>104867.77600000001</v>
      </c>
      <c r="BO65" s="31">
        <f t="shared" si="44"/>
        <v>140</v>
      </c>
      <c r="BP65" s="29"/>
      <c r="BQ65" s="28">
        <f t="shared" si="26"/>
        <v>17.352</v>
      </c>
      <c r="BR65" s="31">
        <f t="shared" si="35"/>
        <v>118323.288</v>
      </c>
      <c r="BS65" s="31">
        <f t="shared" si="45"/>
        <v>157</v>
      </c>
      <c r="BT65" s="29"/>
      <c r="BU65" s="28">
        <f t="shared" si="27"/>
        <v>19.28</v>
      </c>
      <c r="BV65" s="31">
        <f t="shared" si="36"/>
        <v>131855.92000000001</v>
      </c>
      <c r="BW65" s="29"/>
    </row>
    <row r="66" spans="1:75" x14ac:dyDescent="0.4">
      <c r="A66" s="14">
        <v>1107</v>
      </c>
      <c r="B66" s="15" t="s">
        <v>98</v>
      </c>
      <c r="C66" s="3">
        <f>INDEX('[1]2013-14 ATR Data'!$A$1:$M$352,MATCH(A66,'[1]2013-14 ATR Data'!$A:$A,0),8)</f>
        <v>553044.82999999996</v>
      </c>
      <c r="D66" s="3">
        <f>INDEX([2]Sheet1!$A$1:$N$343,MATCH(A66,[2]Sheet1!$A$1:$A$65536,0),6)</f>
        <v>589792.62</v>
      </c>
      <c r="E66" s="3">
        <f>INDEX('[3]2015-16 ATR Data'!$A$1:$K$372,MATCH($A66,'[3]2015-16 ATR Data'!$A:$A,0),6)</f>
        <v>553944.13</v>
      </c>
      <c r="F66" s="3">
        <f>INDEX('[4]349y2014'!$A$1:$CK$352,MATCH(A66,'[4]349y2014'!$A:$A,0),5)</f>
        <v>175417.72</v>
      </c>
      <c r="G66" s="3">
        <f>INDEX('[4]343y2015'!$A$1:$J$346,MATCH(A66,'[4]343y2015'!$A:$A,0),5)</f>
        <v>201550.71</v>
      </c>
      <c r="H66" s="3">
        <f>INDEX('[4]340y2016'!$A$1:$H$343,MATCH(A66,'[4]340y2016'!$A:$A,0),5)</f>
        <v>191836.42</v>
      </c>
      <c r="I66" s="3">
        <f t="shared" si="8"/>
        <v>362107.70999999996</v>
      </c>
      <c r="J66" s="3">
        <f t="shared" si="28"/>
        <v>1127976.73</v>
      </c>
      <c r="K66" s="29"/>
      <c r="L66" s="29">
        <v>8331293</v>
      </c>
      <c r="M66" s="29">
        <v>8553358</v>
      </c>
      <c r="N66" s="29">
        <v>8769783</v>
      </c>
      <c r="O66" s="29">
        <f t="shared" si="9"/>
        <v>25654434</v>
      </c>
      <c r="Q66" s="17">
        <f t="shared" si="10"/>
        <v>4.3968100407126502E-2</v>
      </c>
      <c r="R66" s="29"/>
      <c r="S66" s="30">
        <v>1281.5999999999999</v>
      </c>
      <c r="T66" s="19">
        <f t="shared" si="11"/>
        <v>56.349499999999999</v>
      </c>
      <c r="U66" s="20">
        <f t="shared" si="12"/>
        <v>2.7601074365801027E-3</v>
      </c>
      <c r="V66" s="19">
        <f t="shared" si="13"/>
        <v>314860.98470949184</v>
      </c>
      <c r="W66" s="22"/>
      <c r="X66" s="21">
        <f t="shared" si="14"/>
        <v>47.21262328827288</v>
      </c>
      <c r="Y66" s="21">
        <f t="shared" si="15"/>
        <v>16741.687727414759</v>
      </c>
      <c r="Z66" s="22"/>
      <c r="AA66" s="23">
        <f t="shared" si="16"/>
        <v>2.5103745280274041</v>
      </c>
      <c r="AB66" s="23"/>
      <c r="AC66" s="21">
        <v>212380</v>
      </c>
      <c r="AD66" s="21">
        <f t="shared" si="17"/>
        <v>165.71473158551811</v>
      </c>
      <c r="AE66" s="23">
        <f t="shared" si="18"/>
        <v>3.6674701249628477E-3</v>
      </c>
      <c r="AF66" s="22">
        <f t="shared" si="19"/>
        <v>23242.719541244947</v>
      </c>
      <c r="AG66" s="22"/>
      <c r="AH66" s="24">
        <f t="shared" si="20"/>
        <v>3.4851881153463711</v>
      </c>
      <c r="AI66" s="25">
        <f t="shared" si="2"/>
        <v>53.21</v>
      </c>
      <c r="AJ66" s="29"/>
      <c r="AK66" s="26">
        <f t="shared" si="21"/>
        <v>5.3210000000000006</v>
      </c>
      <c r="AL66" s="31">
        <f t="shared" si="3"/>
        <v>35485.749000000003</v>
      </c>
      <c r="AM66" s="31">
        <f t="shared" si="37"/>
        <v>28</v>
      </c>
      <c r="AN66" s="29"/>
      <c r="AO66" s="26">
        <f t="shared" si="4"/>
        <v>10.64</v>
      </c>
      <c r="AP66" s="31">
        <f t="shared" si="29"/>
        <v>71064.56</v>
      </c>
      <c r="AQ66" s="31">
        <f t="shared" si="38"/>
        <v>55</v>
      </c>
      <c r="AR66" s="29"/>
      <c r="AS66" s="26">
        <f t="shared" si="5"/>
        <v>15.962999999999999</v>
      </c>
      <c r="AT66" s="31">
        <f t="shared" si="22"/>
        <v>106936.13699999999</v>
      </c>
      <c r="AU66" s="31">
        <f t="shared" si="39"/>
        <v>83</v>
      </c>
      <c r="AV66" s="29"/>
      <c r="AW66" s="26">
        <f t="shared" si="6"/>
        <v>21.284000000000002</v>
      </c>
      <c r="AX66" s="31">
        <f t="shared" si="30"/>
        <v>143007.19600000003</v>
      </c>
      <c r="AY66" s="31">
        <f t="shared" si="40"/>
        <v>112</v>
      </c>
      <c r="AZ66" s="29"/>
      <c r="BA66" s="28">
        <f t="shared" si="7"/>
        <v>26.605</v>
      </c>
      <c r="BB66" s="31">
        <f t="shared" si="31"/>
        <v>179291.095</v>
      </c>
      <c r="BC66" s="31">
        <f t="shared" si="41"/>
        <v>140</v>
      </c>
      <c r="BD66" s="29"/>
      <c r="BE66" s="28">
        <f t="shared" si="23"/>
        <v>31.925999999999998</v>
      </c>
      <c r="BF66" s="31">
        <f t="shared" si="32"/>
        <v>215787.834</v>
      </c>
      <c r="BG66" s="31">
        <f t="shared" si="42"/>
        <v>168</v>
      </c>
      <c r="BH66" s="29"/>
      <c r="BI66" s="28">
        <f t="shared" si="24"/>
        <v>37.247</v>
      </c>
      <c r="BJ66" s="31">
        <f t="shared" si="33"/>
        <v>251752.473</v>
      </c>
      <c r="BK66" s="31">
        <f t="shared" si="43"/>
        <v>196</v>
      </c>
      <c r="BL66" s="29"/>
      <c r="BM66" s="28">
        <f t="shared" si="25"/>
        <v>42.568000000000005</v>
      </c>
      <c r="BN66" s="31">
        <f t="shared" si="34"/>
        <v>289419.83200000005</v>
      </c>
      <c r="BO66" s="31">
        <f t="shared" si="44"/>
        <v>226</v>
      </c>
      <c r="BP66" s="29"/>
      <c r="BQ66" s="28">
        <f t="shared" si="26"/>
        <v>47.889000000000003</v>
      </c>
      <c r="BR66" s="31">
        <f t="shared" si="35"/>
        <v>326555.09100000001</v>
      </c>
      <c r="BS66" s="31">
        <f t="shared" si="45"/>
        <v>255</v>
      </c>
      <c r="BT66" s="29"/>
      <c r="BU66" s="28">
        <f t="shared" si="27"/>
        <v>53.21</v>
      </c>
      <c r="BV66" s="31">
        <f t="shared" si="36"/>
        <v>363903.19</v>
      </c>
      <c r="BW66" s="29"/>
    </row>
    <row r="67" spans="1:75" x14ac:dyDescent="0.4">
      <c r="A67" s="14">
        <v>1116</v>
      </c>
      <c r="B67" s="15" t="s">
        <v>99</v>
      </c>
      <c r="C67" s="3">
        <f>INDEX('[1]2013-14 ATR Data'!$A$1:$M$352,MATCH(A67,'[1]2013-14 ATR Data'!$A:$A,0),8)</f>
        <v>365279.07</v>
      </c>
      <c r="D67" s="3">
        <f>INDEX([2]Sheet1!$A$1:$N$343,MATCH(A67,[2]Sheet1!$A$1:$A$65536,0),6)</f>
        <v>350511.51</v>
      </c>
      <c r="E67" s="3">
        <f>INDEX('[3]2015-16 ATR Data'!$A$1:$K$372,MATCH($A67,'[3]2015-16 ATR Data'!$A:$A,0),6)</f>
        <v>334454.53999999998</v>
      </c>
      <c r="F67" s="3">
        <f>INDEX('[4]349y2014'!$A$1:$CK$352,MATCH(A67,'[4]349y2014'!$A:$A,0),5)</f>
        <v>63335.72</v>
      </c>
      <c r="G67" s="3">
        <f>INDEX('[4]343y2015'!$A$1:$J$346,MATCH(A67,'[4]343y2015'!$A:$A,0),5)</f>
        <v>93988.02</v>
      </c>
      <c r="H67" s="3">
        <f>INDEX('[4]340y2016'!$A$1:$H$343,MATCH(A67,'[4]340y2016'!$A:$A,0),5)</f>
        <v>87345.16</v>
      </c>
      <c r="I67" s="3">
        <f t="shared" si="8"/>
        <v>247109.37999999998</v>
      </c>
      <c r="J67" s="3">
        <f t="shared" si="28"/>
        <v>805576.22000000009</v>
      </c>
      <c r="K67" s="29"/>
      <c r="L67" s="29">
        <v>9764126</v>
      </c>
      <c r="M67" s="29">
        <v>10212842</v>
      </c>
      <c r="N67" s="29">
        <v>10034204</v>
      </c>
      <c r="O67" s="29">
        <f t="shared" si="9"/>
        <v>30011172</v>
      </c>
      <c r="Q67" s="17">
        <f t="shared" si="10"/>
        <v>2.6842544503093719E-2</v>
      </c>
      <c r="R67" s="29"/>
      <c r="S67" s="30">
        <v>1512.9</v>
      </c>
      <c r="T67" s="19">
        <f t="shared" si="11"/>
        <v>40.610100000000003</v>
      </c>
      <c r="U67" s="20">
        <f t="shared" si="12"/>
        <v>1.9891611994828995E-3</v>
      </c>
      <c r="V67" s="19">
        <f t="shared" si="13"/>
        <v>226914.80980578242</v>
      </c>
      <c r="W67" s="22"/>
      <c r="X67" s="21">
        <f t="shared" si="14"/>
        <v>34.025312611453352</v>
      </c>
      <c r="Y67" s="21">
        <f t="shared" si="15"/>
        <v>19763.186144511386</v>
      </c>
      <c r="Z67" s="22"/>
      <c r="AA67" s="23">
        <f t="shared" si="16"/>
        <v>2.963440717425609</v>
      </c>
      <c r="AB67" s="23"/>
      <c r="AC67" s="21">
        <v>89442</v>
      </c>
      <c r="AD67" s="21">
        <f t="shared" si="17"/>
        <v>59.119571683521713</v>
      </c>
      <c r="AE67" s="23">
        <f t="shared" si="18"/>
        <v>1.3083885836548243E-3</v>
      </c>
      <c r="AF67" s="22">
        <f t="shared" si="19"/>
        <v>8291.9581795267804</v>
      </c>
      <c r="AG67" s="22"/>
      <c r="AH67" s="24">
        <f t="shared" si="20"/>
        <v>1.2433585514360144</v>
      </c>
      <c r="AI67" s="25">
        <f t="shared" si="2"/>
        <v>38.229999999999997</v>
      </c>
      <c r="AJ67" s="29"/>
      <c r="AK67" s="26">
        <f t="shared" si="21"/>
        <v>3.823</v>
      </c>
      <c r="AL67" s="31">
        <f t="shared" si="3"/>
        <v>25495.587</v>
      </c>
      <c r="AM67" s="31">
        <f t="shared" si="37"/>
        <v>17</v>
      </c>
      <c r="AN67" s="29"/>
      <c r="AO67" s="26">
        <f t="shared" si="4"/>
        <v>7.65</v>
      </c>
      <c r="AP67" s="31">
        <f t="shared" si="29"/>
        <v>51094.350000000006</v>
      </c>
      <c r="AQ67" s="31">
        <f t="shared" si="38"/>
        <v>34</v>
      </c>
      <c r="AR67" s="29"/>
      <c r="AS67" s="26">
        <f t="shared" si="5"/>
        <v>11.468999999999999</v>
      </c>
      <c r="AT67" s="31">
        <f t="shared" si="22"/>
        <v>76830.830999999991</v>
      </c>
      <c r="AU67" s="31">
        <f t="shared" si="39"/>
        <v>51</v>
      </c>
      <c r="AV67" s="29"/>
      <c r="AW67" s="26">
        <f t="shared" si="6"/>
        <v>15.292</v>
      </c>
      <c r="AX67" s="31">
        <f t="shared" si="30"/>
        <v>102746.948</v>
      </c>
      <c r="AY67" s="31">
        <f t="shared" si="40"/>
        <v>68</v>
      </c>
      <c r="AZ67" s="29"/>
      <c r="BA67" s="28">
        <f t="shared" si="7"/>
        <v>19.114999999999998</v>
      </c>
      <c r="BB67" s="31">
        <f t="shared" si="31"/>
        <v>128815.98499999999</v>
      </c>
      <c r="BC67" s="31">
        <f t="shared" si="41"/>
        <v>85</v>
      </c>
      <c r="BD67" s="29"/>
      <c r="BE67" s="28">
        <f t="shared" si="23"/>
        <v>22.937999999999999</v>
      </c>
      <c r="BF67" s="31">
        <f t="shared" si="32"/>
        <v>155037.94199999998</v>
      </c>
      <c r="BG67" s="31">
        <f t="shared" si="42"/>
        <v>102</v>
      </c>
      <c r="BH67" s="29"/>
      <c r="BI67" s="28">
        <f t="shared" si="24"/>
        <v>26.760999999999996</v>
      </c>
      <c r="BJ67" s="31">
        <f t="shared" si="33"/>
        <v>180877.59899999996</v>
      </c>
      <c r="BK67" s="31">
        <f t="shared" si="43"/>
        <v>120</v>
      </c>
      <c r="BL67" s="29"/>
      <c r="BM67" s="28">
        <f t="shared" si="25"/>
        <v>30.584</v>
      </c>
      <c r="BN67" s="31">
        <f t="shared" si="34"/>
        <v>207940.61600000001</v>
      </c>
      <c r="BO67" s="31">
        <f t="shared" si="44"/>
        <v>137</v>
      </c>
      <c r="BP67" s="29"/>
      <c r="BQ67" s="28">
        <f t="shared" si="26"/>
        <v>34.406999999999996</v>
      </c>
      <c r="BR67" s="31">
        <f t="shared" si="35"/>
        <v>234621.33299999998</v>
      </c>
      <c r="BS67" s="31">
        <f t="shared" si="45"/>
        <v>155</v>
      </c>
      <c r="BT67" s="29"/>
      <c r="BU67" s="28">
        <f t="shared" si="27"/>
        <v>38.229999999999997</v>
      </c>
      <c r="BV67" s="31">
        <f t="shared" si="36"/>
        <v>261454.96999999997</v>
      </c>
      <c r="BW67" s="29"/>
    </row>
    <row r="68" spans="1:75" x14ac:dyDescent="0.4">
      <c r="A68" s="14">
        <v>1134</v>
      </c>
      <c r="B68" s="15" t="s">
        <v>100</v>
      </c>
      <c r="C68" s="3">
        <f>INDEX('[1]2013-14 ATR Data'!$A$1:$M$352,MATCH(A68,'[1]2013-14 ATR Data'!$A:$A,0),8)</f>
        <v>200458.33</v>
      </c>
      <c r="D68" s="3">
        <f>INDEX([2]Sheet1!$A$1:$N$343,MATCH(A68,[2]Sheet1!$A$1:$A$65536,0),6)</f>
        <v>198146.93</v>
      </c>
      <c r="E68" s="3">
        <f>INDEX('[3]2015-16 ATR Data'!$A$1:$K$372,MATCH($A68,'[3]2015-16 ATR Data'!$A:$A,0),6)</f>
        <v>157454.1</v>
      </c>
      <c r="F68" s="3">
        <f>INDEX('[4]349y2014'!$A$1:$CK$352,MATCH(A68,'[4]349y2014'!$A:$A,0),5)</f>
        <v>52513.99</v>
      </c>
      <c r="G68" s="3">
        <f>INDEX('[4]343y2015'!$A$1:$J$346,MATCH(A68,'[4]343y2015'!$A:$A,0),5)</f>
        <v>52513.99</v>
      </c>
      <c r="H68" s="3">
        <f>INDEX('[4]340y2016'!$A$1:$H$343,MATCH(A68,'[4]340y2016'!$A:$A,0),5)</f>
        <v>42566.13</v>
      </c>
      <c r="I68" s="3">
        <f t="shared" si="8"/>
        <v>114887.97</v>
      </c>
      <c r="J68" s="3">
        <f t="shared" si="28"/>
        <v>408465.25</v>
      </c>
      <c r="K68" s="29"/>
      <c r="L68" s="29">
        <v>1869635</v>
      </c>
      <c r="M68" s="29">
        <v>1874049</v>
      </c>
      <c r="N68" s="29">
        <v>1868453</v>
      </c>
      <c r="O68" s="29">
        <f t="shared" si="9"/>
        <v>5612137</v>
      </c>
      <c r="Q68" s="17">
        <f t="shared" si="10"/>
        <v>7.2782480185355422E-2</v>
      </c>
      <c r="R68" s="29"/>
      <c r="S68" s="30">
        <v>271</v>
      </c>
      <c r="T68" s="19">
        <f t="shared" si="11"/>
        <v>19.7241</v>
      </c>
      <c r="U68" s="20">
        <f t="shared" si="12"/>
        <v>9.6612454573420539E-4</v>
      </c>
      <c r="V68" s="19">
        <f t="shared" si="13"/>
        <v>110211.26271765478</v>
      </c>
      <c r="W68" s="22"/>
      <c r="X68" s="21">
        <f t="shared" si="14"/>
        <v>16.525905340778944</v>
      </c>
      <c r="Y68" s="21">
        <f t="shared" si="15"/>
        <v>3540.104068453028</v>
      </c>
      <c r="Z68" s="22"/>
      <c r="AA68" s="23">
        <f t="shared" si="16"/>
        <v>0.53082981983101341</v>
      </c>
      <c r="AB68" s="23"/>
      <c r="AC68" s="21">
        <v>59981</v>
      </c>
      <c r="AD68" s="21">
        <f t="shared" si="17"/>
        <v>221.3321033210332</v>
      </c>
      <c r="AE68" s="23">
        <f t="shared" si="18"/>
        <v>4.8983507311550142E-3</v>
      </c>
      <c r="AF68" s="22">
        <f t="shared" si="19"/>
        <v>31043.468216402027</v>
      </c>
      <c r="AG68" s="22"/>
      <c r="AH68" s="24">
        <f t="shared" si="20"/>
        <v>4.6548910206030927</v>
      </c>
      <c r="AI68" s="25">
        <f t="shared" si="2"/>
        <v>21.71</v>
      </c>
      <c r="AJ68" s="29"/>
      <c r="AK68" s="26">
        <f t="shared" si="21"/>
        <v>2.1710000000000003</v>
      </c>
      <c r="AL68" s="31">
        <f t="shared" si="3"/>
        <v>14478.399000000001</v>
      </c>
      <c r="AM68" s="31">
        <f t="shared" si="37"/>
        <v>53</v>
      </c>
      <c r="AN68" s="29"/>
      <c r="AO68" s="26">
        <f t="shared" si="4"/>
        <v>4.34</v>
      </c>
      <c r="AP68" s="31">
        <f t="shared" si="29"/>
        <v>28986.86</v>
      </c>
      <c r="AQ68" s="31">
        <f t="shared" si="38"/>
        <v>107</v>
      </c>
      <c r="AR68" s="29"/>
      <c r="AS68" s="26">
        <f t="shared" si="5"/>
        <v>6.5129999999999999</v>
      </c>
      <c r="AT68" s="31">
        <f t="shared" si="22"/>
        <v>43630.587</v>
      </c>
      <c r="AU68" s="31">
        <f t="shared" si="39"/>
        <v>161</v>
      </c>
      <c r="AV68" s="29"/>
      <c r="AW68" s="26">
        <f t="shared" si="6"/>
        <v>8.6840000000000011</v>
      </c>
      <c r="AX68" s="31">
        <f t="shared" si="30"/>
        <v>58347.796000000009</v>
      </c>
      <c r="AY68" s="31">
        <f t="shared" si="40"/>
        <v>215</v>
      </c>
      <c r="AZ68" s="29"/>
      <c r="BA68" s="28">
        <f t="shared" si="7"/>
        <v>10.855</v>
      </c>
      <c r="BB68" s="31">
        <f t="shared" si="31"/>
        <v>73151.845000000001</v>
      </c>
      <c r="BC68" s="31">
        <f t="shared" si="41"/>
        <v>270</v>
      </c>
      <c r="BD68" s="29"/>
      <c r="BE68" s="28">
        <f t="shared" si="23"/>
        <v>13.026</v>
      </c>
      <c r="BF68" s="31">
        <f t="shared" si="32"/>
        <v>88042.733999999997</v>
      </c>
      <c r="BG68" s="31">
        <f t="shared" si="42"/>
        <v>325</v>
      </c>
      <c r="BH68" s="29"/>
      <c r="BI68" s="28">
        <f t="shared" si="24"/>
        <v>15.196999999999999</v>
      </c>
      <c r="BJ68" s="31">
        <f t="shared" si="33"/>
        <v>102716.523</v>
      </c>
      <c r="BK68" s="31">
        <f t="shared" si="43"/>
        <v>379</v>
      </c>
      <c r="BL68" s="29"/>
      <c r="BM68" s="28">
        <f t="shared" si="25"/>
        <v>17.368000000000002</v>
      </c>
      <c r="BN68" s="31">
        <f t="shared" si="34"/>
        <v>118085.03200000002</v>
      </c>
      <c r="BO68" s="31">
        <f t="shared" si="44"/>
        <v>436</v>
      </c>
      <c r="BP68" s="29"/>
      <c r="BQ68" s="28">
        <f t="shared" si="26"/>
        <v>19.539000000000001</v>
      </c>
      <c r="BR68" s="31">
        <f t="shared" si="35"/>
        <v>133236.44100000002</v>
      </c>
      <c r="BS68" s="31">
        <f t="shared" si="45"/>
        <v>492</v>
      </c>
      <c r="BT68" s="29"/>
      <c r="BU68" s="28">
        <f t="shared" si="27"/>
        <v>21.71</v>
      </c>
      <c r="BV68" s="31">
        <f t="shared" si="36"/>
        <v>148474.69</v>
      </c>
      <c r="BW68" s="29"/>
    </row>
    <row r="69" spans="1:75" x14ac:dyDescent="0.4">
      <c r="A69" s="14">
        <v>1152</v>
      </c>
      <c r="B69" s="15" t="s">
        <v>101</v>
      </c>
      <c r="C69" s="3">
        <f>INDEX('[1]2013-14 ATR Data'!$A$1:$M$352,MATCH(A69,'[1]2013-14 ATR Data'!$A:$A,0),8)</f>
        <v>228345.13</v>
      </c>
      <c r="D69" s="3">
        <f>INDEX([2]Sheet1!$A$1:$N$343,MATCH(A69,[2]Sheet1!$A$1:$A$65536,0),6)</f>
        <v>222819.76</v>
      </c>
      <c r="E69" s="3">
        <f>INDEX('[3]2015-16 ATR Data'!$A$1:$K$372,MATCH($A69,'[3]2015-16 ATR Data'!$A:$A,0),6)</f>
        <v>188654.57</v>
      </c>
      <c r="F69" s="3">
        <f>INDEX('[4]349y2014'!$A$1:$CK$352,MATCH(A69,'[4]349y2014'!$A:$A,0),5)</f>
        <v>40461.15</v>
      </c>
      <c r="G69" s="3">
        <f>INDEX('[4]343y2015'!$A$1:$J$346,MATCH(A69,'[4]343y2015'!$A:$A,0),5)</f>
        <v>47940.72</v>
      </c>
      <c r="H69" s="3">
        <f>INDEX('[4]340y2016'!$A$1:$H$343,MATCH(A69,'[4]340y2016'!$A:$A,0),5)</f>
        <v>44347.57</v>
      </c>
      <c r="I69" s="3">
        <f t="shared" si="8"/>
        <v>144307</v>
      </c>
      <c r="J69" s="3">
        <f t="shared" si="28"/>
        <v>507070.01999999996</v>
      </c>
      <c r="K69" s="29"/>
      <c r="L69" s="29">
        <v>5920182</v>
      </c>
      <c r="M69" s="29">
        <v>6257217</v>
      </c>
      <c r="N69" s="29">
        <v>6212431</v>
      </c>
      <c r="O69" s="29">
        <f t="shared" si="9"/>
        <v>18389830</v>
      </c>
      <c r="Q69" s="17">
        <f t="shared" si="10"/>
        <v>2.7573393555024705E-2</v>
      </c>
      <c r="R69" s="29"/>
      <c r="S69" s="30">
        <v>942.5</v>
      </c>
      <c r="T69" s="19">
        <f t="shared" si="11"/>
        <v>25.9879</v>
      </c>
      <c r="U69" s="20">
        <f t="shared" si="12"/>
        <v>1.2729375779927071E-3</v>
      </c>
      <c r="V69" s="19">
        <f t="shared" si="13"/>
        <v>145211.15155470418</v>
      </c>
      <c r="W69" s="22"/>
      <c r="X69" s="21">
        <f t="shared" si="14"/>
        <v>21.774051815070351</v>
      </c>
      <c r="Y69" s="21">
        <f t="shared" si="15"/>
        <v>12311.985551723168</v>
      </c>
      <c r="Z69" s="22"/>
      <c r="AA69" s="23">
        <f t="shared" si="16"/>
        <v>1.8461516796705906</v>
      </c>
      <c r="AB69" s="23"/>
      <c r="AC69" s="21">
        <v>43808</v>
      </c>
      <c r="AD69" s="21">
        <f t="shared" si="17"/>
        <v>46.480636604774539</v>
      </c>
      <c r="AE69" s="23">
        <f t="shared" si="18"/>
        <v>1.0286734589392554E-3</v>
      </c>
      <c r="AF69" s="22">
        <f t="shared" si="19"/>
        <v>6519.2538428352354</v>
      </c>
      <c r="AG69" s="22"/>
      <c r="AH69" s="24">
        <f t="shared" si="20"/>
        <v>0.97754593534791356</v>
      </c>
      <c r="AI69" s="25">
        <f t="shared" si="2"/>
        <v>24.6</v>
      </c>
      <c r="AJ69" s="29"/>
      <c r="AK69" s="26">
        <f t="shared" si="21"/>
        <v>2.4600000000000004</v>
      </c>
      <c r="AL69" s="31">
        <f t="shared" si="3"/>
        <v>16405.740000000002</v>
      </c>
      <c r="AM69" s="31">
        <f t="shared" si="37"/>
        <v>17</v>
      </c>
      <c r="AN69" s="29"/>
      <c r="AO69" s="26">
        <f t="shared" si="4"/>
        <v>4.92</v>
      </c>
      <c r="AP69" s="31">
        <f t="shared" si="29"/>
        <v>32860.68</v>
      </c>
      <c r="AQ69" s="31">
        <f t="shared" si="38"/>
        <v>35</v>
      </c>
      <c r="AR69" s="29"/>
      <c r="AS69" s="26">
        <f t="shared" si="5"/>
        <v>7.38</v>
      </c>
      <c r="AT69" s="31">
        <f t="shared" si="22"/>
        <v>49438.62</v>
      </c>
      <c r="AU69" s="31">
        <f t="shared" si="39"/>
        <v>52</v>
      </c>
      <c r="AV69" s="29"/>
      <c r="AW69" s="26">
        <f t="shared" si="6"/>
        <v>9.8400000000000016</v>
      </c>
      <c r="AX69" s="31">
        <f t="shared" si="30"/>
        <v>66114.960000000006</v>
      </c>
      <c r="AY69" s="31">
        <f t="shared" si="40"/>
        <v>70</v>
      </c>
      <c r="AZ69" s="29"/>
      <c r="BA69" s="28">
        <f t="shared" si="7"/>
        <v>12.3</v>
      </c>
      <c r="BB69" s="31">
        <f t="shared" si="31"/>
        <v>82889.700000000012</v>
      </c>
      <c r="BC69" s="31">
        <f t="shared" si="41"/>
        <v>88</v>
      </c>
      <c r="BD69" s="29"/>
      <c r="BE69" s="28">
        <f t="shared" si="23"/>
        <v>14.76</v>
      </c>
      <c r="BF69" s="31">
        <f t="shared" si="32"/>
        <v>99762.84</v>
      </c>
      <c r="BG69" s="31">
        <f t="shared" si="42"/>
        <v>106</v>
      </c>
      <c r="BH69" s="29"/>
      <c r="BI69" s="28">
        <f t="shared" si="24"/>
        <v>17.22</v>
      </c>
      <c r="BJ69" s="31">
        <f t="shared" si="33"/>
        <v>116389.98</v>
      </c>
      <c r="BK69" s="31">
        <f t="shared" si="43"/>
        <v>123</v>
      </c>
      <c r="BL69" s="29"/>
      <c r="BM69" s="28">
        <f t="shared" si="25"/>
        <v>19.680000000000003</v>
      </c>
      <c r="BN69" s="31">
        <f t="shared" si="34"/>
        <v>133804.32000000004</v>
      </c>
      <c r="BO69" s="31">
        <f t="shared" si="44"/>
        <v>142</v>
      </c>
      <c r="BP69" s="29"/>
      <c r="BQ69" s="28">
        <f t="shared" si="26"/>
        <v>22.14</v>
      </c>
      <c r="BR69" s="31">
        <f t="shared" si="35"/>
        <v>150972.66</v>
      </c>
      <c r="BS69" s="31">
        <f t="shared" si="45"/>
        <v>160</v>
      </c>
      <c r="BT69" s="29"/>
      <c r="BU69" s="28">
        <f t="shared" si="27"/>
        <v>24.6</v>
      </c>
      <c r="BV69" s="31">
        <f t="shared" si="36"/>
        <v>168239.40000000002</v>
      </c>
      <c r="BW69" s="29"/>
    </row>
    <row r="70" spans="1:75" x14ac:dyDescent="0.4">
      <c r="A70" s="14">
        <v>1197</v>
      </c>
      <c r="B70" s="15" t="s">
        <v>102</v>
      </c>
      <c r="C70" s="3">
        <f>INDEX('[1]2013-14 ATR Data'!$A$1:$M$352,MATCH(A70,'[1]2013-14 ATR Data'!$A:$A,0),8)</f>
        <v>184994.87</v>
      </c>
      <c r="D70" s="3">
        <f>INDEX([2]Sheet1!$A$1:$N$343,MATCH(A70,[2]Sheet1!$A$1:$A$65536,0),6)</f>
        <v>181965.01</v>
      </c>
      <c r="E70" s="3">
        <f>INDEX('[3]2015-16 ATR Data'!$A$1:$K$372,MATCH($A70,'[3]2015-16 ATR Data'!$A:$A,0),6)</f>
        <v>183153.17</v>
      </c>
      <c r="F70" s="3">
        <f>INDEX('[4]349y2014'!$A$1:$CK$352,MATCH(A70,'[4]349y2014'!$A:$A,0),5)</f>
        <v>23663.42</v>
      </c>
      <c r="G70" s="3">
        <f>INDEX('[4]343y2015'!$A$1:$J$346,MATCH(A70,'[4]343y2015'!$A:$A,0),5)</f>
        <v>12627.71</v>
      </c>
      <c r="H70" s="3">
        <f>INDEX('[4]340y2016'!$A$1:$H$343,MATCH(A70,'[4]340y2016'!$A:$A,0),5)</f>
        <v>12627.71</v>
      </c>
      <c r="I70" s="3">
        <f t="shared" si="8"/>
        <v>170525.46000000002</v>
      </c>
      <c r="J70" s="3">
        <f t="shared" si="28"/>
        <v>501194.21000000008</v>
      </c>
      <c r="K70" s="29"/>
      <c r="L70" s="29">
        <v>5797811</v>
      </c>
      <c r="M70" s="29">
        <v>5975764</v>
      </c>
      <c r="N70" s="29">
        <v>5980599</v>
      </c>
      <c r="O70" s="29">
        <f t="shared" si="9"/>
        <v>17754174</v>
      </c>
      <c r="Q70" s="17">
        <f t="shared" si="10"/>
        <v>2.8229655178551256E-2</v>
      </c>
      <c r="R70" s="29"/>
      <c r="S70" s="30">
        <v>961.3</v>
      </c>
      <c r="T70" s="19">
        <f t="shared" si="11"/>
        <v>27.1372</v>
      </c>
      <c r="U70" s="20">
        <f t="shared" si="12"/>
        <v>1.3292325136507258E-3</v>
      </c>
      <c r="V70" s="19">
        <f t="shared" si="13"/>
        <v>151633.03160202704</v>
      </c>
      <c r="W70" s="22"/>
      <c r="X70" s="21">
        <f t="shared" si="14"/>
        <v>22.736996791427057</v>
      </c>
      <c r="Y70" s="21">
        <f t="shared" si="15"/>
        <v>12557.572107025444</v>
      </c>
      <c r="Z70" s="22"/>
      <c r="AA70" s="23">
        <f t="shared" si="16"/>
        <v>1.8829767741828527</v>
      </c>
      <c r="AB70" s="23"/>
      <c r="AC70" s="21">
        <v>76334</v>
      </c>
      <c r="AD70" s="21">
        <f t="shared" si="17"/>
        <v>79.407052949131383</v>
      </c>
      <c r="AE70" s="23">
        <f t="shared" si="18"/>
        <v>1.7573754102362042E-3</v>
      </c>
      <c r="AF70" s="22">
        <f t="shared" si="19"/>
        <v>11137.427817278856</v>
      </c>
      <c r="AG70" s="22"/>
      <c r="AH70" s="24">
        <f t="shared" si="20"/>
        <v>1.670029662210055</v>
      </c>
      <c r="AI70" s="25">
        <f t="shared" si="2"/>
        <v>26.29</v>
      </c>
      <c r="AJ70" s="29"/>
      <c r="AK70" s="26">
        <f t="shared" si="21"/>
        <v>2.629</v>
      </c>
      <c r="AL70" s="31">
        <f t="shared" si="3"/>
        <v>17532.800999999999</v>
      </c>
      <c r="AM70" s="31">
        <f t="shared" si="37"/>
        <v>18</v>
      </c>
      <c r="AN70" s="29"/>
      <c r="AO70" s="26">
        <f t="shared" si="4"/>
        <v>5.26</v>
      </c>
      <c r="AP70" s="31">
        <f t="shared" si="29"/>
        <v>35131.54</v>
      </c>
      <c r="AQ70" s="31">
        <f t="shared" si="38"/>
        <v>37</v>
      </c>
      <c r="AR70" s="29"/>
      <c r="AS70" s="26">
        <f t="shared" si="5"/>
        <v>7.8869999999999996</v>
      </c>
      <c r="AT70" s="31">
        <f t="shared" si="22"/>
        <v>52835.012999999999</v>
      </c>
      <c r="AU70" s="31">
        <f t="shared" si="39"/>
        <v>55</v>
      </c>
      <c r="AV70" s="29"/>
      <c r="AW70" s="26">
        <f t="shared" si="6"/>
        <v>10.516</v>
      </c>
      <c r="AX70" s="31">
        <f t="shared" si="30"/>
        <v>70657.004000000001</v>
      </c>
      <c r="AY70" s="31">
        <f t="shared" si="40"/>
        <v>74</v>
      </c>
      <c r="AZ70" s="29"/>
      <c r="BA70" s="28">
        <f t="shared" si="7"/>
        <v>13.145</v>
      </c>
      <c r="BB70" s="31">
        <f t="shared" si="31"/>
        <v>88584.154999999999</v>
      </c>
      <c r="BC70" s="31">
        <f t="shared" si="41"/>
        <v>92</v>
      </c>
      <c r="BD70" s="29"/>
      <c r="BE70" s="28">
        <f t="shared" si="23"/>
        <v>15.773999999999999</v>
      </c>
      <c r="BF70" s="31">
        <f t="shared" si="32"/>
        <v>106616.466</v>
      </c>
      <c r="BG70" s="31">
        <f t="shared" si="42"/>
        <v>111</v>
      </c>
      <c r="BH70" s="29"/>
      <c r="BI70" s="28">
        <f t="shared" si="24"/>
        <v>18.402999999999999</v>
      </c>
      <c r="BJ70" s="31">
        <f t="shared" si="33"/>
        <v>124385.87699999999</v>
      </c>
      <c r="BK70" s="31">
        <f t="shared" si="43"/>
        <v>129</v>
      </c>
      <c r="BL70" s="29"/>
      <c r="BM70" s="28">
        <f t="shared" si="25"/>
        <v>21.032</v>
      </c>
      <c r="BN70" s="31">
        <f t="shared" si="34"/>
        <v>142996.568</v>
      </c>
      <c r="BO70" s="31">
        <f t="shared" si="44"/>
        <v>149</v>
      </c>
      <c r="BP70" s="29"/>
      <c r="BQ70" s="28">
        <f t="shared" si="26"/>
        <v>23.661000000000001</v>
      </c>
      <c r="BR70" s="31">
        <f t="shared" si="35"/>
        <v>161344.359</v>
      </c>
      <c r="BS70" s="31">
        <f t="shared" si="45"/>
        <v>168</v>
      </c>
      <c r="BT70" s="29"/>
      <c r="BU70" s="28">
        <f t="shared" si="27"/>
        <v>26.29</v>
      </c>
      <c r="BV70" s="31">
        <f t="shared" si="36"/>
        <v>179797.31</v>
      </c>
      <c r="BW70" s="29"/>
    </row>
    <row r="71" spans="1:75" x14ac:dyDescent="0.4">
      <c r="A71" s="14">
        <v>1206</v>
      </c>
      <c r="B71" s="15" t="s">
        <v>103</v>
      </c>
      <c r="C71" s="3">
        <f>INDEX('[1]2013-14 ATR Data'!$A$1:$M$352,MATCH(A71,'[1]2013-14 ATR Data'!$A:$A,0),8)</f>
        <v>431866.03</v>
      </c>
      <c r="D71" s="3">
        <f>INDEX([2]Sheet1!$A$1:$N$343,MATCH(A71,[2]Sheet1!$A$1:$A$65536,0),6)</f>
        <v>559002.06000000006</v>
      </c>
      <c r="E71" s="3">
        <f>INDEX('[3]2015-16 ATR Data'!$A$1:$K$372,MATCH($A71,'[3]2015-16 ATR Data'!$A:$A,0),6)</f>
        <v>568845.02</v>
      </c>
      <c r="F71" s="3">
        <f>INDEX('[4]349y2014'!$A$1:$CK$352,MATCH(A71,'[4]349y2014'!$A:$A,0),5)</f>
        <v>15271.43</v>
      </c>
      <c r="G71" s="3">
        <f>INDEX('[4]343y2015'!$A$1:$J$346,MATCH(A71,'[4]343y2015'!$A:$A,0),5)</f>
        <v>17085.080000000002</v>
      </c>
      <c r="H71" s="3">
        <f>INDEX('[4]340y2016'!$A$1:$H$343,MATCH(A71,'[4]340y2016'!$A:$A,0),5)</f>
        <v>18799.37</v>
      </c>
      <c r="I71" s="3">
        <f t="shared" si="8"/>
        <v>550045.65</v>
      </c>
      <c r="J71" s="3">
        <f t="shared" si="28"/>
        <v>1508557.23</v>
      </c>
      <c r="K71" s="29"/>
      <c r="L71" s="29">
        <v>4899411</v>
      </c>
      <c r="M71" s="29">
        <v>6048305</v>
      </c>
      <c r="N71" s="29">
        <v>6180930</v>
      </c>
      <c r="O71" s="29">
        <f t="shared" si="9"/>
        <v>17128646</v>
      </c>
      <c r="Q71" s="17">
        <f t="shared" si="10"/>
        <v>8.8072182121108691E-2</v>
      </c>
      <c r="R71" s="29"/>
      <c r="S71" s="30">
        <v>966.7</v>
      </c>
      <c r="T71" s="19">
        <f t="shared" si="11"/>
        <v>85.139399999999995</v>
      </c>
      <c r="U71" s="20">
        <f t="shared" si="12"/>
        <v>4.1702923909878167E-3</v>
      </c>
      <c r="V71" s="19">
        <f t="shared" si="13"/>
        <v>475728.71669802407</v>
      </c>
      <c r="W71" s="22"/>
      <c r="X71" s="21">
        <f t="shared" si="14"/>
        <v>71.334340485533673</v>
      </c>
      <c r="Y71" s="21">
        <f t="shared" si="15"/>
        <v>12628.11292610163</v>
      </c>
      <c r="Z71" s="22"/>
      <c r="AA71" s="23">
        <f t="shared" si="16"/>
        <v>1.8935541949470132</v>
      </c>
      <c r="AB71" s="23"/>
      <c r="AC71" s="21">
        <v>194280</v>
      </c>
      <c r="AD71" s="21">
        <f t="shared" si="17"/>
        <v>200.97238026274954</v>
      </c>
      <c r="AE71" s="23">
        <f t="shared" si="18"/>
        <v>4.4477651051556787E-3</v>
      </c>
      <c r="AF71" s="22">
        <f t="shared" si="19"/>
        <v>28187.866131702034</v>
      </c>
      <c r="AG71" s="22"/>
      <c r="AH71" s="24">
        <f t="shared" si="20"/>
        <v>4.2267005745542114</v>
      </c>
      <c r="AI71" s="25">
        <f t="shared" ref="AI71:AI134" si="46">ROUND(AH71+AA71+X71,2)</f>
        <v>77.45</v>
      </c>
      <c r="AJ71" s="29"/>
      <c r="AK71" s="26">
        <f t="shared" si="21"/>
        <v>7.745000000000001</v>
      </c>
      <c r="AL71" s="31">
        <f t="shared" ref="AL71:AL134" si="47">AK71*$AL$342</f>
        <v>51651.405000000006</v>
      </c>
      <c r="AM71" s="31">
        <f t="shared" si="37"/>
        <v>53</v>
      </c>
      <c r="AN71" s="29"/>
      <c r="AO71" s="26">
        <f t="shared" ref="AO71:AO134" si="48">ROUND(AI71*0.2,2)</f>
        <v>15.49</v>
      </c>
      <c r="AP71" s="31">
        <f t="shared" si="29"/>
        <v>103457.71</v>
      </c>
      <c r="AQ71" s="31">
        <f t="shared" si="38"/>
        <v>107</v>
      </c>
      <c r="AR71" s="29"/>
      <c r="AS71" s="26">
        <f t="shared" ref="AS71:AS134" si="49">AI71*0.3</f>
        <v>23.234999999999999</v>
      </c>
      <c r="AT71" s="31">
        <f t="shared" si="22"/>
        <v>155651.26499999998</v>
      </c>
      <c r="AU71" s="31">
        <f t="shared" si="39"/>
        <v>161</v>
      </c>
      <c r="AV71" s="29"/>
      <c r="AW71" s="26">
        <f t="shared" ref="AW71:AW134" si="50">(AI71*0.4)</f>
        <v>30.980000000000004</v>
      </c>
      <c r="AX71" s="31">
        <f t="shared" si="30"/>
        <v>208154.62000000002</v>
      </c>
      <c r="AY71" s="31">
        <f t="shared" si="40"/>
        <v>215</v>
      </c>
      <c r="AZ71" s="29"/>
      <c r="BA71" s="28">
        <f t="shared" ref="BA71:BA134" si="51">AI71*0.5</f>
        <v>38.725000000000001</v>
      </c>
      <c r="BB71" s="31">
        <f t="shared" si="31"/>
        <v>260967.77500000002</v>
      </c>
      <c r="BC71" s="31">
        <f t="shared" si="41"/>
        <v>270</v>
      </c>
      <c r="BD71" s="29"/>
      <c r="BE71" s="28">
        <f t="shared" si="23"/>
        <v>46.47</v>
      </c>
      <c r="BF71" s="31">
        <f t="shared" si="32"/>
        <v>314090.73</v>
      </c>
      <c r="BG71" s="31">
        <f t="shared" si="42"/>
        <v>325</v>
      </c>
      <c r="BH71" s="29"/>
      <c r="BI71" s="28">
        <f t="shared" si="24"/>
        <v>54.214999999999996</v>
      </c>
      <c r="BJ71" s="31">
        <f t="shared" si="33"/>
        <v>366439.185</v>
      </c>
      <c r="BK71" s="31">
        <f t="shared" si="43"/>
        <v>379</v>
      </c>
      <c r="BL71" s="29"/>
      <c r="BM71" s="28">
        <f t="shared" si="25"/>
        <v>61.960000000000008</v>
      </c>
      <c r="BN71" s="31">
        <f t="shared" si="34"/>
        <v>421266.04000000004</v>
      </c>
      <c r="BO71" s="31">
        <f t="shared" si="44"/>
        <v>436</v>
      </c>
      <c r="BP71" s="29"/>
      <c r="BQ71" s="28">
        <f t="shared" si="26"/>
        <v>69.704999999999998</v>
      </c>
      <c r="BR71" s="31">
        <f t="shared" si="35"/>
        <v>475318.39499999996</v>
      </c>
      <c r="BS71" s="31">
        <f t="shared" si="45"/>
        <v>492</v>
      </c>
      <c r="BT71" s="29"/>
      <c r="BU71" s="28">
        <f t="shared" si="27"/>
        <v>77.45</v>
      </c>
      <c r="BV71" s="31">
        <f t="shared" si="36"/>
        <v>529680.55000000005</v>
      </c>
      <c r="BW71" s="29"/>
    </row>
    <row r="72" spans="1:75" x14ac:dyDescent="0.4">
      <c r="A72" s="14">
        <v>1211</v>
      </c>
      <c r="B72" s="15" t="s">
        <v>104</v>
      </c>
      <c r="C72" s="3">
        <f>INDEX('[1]2013-14 ATR Data'!$A$1:$M$352,MATCH(A72,'[1]2013-14 ATR Data'!$A:$A,0),8)</f>
        <v>558591.30000000005</v>
      </c>
      <c r="D72" s="3">
        <f>INDEX([2]Sheet1!$A$1:$N$343,MATCH(A72,[2]Sheet1!$A$1:$A$65536,0),6)</f>
        <v>573486.4</v>
      </c>
      <c r="E72" s="3">
        <f>INDEX('[3]2015-16 ATR Data'!$A$1:$K$372,MATCH($A72,'[3]2015-16 ATR Data'!$A:$A,0),6)</f>
        <v>603936.06999999995</v>
      </c>
      <c r="F72" s="3">
        <f>INDEX('[4]349y2014'!$A$1:$CK$352,MATCH(A72,'[4]349y2014'!$A:$A,0),5)</f>
        <v>73703.7</v>
      </c>
      <c r="G72" s="3">
        <f>INDEX('[4]343y2015'!$A$1:$J$346,MATCH(A72,'[4]343y2015'!$A:$A,0),5)</f>
        <v>126845.92</v>
      </c>
      <c r="H72" s="3">
        <f>INDEX('[4]340y2016'!$A$1:$H$343,MATCH(A72,'[4]340y2016'!$A:$A,0),5)</f>
        <v>131274.06</v>
      </c>
      <c r="I72" s="3">
        <f t="shared" ref="I72:I135" si="52">E72-H72</f>
        <v>472662.00999999995</v>
      </c>
      <c r="J72" s="3">
        <f t="shared" si="28"/>
        <v>1404190.09</v>
      </c>
      <c r="K72" s="29"/>
      <c r="L72" s="29">
        <v>8787308</v>
      </c>
      <c r="M72" s="29">
        <v>9218605</v>
      </c>
      <c r="N72" s="29">
        <v>9174592</v>
      </c>
      <c r="O72" s="29">
        <f t="shared" ref="O72:O135" si="53">SUM(L72:N72)</f>
        <v>27180505</v>
      </c>
      <c r="Q72" s="17">
        <f t="shared" ref="Q72:Q135" si="54">(J72/O72)</f>
        <v>5.1661663019138167E-2</v>
      </c>
      <c r="R72" s="29"/>
      <c r="S72" s="30">
        <v>1417.1</v>
      </c>
      <c r="T72" s="19">
        <f t="shared" ref="T72:T135" si="55">ROUND(S72*Q72,4)</f>
        <v>73.209699999999998</v>
      </c>
      <c r="U72" s="20">
        <f t="shared" ref="U72:U135" si="56">T72/$T$345</f>
        <v>3.5859526242433093E-3</v>
      </c>
      <c r="V72" s="19">
        <f t="shared" ref="V72:V135" si="57">U72*(0.9*$I$345)</f>
        <v>409069.79178673256</v>
      </c>
      <c r="W72" s="22"/>
      <c r="X72" s="21">
        <f t="shared" ref="X72:X135" si="58">V72/$V$345</f>
        <v>61.339000117968595</v>
      </c>
      <c r="Y72" s="21">
        <f t="shared" ref="Y72:Y135" si="59">(S72/$S$345)*(0.05*$I$345)</f>
        <v>18511.739761641271</v>
      </c>
      <c r="Z72" s="22"/>
      <c r="AA72" s="23">
        <f t="shared" ref="AA72:AA135" si="60">Y72/$V$345</f>
        <v>2.7757894379429104</v>
      </c>
      <c r="AB72" s="23"/>
      <c r="AC72" s="21">
        <v>198326</v>
      </c>
      <c r="AD72" s="21">
        <f t="shared" ref="AD72:AD135" si="61">AC72/S72</f>
        <v>139.95201467786325</v>
      </c>
      <c r="AE72" s="23">
        <f t="shared" ref="AE72:AE135" si="62">AD72/$AD$345</f>
        <v>3.0973096226785931E-3</v>
      </c>
      <c r="AF72" s="22">
        <f t="shared" ref="AF72:AF135" si="63">AE72*(0.05*$I$345)</f>
        <v>19629.307517003163</v>
      </c>
      <c r="AG72" s="22"/>
      <c r="AH72" s="24">
        <f t="shared" ref="AH72:AH135" si="64">AF72/$V$345</f>
        <v>2.9433659494681605</v>
      </c>
      <c r="AI72" s="25">
        <f t="shared" si="46"/>
        <v>67.06</v>
      </c>
      <c r="AJ72" s="29"/>
      <c r="AK72" s="26">
        <f t="shared" ref="AK72:AK135" si="65">AI72*0.1</f>
        <v>6.7060000000000004</v>
      </c>
      <c r="AL72" s="31">
        <f t="shared" si="47"/>
        <v>44722.314000000006</v>
      </c>
      <c r="AM72" s="31">
        <f t="shared" si="37"/>
        <v>32</v>
      </c>
      <c r="AN72" s="29"/>
      <c r="AO72" s="26">
        <f t="shared" si="48"/>
        <v>13.41</v>
      </c>
      <c r="AP72" s="31">
        <f t="shared" si="29"/>
        <v>89565.39</v>
      </c>
      <c r="AQ72" s="31">
        <f t="shared" si="38"/>
        <v>63</v>
      </c>
      <c r="AR72" s="29"/>
      <c r="AS72" s="26">
        <f t="shared" si="49"/>
        <v>20.117999999999999</v>
      </c>
      <c r="AT72" s="31">
        <f t="shared" ref="AT72:AT135" si="66">AS72*$AT$342</f>
        <v>134770.48199999999</v>
      </c>
      <c r="AU72" s="31">
        <f t="shared" si="39"/>
        <v>95</v>
      </c>
      <c r="AV72" s="29"/>
      <c r="AW72" s="26">
        <f t="shared" si="50"/>
        <v>26.824000000000002</v>
      </c>
      <c r="AX72" s="31">
        <f t="shared" si="30"/>
        <v>180230.45600000001</v>
      </c>
      <c r="AY72" s="31">
        <f t="shared" si="40"/>
        <v>127</v>
      </c>
      <c r="AZ72" s="29"/>
      <c r="BA72" s="28">
        <f t="shared" si="51"/>
        <v>33.53</v>
      </c>
      <c r="BB72" s="31">
        <f t="shared" si="31"/>
        <v>225958.67</v>
      </c>
      <c r="BC72" s="31">
        <f t="shared" si="41"/>
        <v>159</v>
      </c>
      <c r="BD72" s="29"/>
      <c r="BE72" s="28">
        <f t="shared" ref="BE72:BE135" si="67">$AI72*0.6</f>
        <v>40.235999999999997</v>
      </c>
      <c r="BF72" s="31">
        <f t="shared" si="32"/>
        <v>271955.12399999995</v>
      </c>
      <c r="BG72" s="31">
        <f t="shared" si="42"/>
        <v>192</v>
      </c>
      <c r="BH72" s="29"/>
      <c r="BI72" s="28">
        <f t="shared" ref="BI72:BI135" si="68">$AI72*0.7</f>
        <v>46.942</v>
      </c>
      <c r="BJ72" s="31">
        <f t="shared" si="33"/>
        <v>317280.978</v>
      </c>
      <c r="BK72" s="31">
        <f t="shared" si="43"/>
        <v>224</v>
      </c>
      <c r="BL72" s="29"/>
      <c r="BM72" s="28">
        <f t="shared" ref="BM72:BM135" si="69">$AI72*0.8</f>
        <v>53.648000000000003</v>
      </c>
      <c r="BN72" s="31">
        <f t="shared" si="34"/>
        <v>364752.75200000004</v>
      </c>
      <c r="BO72" s="31">
        <f t="shared" si="44"/>
        <v>257</v>
      </c>
      <c r="BP72" s="29"/>
      <c r="BQ72" s="28">
        <f t="shared" ref="BQ72:BQ135" si="70">$AI72*0.9</f>
        <v>60.354000000000006</v>
      </c>
      <c r="BR72" s="31">
        <f t="shared" si="35"/>
        <v>411553.92600000004</v>
      </c>
      <c r="BS72" s="31">
        <f t="shared" si="45"/>
        <v>290</v>
      </c>
      <c r="BT72" s="29"/>
      <c r="BU72" s="28">
        <f t="shared" ref="BU72:BU135" si="71">$AI72</f>
        <v>67.06</v>
      </c>
      <c r="BV72" s="31">
        <f t="shared" si="36"/>
        <v>458623.34</v>
      </c>
      <c r="BW72" s="29"/>
    </row>
    <row r="73" spans="1:75" x14ac:dyDescent="0.4">
      <c r="A73" s="14">
        <v>1215</v>
      </c>
      <c r="B73" s="15" t="s">
        <v>105</v>
      </c>
      <c r="C73" s="3">
        <f>INDEX('[1]2013-14 ATR Data'!$A$1:$M$352,MATCH(A73,'[1]2013-14 ATR Data'!$A:$A,0),8)</f>
        <v>62259.43</v>
      </c>
      <c r="D73" s="3">
        <f>INDEX([2]Sheet1!$A$1:$N$343,MATCH(A73,[2]Sheet1!$A$1:$A$65536,0),6)</f>
        <v>64149.98</v>
      </c>
      <c r="E73" s="3">
        <f>INDEX('[3]2015-16 ATR Data'!$A$1:$K$372,MATCH($A73,'[3]2015-16 ATR Data'!$A:$A,0),6)</f>
        <v>70833.960000000006</v>
      </c>
      <c r="F73" s="3">
        <f>INDEX('[4]349y2014'!$A$1:$CK$352,MATCH(A73,'[4]349y2014'!$A:$A,0),5)</f>
        <v>11499.29</v>
      </c>
      <c r="G73" s="3">
        <f>INDEX('[4]343y2015'!$A$1:$J$346,MATCH(A73,'[4]343y2015'!$A:$A,0),5)</f>
        <v>11499.29</v>
      </c>
      <c r="H73" s="3">
        <f>INDEX('[4]340y2016'!$A$1:$H$343,MATCH(A73,'[4]340y2016'!$A:$A,0),5)</f>
        <v>11499.29</v>
      </c>
      <c r="I73" s="3">
        <f t="shared" si="52"/>
        <v>59334.670000000006</v>
      </c>
      <c r="J73" s="3">
        <f t="shared" ref="J73:J136" si="72">SUM(C73:E73)-(SUM(F73:H73))</f>
        <v>162745.5</v>
      </c>
      <c r="K73" s="29"/>
      <c r="L73" s="29">
        <v>2079916</v>
      </c>
      <c r="M73" s="29">
        <v>2169533</v>
      </c>
      <c r="N73" s="29">
        <v>2210978</v>
      </c>
      <c r="O73" s="29">
        <f t="shared" si="53"/>
        <v>6460427</v>
      </c>
      <c r="Q73" s="17">
        <f t="shared" si="54"/>
        <v>2.5191136746843514E-2</v>
      </c>
      <c r="R73" s="29"/>
      <c r="S73" s="30">
        <v>326</v>
      </c>
      <c r="T73" s="19">
        <f t="shared" si="55"/>
        <v>8.2123000000000008</v>
      </c>
      <c r="U73" s="20">
        <f t="shared" si="56"/>
        <v>4.022543288126209E-4</v>
      </c>
      <c r="V73" s="19">
        <f t="shared" si="57"/>
        <v>45887.414524170759</v>
      </c>
      <c r="W73" s="22"/>
      <c r="X73" s="21">
        <f t="shared" si="58"/>
        <v>6.8807039322493262</v>
      </c>
      <c r="Y73" s="21">
        <f t="shared" si="59"/>
        <v>4258.5753738586236</v>
      </c>
      <c r="Z73" s="22"/>
      <c r="AA73" s="23">
        <f t="shared" si="60"/>
        <v>0.63856280909561003</v>
      </c>
      <c r="AB73" s="23"/>
      <c r="AC73" s="21">
        <v>18360</v>
      </c>
      <c r="AD73" s="21">
        <f t="shared" si="61"/>
        <v>56.319018404907979</v>
      </c>
      <c r="AE73" s="23">
        <f t="shared" si="62"/>
        <v>1.2464089069875012E-3</v>
      </c>
      <c r="AF73" s="22">
        <f t="shared" si="63"/>
        <v>7899.159821816851</v>
      </c>
      <c r="AG73" s="22"/>
      <c r="AH73" s="24">
        <f t="shared" si="64"/>
        <v>1.1844594124781602</v>
      </c>
      <c r="AI73" s="25">
        <f t="shared" si="46"/>
        <v>8.6999999999999993</v>
      </c>
      <c r="AJ73" s="29"/>
      <c r="AK73" s="26">
        <f t="shared" si="65"/>
        <v>0.87</v>
      </c>
      <c r="AL73" s="31">
        <f t="shared" si="47"/>
        <v>5802.03</v>
      </c>
      <c r="AM73" s="31">
        <f t="shared" si="37"/>
        <v>18</v>
      </c>
      <c r="AN73" s="29"/>
      <c r="AO73" s="26">
        <f t="shared" si="48"/>
        <v>1.74</v>
      </c>
      <c r="AP73" s="31">
        <f t="shared" ref="AP73:AP136" si="73">AO73*$AP$342</f>
        <v>11621.46</v>
      </c>
      <c r="AQ73" s="31">
        <f t="shared" si="38"/>
        <v>36</v>
      </c>
      <c r="AR73" s="29"/>
      <c r="AS73" s="26">
        <f t="shared" si="49"/>
        <v>2.61</v>
      </c>
      <c r="AT73" s="31">
        <f t="shared" si="66"/>
        <v>17484.39</v>
      </c>
      <c r="AU73" s="31">
        <f t="shared" si="39"/>
        <v>54</v>
      </c>
      <c r="AV73" s="29"/>
      <c r="AW73" s="26">
        <f t="shared" si="50"/>
        <v>3.48</v>
      </c>
      <c r="AX73" s="31">
        <f t="shared" ref="AX73:AX136" si="74">AW73*$AX$342</f>
        <v>23382.12</v>
      </c>
      <c r="AY73" s="31">
        <f t="shared" si="40"/>
        <v>72</v>
      </c>
      <c r="AZ73" s="29"/>
      <c r="BA73" s="28">
        <f t="shared" si="51"/>
        <v>4.3499999999999996</v>
      </c>
      <c r="BB73" s="31">
        <f t="shared" ref="BB73:BB136" si="75">BA73*$BB$342</f>
        <v>29314.649999999998</v>
      </c>
      <c r="BC73" s="31">
        <f t="shared" si="41"/>
        <v>90</v>
      </c>
      <c r="BD73" s="29"/>
      <c r="BE73" s="28">
        <f t="shared" si="67"/>
        <v>5.22</v>
      </c>
      <c r="BF73" s="31">
        <f t="shared" ref="BF73:BF136" si="76">BE73*$BF$342</f>
        <v>35281.979999999996</v>
      </c>
      <c r="BG73" s="31">
        <f t="shared" si="42"/>
        <v>108</v>
      </c>
      <c r="BH73" s="29"/>
      <c r="BI73" s="28">
        <f t="shared" si="68"/>
        <v>6.089999999999999</v>
      </c>
      <c r="BJ73" s="31">
        <f t="shared" ref="BJ73:BJ136" si="77">BI73*$BF$342</f>
        <v>41162.30999999999</v>
      </c>
      <c r="BK73" s="31">
        <f t="shared" si="43"/>
        <v>126</v>
      </c>
      <c r="BL73" s="29"/>
      <c r="BM73" s="28">
        <f t="shared" si="69"/>
        <v>6.96</v>
      </c>
      <c r="BN73" s="31">
        <f t="shared" ref="BN73:BN136" si="78">BM73*$BN$342</f>
        <v>47321.04</v>
      </c>
      <c r="BO73" s="31">
        <f t="shared" si="44"/>
        <v>145</v>
      </c>
      <c r="BP73" s="29"/>
      <c r="BQ73" s="28">
        <f t="shared" si="70"/>
        <v>7.8299999999999992</v>
      </c>
      <c r="BR73" s="31">
        <f t="shared" ref="BR73:BR136" si="79">BQ73*$BR$342</f>
        <v>53392.77</v>
      </c>
      <c r="BS73" s="31">
        <f t="shared" si="45"/>
        <v>164</v>
      </c>
      <c r="BT73" s="29"/>
      <c r="BU73" s="28">
        <f t="shared" si="71"/>
        <v>8.6999999999999993</v>
      </c>
      <c r="BV73" s="31">
        <f t="shared" ref="BV73:BV136" si="80">BU73*$BV$342</f>
        <v>59499.299999999996</v>
      </c>
      <c r="BW73" s="29"/>
    </row>
    <row r="74" spans="1:75" x14ac:dyDescent="0.4">
      <c r="A74" s="14">
        <v>1218</v>
      </c>
      <c r="B74" s="15" t="s">
        <v>106</v>
      </c>
      <c r="C74" s="3">
        <f>INDEX('[1]2013-14 ATR Data'!$A$1:$M$352,MATCH(A74,'[1]2013-14 ATR Data'!$A:$A,0),8)</f>
        <v>197539.54</v>
      </c>
      <c r="D74" s="3">
        <f>INDEX([2]Sheet1!$A$1:$N$343,MATCH(A74,[2]Sheet1!$A$1:$A$65536,0),6)</f>
        <v>172896.53</v>
      </c>
      <c r="E74" s="3">
        <f>INDEX('[3]2015-16 ATR Data'!$A$1:$K$372,MATCH($A74,'[3]2015-16 ATR Data'!$A:$A,0),6)</f>
        <v>156315.69</v>
      </c>
      <c r="F74" s="3">
        <f>INDEX('[4]349y2014'!$A$1:$CK$352,MATCH(A74,'[4]349y2014'!$A:$A,0),5)</f>
        <v>53022.71</v>
      </c>
      <c r="G74" s="3">
        <f>INDEX('[4]343y2015'!$A$1:$J$346,MATCH(A74,'[4]343y2015'!$A:$A,0),5)</f>
        <v>53022.71</v>
      </c>
      <c r="H74" s="3">
        <f>INDEX('[4]340y2016'!$A$1:$H$343,MATCH(A74,'[4]340y2016'!$A:$A,0),5)</f>
        <v>44805.57</v>
      </c>
      <c r="I74" s="3">
        <f t="shared" si="52"/>
        <v>111510.12</v>
      </c>
      <c r="J74" s="3">
        <f t="shared" si="72"/>
        <v>375900.77</v>
      </c>
      <c r="K74" s="29"/>
      <c r="L74" s="29">
        <v>2155905</v>
      </c>
      <c r="M74" s="29">
        <v>2409274</v>
      </c>
      <c r="N74" s="29">
        <v>2498120</v>
      </c>
      <c r="O74" s="29">
        <f t="shared" si="53"/>
        <v>7063299</v>
      </c>
      <c r="Q74" s="17">
        <f t="shared" si="54"/>
        <v>5.3218866991189245E-2</v>
      </c>
      <c r="R74" s="29"/>
      <c r="S74" s="30">
        <v>348</v>
      </c>
      <c r="T74" s="19">
        <f t="shared" si="55"/>
        <v>18.520199999999999</v>
      </c>
      <c r="U74" s="20">
        <f t="shared" si="56"/>
        <v>9.0715519653148335E-4</v>
      </c>
      <c r="V74" s="19">
        <f t="shared" si="57"/>
        <v>103484.29727001538</v>
      </c>
      <c r="W74" s="22"/>
      <c r="X74" s="21">
        <f t="shared" si="58"/>
        <v>15.517213565754293</v>
      </c>
      <c r="Y74" s="21">
        <f t="shared" si="59"/>
        <v>4545.9638960208622</v>
      </c>
      <c r="Z74" s="22"/>
      <c r="AA74" s="23">
        <f t="shared" si="60"/>
        <v>0.68165600480144883</v>
      </c>
      <c r="AB74" s="23"/>
      <c r="AC74" s="21">
        <v>62281</v>
      </c>
      <c r="AD74" s="21">
        <f t="shared" si="61"/>
        <v>178.9683908045977</v>
      </c>
      <c r="AE74" s="23">
        <f t="shared" si="62"/>
        <v>3.9607898483655238E-3</v>
      </c>
      <c r="AF74" s="22">
        <f t="shared" si="63"/>
        <v>25101.643495542467</v>
      </c>
      <c r="AG74" s="22"/>
      <c r="AH74" s="24">
        <f t="shared" si="64"/>
        <v>3.7639291491291749</v>
      </c>
      <c r="AI74" s="25">
        <f t="shared" si="46"/>
        <v>19.96</v>
      </c>
      <c r="AJ74" s="29"/>
      <c r="AK74" s="26">
        <f t="shared" si="65"/>
        <v>1.9960000000000002</v>
      </c>
      <c r="AL74" s="31">
        <f t="shared" si="47"/>
        <v>13311.324000000002</v>
      </c>
      <c r="AM74" s="31">
        <f t="shared" ref="AM74:AM137" si="81">ROUND(AL74/$S74,0)</f>
        <v>38</v>
      </c>
      <c r="AN74" s="29"/>
      <c r="AO74" s="26">
        <f t="shared" si="48"/>
        <v>3.99</v>
      </c>
      <c r="AP74" s="31">
        <f t="shared" si="73"/>
        <v>26649.210000000003</v>
      </c>
      <c r="AQ74" s="31">
        <f t="shared" ref="AQ74:AQ137" si="82">ROUND(AP74/$S74,0)</f>
        <v>77</v>
      </c>
      <c r="AR74" s="29"/>
      <c r="AS74" s="26">
        <f t="shared" si="49"/>
        <v>5.9880000000000004</v>
      </c>
      <c r="AT74" s="31">
        <f t="shared" si="66"/>
        <v>40113.612000000001</v>
      </c>
      <c r="AU74" s="31">
        <f t="shared" ref="AU74:AU137" si="83">ROUND(AT74/$S74,0)</f>
        <v>115</v>
      </c>
      <c r="AV74" s="29"/>
      <c r="AW74" s="26">
        <f t="shared" si="50"/>
        <v>7.9840000000000009</v>
      </c>
      <c r="AX74" s="31">
        <f t="shared" si="74"/>
        <v>53644.496000000006</v>
      </c>
      <c r="AY74" s="31">
        <f t="shared" ref="AY74:AY137" si="84">ROUND(AX74/$S74,0)</f>
        <v>154</v>
      </c>
      <c r="AZ74" s="29"/>
      <c r="BA74" s="28">
        <f t="shared" si="51"/>
        <v>9.98</v>
      </c>
      <c r="BB74" s="31">
        <f t="shared" si="75"/>
        <v>67255.22</v>
      </c>
      <c r="BC74" s="31">
        <f t="shared" ref="BC74:BC137" si="85">ROUND(BB74/$S74,0)</f>
        <v>193</v>
      </c>
      <c r="BD74" s="29"/>
      <c r="BE74" s="28">
        <f t="shared" si="67"/>
        <v>11.976000000000001</v>
      </c>
      <c r="BF74" s="31">
        <f t="shared" si="76"/>
        <v>80945.784</v>
      </c>
      <c r="BG74" s="31">
        <f t="shared" ref="BG74:BG137" si="86">ROUND(BF74/$S74,0)</f>
        <v>233</v>
      </c>
      <c r="BH74" s="29"/>
      <c r="BI74" s="28">
        <f t="shared" si="68"/>
        <v>13.972</v>
      </c>
      <c r="BJ74" s="31">
        <f t="shared" si="77"/>
        <v>94436.747999999992</v>
      </c>
      <c r="BK74" s="31">
        <f t="shared" ref="BK74:BK137" si="87">ROUND(BJ74/$S74,0)</f>
        <v>271</v>
      </c>
      <c r="BL74" s="29"/>
      <c r="BM74" s="28">
        <f t="shared" si="69"/>
        <v>15.968000000000002</v>
      </c>
      <c r="BN74" s="31">
        <f t="shared" si="78"/>
        <v>108566.43200000002</v>
      </c>
      <c r="BO74" s="31">
        <f t="shared" ref="BO74:BO137" si="88">ROUND(BN74/$S74,0)</f>
        <v>312</v>
      </c>
      <c r="BP74" s="29"/>
      <c r="BQ74" s="28">
        <f t="shared" si="70"/>
        <v>17.964000000000002</v>
      </c>
      <c r="BR74" s="31">
        <f t="shared" si="79"/>
        <v>122496.51600000002</v>
      </c>
      <c r="BS74" s="31">
        <f t="shared" ref="BS74:BS137" si="89">ROUND(BR74/$S74,0)</f>
        <v>352</v>
      </c>
      <c r="BT74" s="29"/>
      <c r="BU74" s="28">
        <f t="shared" si="71"/>
        <v>19.96</v>
      </c>
      <c r="BV74" s="31">
        <f t="shared" si="80"/>
        <v>136506.44</v>
      </c>
      <c r="BW74" s="29"/>
    </row>
    <row r="75" spans="1:75" x14ac:dyDescent="0.4">
      <c r="A75" s="14">
        <v>1221</v>
      </c>
      <c r="B75" s="15" t="s">
        <v>107</v>
      </c>
      <c r="C75" s="3">
        <f>INDEX('[1]2013-14 ATR Data'!$A$1:$M$352,MATCH(A75,'[1]2013-14 ATR Data'!$A:$A,0),8)</f>
        <v>709523.49</v>
      </c>
      <c r="D75" s="3">
        <f>INDEX([2]Sheet1!$A$1:$N$343,MATCH(A75,[2]Sheet1!$A$1:$A$65536,0),6)</f>
        <v>709999.01</v>
      </c>
      <c r="E75" s="3">
        <f>INDEX('[3]2015-16 ATR Data'!$A$1:$K$372,MATCH($A75,'[3]2015-16 ATR Data'!$A:$A,0),6)</f>
        <v>669247.98</v>
      </c>
      <c r="F75" s="3">
        <f>INDEX('[4]349y2014'!$A$1:$CK$352,MATCH(A75,'[4]349y2014'!$A:$A,0),5)</f>
        <v>195630</v>
      </c>
      <c r="G75" s="3">
        <f>INDEX('[4]343y2015'!$A$1:$J$346,MATCH(A75,'[4]343y2015'!$A:$A,0),5)</f>
        <v>199379.72</v>
      </c>
      <c r="H75" s="3">
        <f>INDEX('[4]340y2016'!$A$1:$H$343,MATCH(A75,'[4]340y2016'!$A:$A,0),5)</f>
        <v>178116.86</v>
      </c>
      <c r="I75" s="3">
        <f t="shared" si="52"/>
        <v>491131.12</v>
      </c>
      <c r="J75" s="3">
        <f t="shared" si="72"/>
        <v>1515643.9</v>
      </c>
      <c r="K75" s="29"/>
      <c r="L75" s="29">
        <v>10290194</v>
      </c>
      <c r="M75" s="29">
        <v>11508235</v>
      </c>
      <c r="N75" s="29">
        <v>11924287</v>
      </c>
      <c r="O75" s="29">
        <f t="shared" si="53"/>
        <v>33722716</v>
      </c>
      <c r="Q75" s="17">
        <f t="shared" si="54"/>
        <v>4.4944301046214663E-2</v>
      </c>
      <c r="R75" s="29"/>
      <c r="S75" s="30">
        <v>2004.7</v>
      </c>
      <c r="T75" s="19">
        <f t="shared" si="55"/>
        <v>90.099800000000002</v>
      </c>
      <c r="U75" s="20">
        <f t="shared" si="56"/>
        <v>4.4132623717048061E-3</v>
      </c>
      <c r="V75" s="19">
        <f t="shared" si="57"/>
        <v>503445.66944033711</v>
      </c>
      <c r="W75" s="22"/>
      <c r="X75" s="21">
        <f t="shared" si="58"/>
        <v>75.490428765982472</v>
      </c>
      <c r="Y75" s="21">
        <f t="shared" si="59"/>
        <v>26187.625926301786</v>
      </c>
      <c r="Z75" s="22"/>
      <c r="AA75" s="23">
        <f t="shared" si="60"/>
        <v>3.9267695196134031</v>
      </c>
      <c r="AB75" s="23"/>
      <c r="AC75" s="21">
        <v>184073</v>
      </c>
      <c r="AD75" s="21">
        <f t="shared" si="61"/>
        <v>91.8207213049334</v>
      </c>
      <c r="AE75" s="23">
        <f t="shared" si="62"/>
        <v>2.03210510626571E-3</v>
      </c>
      <c r="AF75" s="22">
        <f t="shared" si="63"/>
        <v>12878.536826184543</v>
      </c>
      <c r="AG75" s="22"/>
      <c r="AH75" s="24">
        <f t="shared" si="64"/>
        <v>1.9311046373046248</v>
      </c>
      <c r="AI75" s="25">
        <f t="shared" si="46"/>
        <v>81.349999999999994</v>
      </c>
      <c r="AJ75" s="29"/>
      <c r="AK75" s="26">
        <f t="shared" si="65"/>
        <v>8.1349999999999998</v>
      </c>
      <c r="AL75" s="31">
        <f t="shared" si="47"/>
        <v>54252.314999999995</v>
      </c>
      <c r="AM75" s="31">
        <f t="shared" si="81"/>
        <v>27</v>
      </c>
      <c r="AN75" s="29"/>
      <c r="AO75" s="26">
        <f t="shared" si="48"/>
        <v>16.27</v>
      </c>
      <c r="AP75" s="31">
        <f t="shared" si="73"/>
        <v>108667.33</v>
      </c>
      <c r="AQ75" s="31">
        <f t="shared" si="82"/>
        <v>54</v>
      </c>
      <c r="AR75" s="29"/>
      <c r="AS75" s="26">
        <f t="shared" si="49"/>
        <v>24.404999999999998</v>
      </c>
      <c r="AT75" s="31">
        <f t="shared" si="66"/>
        <v>163489.09499999997</v>
      </c>
      <c r="AU75" s="31">
        <f t="shared" si="83"/>
        <v>82</v>
      </c>
      <c r="AV75" s="29"/>
      <c r="AW75" s="26">
        <f t="shared" si="50"/>
        <v>32.54</v>
      </c>
      <c r="AX75" s="31">
        <f t="shared" si="74"/>
        <v>218636.25999999998</v>
      </c>
      <c r="AY75" s="31">
        <f t="shared" si="84"/>
        <v>109</v>
      </c>
      <c r="AZ75" s="29"/>
      <c r="BA75" s="28">
        <f t="shared" si="51"/>
        <v>40.674999999999997</v>
      </c>
      <c r="BB75" s="31">
        <f t="shared" si="75"/>
        <v>274108.82499999995</v>
      </c>
      <c r="BC75" s="31">
        <f t="shared" si="85"/>
        <v>137</v>
      </c>
      <c r="BD75" s="29"/>
      <c r="BE75" s="28">
        <f t="shared" si="67"/>
        <v>48.809999999999995</v>
      </c>
      <c r="BF75" s="31">
        <f t="shared" si="76"/>
        <v>329906.78999999998</v>
      </c>
      <c r="BG75" s="31">
        <f t="shared" si="86"/>
        <v>165</v>
      </c>
      <c r="BH75" s="29"/>
      <c r="BI75" s="28">
        <f t="shared" si="68"/>
        <v>56.944999999999993</v>
      </c>
      <c r="BJ75" s="31">
        <f t="shared" si="77"/>
        <v>384891.25499999995</v>
      </c>
      <c r="BK75" s="31">
        <f t="shared" si="87"/>
        <v>192</v>
      </c>
      <c r="BL75" s="29"/>
      <c r="BM75" s="28">
        <f t="shared" si="69"/>
        <v>65.08</v>
      </c>
      <c r="BN75" s="31">
        <f t="shared" si="78"/>
        <v>442478.92</v>
      </c>
      <c r="BO75" s="31">
        <f t="shared" si="88"/>
        <v>221</v>
      </c>
      <c r="BP75" s="29"/>
      <c r="BQ75" s="28">
        <f t="shared" si="70"/>
        <v>73.215000000000003</v>
      </c>
      <c r="BR75" s="31">
        <f t="shared" si="79"/>
        <v>499253.08500000002</v>
      </c>
      <c r="BS75" s="31">
        <f t="shared" si="89"/>
        <v>249</v>
      </c>
      <c r="BT75" s="29"/>
      <c r="BU75" s="28">
        <f t="shared" si="71"/>
        <v>81.349999999999994</v>
      </c>
      <c r="BV75" s="31">
        <f t="shared" si="80"/>
        <v>556352.64999999991</v>
      </c>
      <c r="BW75" s="29"/>
    </row>
    <row r="76" spans="1:75" x14ac:dyDescent="0.4">
      <c r="A76" s="14">
        <v>1233</v>
      </c>
      <c r="B76" s="15" t="s">
        <v>108</v>
      </c>
      <c r="C76" s="3">
        <f>INDEX('[1]2013-14 ATR Data'!$A$1:$M$352,MATCH(A76,'[1]2013-14 ATR Data'!$A:$A,0),8)</f>
        <v>393739.5</v>
      </c>
      <c r="D76" s="3">
        <f>INDEX([2]Sheet1!$A$1:$N$343,MATCH(A76,[2]Sheet1!$A$1:$A$65536,0),6)</f>
        <v>344758.74</v>
      </c>
      <c r="E76" s="3">
        <f>INDEX('[3]2015-16 ATR Data'!$A$1:$K$372,MATCH($A76,'[3]2015-16 ATR Data'!$A:$A,0),6)</f>
        <v>354322.11</v>
      </c>
      <c r="F76" s="3">
        <f>INDEX('[4]349y2014'!$A$1:$CK$352,MATCH(A76,'[4]349y2014'!$A:$A,0),5)</f>
        <v>52309.72</v>
      </c>
      <c r="G76" s="3">
        <f>INDEX('[4]343y2015'!$A$1:$J$346,MATCH(A76,'[4]343y2015'!$A:$A,0),5)</f>
        <v>73809.72</v>
      </c>
      <c r="H76" s="3">
        <f>INDEX('[4]340y2016'!$A$1:$H$343,MATCH(A76,'[4]340y2016'!$A:$A,0),5)</f>
        <v>59571.43</v>
      </c>
      <c r="I76" s="3">
        <f t="shared" si="52"/>
        <v>294750.68</v>
      </c>
      <c r="J76" s="3">
        <f t="shared" si="72"/>
        <v>907129.4800000001</v>
      </c>
      <c r="K76" s="29"/>
      <c r="L76" s="29">
        <v>7733271</v>
      </c>
      <c r="M76" s="29">
        <v>7872832</v>
      </c>
      <c r="N76" s="29">
        <v>7796437</v>
      </c>
      <c r="O76" s="29">
        <f t="shared" si="53"/>
        <v>23402540</v>
      </c>
      <c r="Q76" s="17">
        <f t="shared" si="54"/>
        <v>3.8762009593830415E-2</v>
      </c>
      <c r="R76" s="29"/>
      <c r="S76" s="30">
        <v>1219.8</v>
      </c>
      <c r="T76" s="19">
        <f t="shared" si="55"/>
        <v>47.2819</v>
      </c>
      <c r="U76" s="20">
        <f t="shared" si="56"/>
        <v>2.315958860427098E-3</v>
      </c>
      <c r="V76" s="19">
        <f t="shared" si="57"/>
        <v>264194.45767816436</v>
      </c>
      <c r="W76" s="22"/>
      <c r="X76" s="21">
        <f t="shared" si="58"/>
        <v>39.615303295571202</v>
      </c>
      <c r="Y76" s="21">
        <f t="shared" si="59"/>
        <v>15934.387242431743</v>
      </c>
      <c r="Z76" s="22"/>
      <c r="AA76" s="23">
        <f t="shared" si="60"/>
        <v>2.3893218237264571</v>
      </c>
      <c r="AB76" s="23"/>
      <c r="AC76" s="21">
        <v>100637</v>
      </c>
      <c r="AD76" s="21">
        <f t="shared" si="61"/>
        <v>82.502869322839814</v>
      </c>
      <c r="AE76" s="23">
        <f t="shared" si="62"/>
        <v>1.8258896210991489E-3</v>
      </c>
      <c r="AF76" s="22">
        <f t="shared" si="63"/>
        <v>11571.639012848793</v>
      </c>
      <c r="AG76" s="22"/>
      <c r="AH76" s="24">
        <f t="shared" si="64"/>
        <v>1.7351385534336172</v>
      </c>
      <c r="AI76" s="25">
        <f t="shared" si="46"/>
        <v>43.74</v>
      </c>
      <c r="AJ76" s="29"/>
      <c r="AK76" s="26">
        <f t="shared" si="65"/>
        <v>4.3740000000000006</v>
      </c>
      <c r="AL76" s="31">
        <f t="shared" si="47"/>
        <v>29170.206000000002</v>
      </c>
      <c r="AM76" s="31">
        <f t="shared" si="81"/>
        <v>24</v>
      </c>
      <c r="AN76" s="29"/>
      <c r="AO76" s="26">
        <f t="shared" si="48"/>
        <v>8.75</v>
      </c>
      <c r="AP76" s="31">
        <f t="shared" si="73"/>
        <v>58441.25</v>
      </c>
      <c r="AQ76" s="31">
        <f t="shared" si="82"/>
        <v>48</v>
      </c>
      <c r="AR76" s="29"/>
      <c r="AS76" s="26">
        <f t="shared" si="49"/>
        <v>13.122</v>
      </c>
      <c r="AT76" s="31">
        <f t="shared" si="66"/>
        <v>87904.278000000006</v>
      </c>
      <c r="AU76" s="31">
        <f t="shared" si="83"/>
        <v>72</v>
      </c>
      <c r="AV76" s="29"/>
      <c r="AW76" s="26">
        <f t="shared" si="50"/>
        <v>17.496000000000002</v>
      </c>
      <c r="AX76" s="31">
        <f t="shared" si="74"/>
        <v>117555.62400000001</v>
      </c>
      <c r="AY76" s="31">
        <f t="shared" si="84"/>
        <v>96</v>
      </c>
      <c r="AZ76" s="29"/>
      <c r="BA76" s="28">
        <f t="shared" si="51"/>
        <v>21.87</v>
      </c>
      <c r="BB76" s="31">
        <f t="shared" si="75"/>
        <v>147381.93</v>
      </c>
      <c r="BC76" s="31">
        <f t="shared" si="85"/>
        <v>121</v>
      </c>
      <c r="BD76" s="29"/>
      <c r="BE76" s="28">
        <f t="shared" si="67"/>
        <v>26.244</v>
      </c>
      <c r="BF76" s="31">
        <f t="shared" si="76"/>
        <v>177383.196</v>
      </c>
      <c r="BG76" s="31">
        <f t="shared" si="86"/>
        <v>145</v>
      </c>
      <c r="BH76" s="29"/>
      <c r="BI76" s="28">
        <f t="shared" si="68"/>
        <v>30.617999999999999</v>
      </c>
      <c r="BJ76" s="31">
        <f t="shared" si="77"/>
        <v>206947.06199999998</v>
      </c>
      <c r="BK76" s="31">
        <f t="shared" si="87"/>
        <v>170</v>
      </c>
      <c r="BL76" s="29"/>
      <c r="BM76" s="28">
        <f t="shared" si="69"/>
        <v>34.992000000000004</v>
      </c>
      <c r="BN76" s="31">
        <f t="shared" si="78"/>
        <v>237910.60800000004</v>
      </c>
      <c r="BO76" s="31">
        <f t="shared" si="88"/>
        <v>195</v>
      </c>
      <c r="BP76" s="29"/>
      <c r="BQ76" s="28">
        <f t="shared" si="70"/>
        <v>39.366</v>
      </c>
      <c r="BR76" s="31">
        <f t="shared" si="79"/>
        <v>268436.75400000002</v>
      </c>
      <c r="BS76" s="31">
        <f t="shared" si="89"/>
        <v>220</v>
      </c>
      <c r="BT76" s="29"/>
      <c r="BU76" s="28">
        <f t="shared" si="71"/>
        <v>43.74</v>
      </c>
      <c r="BV76" s="31">
        <f t="shared" si="80"/>
        <v>299137.86</v>
      </c>
      <c r="BW76" s="29"/>
    </row>
    <row r="77" spans="1:75" x14ac:dyDescent="0.4">
      <c r="A77" s="14">
        <v>1278</v>
      </c>
      <c r="B77" s="15" t="s">
        <v>109</v>
      </c>
      <c r="C77" s="3">
        <f>INDEX('[1]2013-14 ATR Data'!$A$1:$M$352,MATCH(A77,'[1]2013-14 ATR Data'!$A:$A,0),8)</f>
        <v>623282.5</v>
      </c>
      <c r="D77" s="3">
        <f>INDEX([2]Sheet1!$A$1:$N$343,MATCH(A77,[2]Sheet1!$A$1:$A$65536,0),6)</f>
        <v>676492.88</v>
      </c>
      <c r="E77" s="3">
        <f>INDEX('[3]2015-16 ATR Data'!$A$1:$K$372,MATCH($A77,'[3]2015-16 ATR Data'!$A:$A,0),6)</f>
        <v>733906.76</v>
      </c>
      <c r="F77" s="3">
        <f>INDEX('[4]349y2014'!$A$1:$CK$352,MATCH(A77,'[4]349y2014'!$A:$A,0),5)</f>
        <v>127528.05</v>
      </c>
      <c r="G77" s="3">
        <f>INDEX('[4]343y2015'!$A$1:$J$346,MATCH(A77,'[4]343y2015'!$A:$A,0),5)</f>
        <v>94478.76</v>
      </c>
      <c r="H77" s="3">
        <f>INDEX('[4]340y2016'!$A$1:$H$343,MATCH(A77,'[4]340y2016'!$A:$A,0),5)</f>
        <v>116401.05</v>
      </c>
      <c r="I77" s="3">
        <f t="shared" si="52"/>
        <v>617505.71</v>
      </c>
      <c r="J77" s="3">
        <f t="shared" si="72"/>
        <v>1695274.2799999998</v>
      </c>
      <c r="K77" s="29"/>
      <c r="L77" s="29">
        <v>24455239</v>
      </c>
      <c r="M77" s="29">
        <v>24747114</v>
      </c>
      <c r="N77" s="29">
        <v>24887731</v>
      </c>
      <c r="O77" s="29">
        <f t="shared" si="53"/>
        <v>74090084</v>
      </c>
      <c r="Q77" s="17">
        <f t="shared" si="54"/>
        <v>2.2881257362321248E-2</v>
      </c>
      <c r="R77" s="29"/>
      <c r="S77" s="30">
        <v>3784.8</v>
      </c>
      <c r="T77" s="19">
        <f t="shared" si="55"/>
        <v>86.600999999999999</v>
      </c>
      <c r="U77" s="20">
        <f t="shared" si="56"/>
        <v>4.2418843843383437E-3</v>
      </c>
      <c r="V77" s="19">
        <f t="shared" si="57"/>
        <v>483895.61818342144</v>
      </c>
      <c r="W77" s="22"/>
      <c r="X77" s="21">
        <f t="shared" si="58"/>
        <v>72.558947096029598</v>
      </c>
      <c r="Y77" s="21">
        <f t="shared" si="59"/>
        <v>49441.276303619998</v>
      </c>
      <c r="Z77" s="22"/>
      <c r="AA77" s="23">
        <f t="shared" si="60"/>
        <v>7.4135966867026539</v>
      </c>
      <c r="AB77" s="23"/>
      <c r="AC77" s="21">
        <v>179277</v>
      </c>
      <c r="AD77" s="21">
        <f t="shared" si="61"/>
        <v>47.367628408370322</v>
      </c>
      <c r="AE77" s="23">
        <f t="shared" si="62"/>
        <v>1.048303674730274E-3</v>
      </c>
      <c r="AF77" s="22">
        <f t="shared" si="63"/>
        <v>6643.6610185226955</v>
      </c>
      <c r="AG77" s="22"/>
      <c r="AH77" s="24">
        <f t="shared" si="64"/>
        <v>0.99620048260949101</v>
      </c>
      <c r="AI77" s="25">
        <f t="shared" si="46"/>
        <v>80.97</v>
      </c>
      <c r="AJ77" s="29"/>
      <c r="AK77" s="26">
        <f t="shared" si="65"/>
        <v>8.0969999999999995</v>
      </c>
      <c r="AL77" s="31">
        <f t="shared" si="47"/>
        <v>53998.892999999996</v>
      </c>
      <c r="AM77" s="31">
        <f t="shared" si="81"/>
        <v>14</v>
      </c>
      <c r="AN77" s="29"/>
      <c r="AO77" s="26">
        <f t="shared" si="48"/>
        <v>16.190000000000001</v>
      </c>
      <c r="AP77" s="31">
        <f t="shared" si="73"/>
        <v>108133.01000000001</v>
      </c>
      <c r="AQ77" s="31">
        <f t="shared" si="82"/>
        <v>29</v>
      </c>
      <c r="AR77" s="29"/>
      <c r="AS77" s="26">
        <f t="shared" si="49"/>
        <v>24.291</v>
      </c>
      <c r="AT77" s="31">
        <f t="shared" si="66"/>
        <v>162725.40900000001</v>
      </c>
      <c r="AU77" s="31">
        <f t="shared" si="83"/>
        <v>43</v>
      </c>
      <c r="AV77" s="29"/>
      <c r="AW77" s="26">
        <f t="shared" si="50"/>
        <v>32.387999999999998</v>
      </c>
      <c r="AX77" s="31">
        <f t="shared" si="74"/>
        <v>217614.97199999998</v>
      </c>
      <c r="AY77" s="31">
        <f t="shared" si="84"/>
        <v>57</v>
      </c>
      <c r="AZ77" s="29"/>
      <c r="BA77" s="28">
        <f t="shared" si="51"/>
        <v>40.484999999999999</v>
      </c>
      <c r="BB77" s="31">
        <f t="shared" si="75"/>
        <v>272828.41499999998</v>
      </c>
      <c r="BC77" s="31">
        <f t="shared" si="85"/>
        <v>72</v>
      </c>
      <c r="BD77" s="29"/>
      <c r="BE77" s="28">
        <f t="shared" si="67"/>
        <v>48.582000000000001</v>
      </c>
      <c r="BF77" s="31">
        <f t="shared" si="76"/>
        <v>328365.73800000001</v>
      </c>
      <c r="BG77" s="31">
        <f t="shared" si="86"/>
        <v>87</v>
      </c>
      <c r="BH77" s="29"/>
      <c r="BI77" s="28">
        <f t="shared" si="68"/>
        <v>56.678999999999995</v>
      </c>
      <c r="BJ77" s="31">
        <f t="shared" si="77"/>
        <v>383093.36099999998</v>
      </c>
      <c r="BK77" s="31">
        <f t="shared" si="87"/>
        <v>101</v>
      </c>
      <c r="BL77" s="29"/>
      <c r="BM77" s="28">
        <f t="shared" si="69"/>
        <v>64.775999999999996</v>
      </c>
      <c r="BN77" s="31">
        <f t="shared" si="78"/>
        <v>440412.02399999998</v>
      </c>
      <c r="BO77" s="31">
        <f t="shared" si="88"/>
        <v>116</v>
      </c>
      <c r="BP77" s="29"/>
      <c r="BQ77" s="28">
        <f t="shared" si="70"/>
        <v>72.873000000000005</v>
      </c>
      <c r="BR77" s="31">
        <f t="shared" si="79"/>
        <v>496920.98700000002</v>
      </c>
      <c r="BS77" s="31">
        <f t="shared" si="89"/>
        <v>131</v>
      </c>
      <c r="BT77" s="29"/>
      <c r="BU77" s="28">
        <f t="shared" si="71"/>
        <v>80.97</v>
      </c>
      <c r="BV77" s="31">
        <f t="shared" si="80"/>
        <v>553753.82999999996</v>
      </c>
      <c r="BW77" s="29"/>
    </row>
    <row r="78" spans="1:75" x14ac:dyDescent="0.4">
      <c r="A78" s="14">
        <v>1332</v>
      </c>
      <c r="B78" s="15" t="s">
        <v>110</v>
      </c>
      <c r="C78" s="3">
        <f>INDEX('[1]2013-14 ATR Data'!$A$1:$M$352,MATCH(A78,'[1]2013-14 ATR Data'!$A:$A,0),8)</f>
        <v>254288.67</v>
      </c>
      <c r="D78" s="3">
        <f>INDEX([2]Sheet1!$A$1:$N$343,MATCH(A78,[2]Sheet1!$A$1:$A$65536,0),6)</f>
        <v>230169.54</v>
      </c>
      <c r="E78" s="3">
        <f>INDEX('[3]2015-16 ATR Data'!$A$1:$K$372,MATCH($A78,'[3]2015-16 ATR Data'!$A:$A,0),6)</f>
        <v>208879.69</v>
      </c>
      <c r="F78" s="3">
        <f>INDEX('[4]349y2014'!$A$1:$CK$352,MATCH(A78,'[4]349y2014'!$A:$A,0),5)</f>
        <v>4218.43</v>
      </c>
      <c r="G78" s="3">
        <f>INDEX('[4]343y2015'!$A$1:$J$346,MATCH(A78,'[4]343y2015'!$A:$A,0),5)</f>
        <v>4218.43</v>
      </c>
      <c r="H78" s="3">
        <f>INDEX('[4]340y2016'!$A$1:$H$343,MATCH(A78,'[4]340y2016'!$A:$A,0),5)</f>
        <v>4218.43</v>
      </c>
      <c r="I78" s="3">
        <f t="shared" si="52"/>
        <v>204661.26</v>
      </c>
      <c r="J78" s="3">
        <f t="shared" si="72"/>
        <v>680682.61</v>
      </c>
      <c r="K78" s="29"/>
      <c r="L78" s="29">
        <v>4477512</v>
      </c>
      <c r="M78" s="29">
        <v>4727392</v>
      </c>
      <c r="N78" s="29">
        <v>4810650</v>
      </c>
      <c r="O78" s="29">
        <f t="shared" si="53"/>
        <v>14015554</v>
      </c>
      <c r="Q78" s="17">
        <f t="shared" si="54"/>
        <v>4.8566229347766061E-2</v>
      </c>
      <c r="R78" s="29"/>
      <c r="S78" s="30">
        <v>722.2</v>
      </c>
      <c r="T78" s="19">
        <f t="shared" si="55"/>
        <v>35.0745</v>
      </c>
      <c r="U78" s="20">
        <f t="shared" si="56"/>
        <v>1.7180168108737223E-3</v>
      </c>
      <c r="V78" s="19">
        <f t="shared" si="57"/>
        <v>195983.84383522609</v>
      </c>
      <c r="W78" s="22"/>
      <c r="X78" s="21">
        <f t="shared" si="58"/>
        <v>29.387291023425714</v>
      </c>
      <c r="Y78" s="21">
        <f t="shared" si="59"/>
        <v>9434.1813957076629</v>
      </c>
      <c r="Z78" s="22"/>
      <c r="AA78" s="23">
        <f t="shared" si="60"/>
        <v>1.4146320881253056</v>
      </c>
      <c r="AB78" s="23"/>
      <c r="AC78" s="21">
        <v>50854</v>
      </c>
      <c r="AD78" s="21">
        <f t="shared" si="61"/>
        <v>70.415397396842977</v>
      </c>
      <c r="AE78" s="23">
        <f t="shared" si="62"/>
        <v>1.5583790518771028E-3</v>
      </c>
      <c r="AF78" s="22">
        <f t="shared" si="63"/>
        <v>9876.2814713037751</v>
      </c>
      <c r="AG78" s="22"/>
      <c r="AH78" s="24">
        <f t="shared" si="64"/>
        <v>1.4809238973315002</v>
      </c>
      <c r="AI78" s="25">
        <f t="shared" si="46"/>
        <v>32.28</v>
      </c>
      <c r="AJ78" s="29"/>
      <c r="AK78" s="26">
        <f t="shared" si="65"/>
        <v>3.2280000000000002</v>
      </c>
      <c r="AL78" s="31">
        <f t="shared" si="47"/>
        <v>21527.532000000003</v>
      </c>
      <c r="AM78" s="31">
        <f t="shared" si="81"/>
        <v>30</v>
      </c>
      <c r="AN78" s="29"/>
      <c r="AO78" s="26">
        <f t="shared" si="48"/>
        <v>6.46</v>
      </c>
      <c r="AP78" s="31">
        <f t="shared" si="73"/>
        <v>43146.34</v>
      </c>
      <c r="AQ78" s="31">
        <f t="shared" si="82"/>
        <v>60</v>
      </c>
      <c r="AR78" s="29"/>
      <c r="AS78" s="26">
        <f t="shared" si="49"/>
        <v>9.6839999999999993</v>
      </c>
      <c r="AT78" s="31">
        <f t="shared" si="66"/>
        <v>64873.115999999995</v>
      </c>
      <c r="AU78" s="31">
        <f t="shared" si="83"/>
        <v>90</v>
      </c>
      <c r="AV78" s="29"/>
      <c r="AW78" s="26">
        <f t="shared" si="50"/>
        <v>12.912000000000001</v>
      </c>
      <c r="AX78" s="31">
        <f t="shared" si="74"/>
        <v>86755.728000000003</v>
      </c>
      <c r="AY78" s="31">
        <f t="shared" si="84"/>
        <v>120</v>
      </c>
      <c r="AZ78" s="29"/>
      <c r="BA78" s="28">
        <f t="shared" si="51"/>
        <v>16.14</v>
      </c>
      <c r="BB78" s="31">
        <f t="shared" si="75"/>
        <v>108767.46</v>
      </c>
      <c r="BC78" s="31">
        <f t="shared" si="85"/>
        <v>151</v>
      </c>
      <c r="BD78" s="29"/>
      <c r="BE78" s="28">
        <f t="shared" si="67"/>
        <v>19.367999999999999</v>
      </c>
      <c r="BF78" s="31">
        <f t="shared" si="76"/>
        <v>130908.31199999999</v>
      </c>
      <c r="BG78" s="31">
        <f t="shared" si="86"/>
        <v>181</v>
      </c>
      <c r="BH78" s="29"/>
      <c r="BI78" s="28">
        <f t="shared" si="68"/>
        <v>22.596</v>
      </c>
      <c r="BJ78" s="31">
        <f t="shared" si="77"/>
        <v>152726.364</v>
      </c>
      <c r="BK78" s="31">
        <f t="shared" si="87"/>
        <v>211</v>
      </c>
      <c r="BL78" s="29"/>
      <c r="BM78" s="28">
        <f t="shared" si="69"/>
        <v>25.824000000000002</v>
      </c>
      <c r="BN78" s="31">
        <f t="shared" si="78"/>
        <v>175577.37600000002</v>
      </c>
      <c r="BO78" s="31">
        <f t="shared" si="88"/>
        <v>243</v>
      </c>
      <c r="BP78" s="29"/>
      <c r="BQ78" s="28">
        <f t="shared" si="70"/>
        <v>29.052000000000003</v>
      </c>
      <c r="BR78" s="31">
        <f t="shared" si="79"/>
        <v>198105.58800000002</v>
      </c>
      <c r="BS78" s="31">
        <f t="shared" si="89"/>
        <v>274</v>
      </c>
      <c r="BT78" s="29"/>
      <c r="BU78" s="28">
        <f t="shared" si="71"/>
        <v>32.28</v>
      </c>
      <c r="BV78" s="31">
        <f t="shared" si="80"/>
        <v>220762.92</v>
      </c>
      <c r="BW78" s="29"/>
    </row>
    <row r="79" spans="1:75" x14ac:dyDescent="0.4">
      <c r="A79" s="14">
        <v>1337</v>
      </c>
      <c r="B79" s="15" t="s">
        <v>111</v>
      </c>
      <c r="C79" s="3">
        <f>INDEX('[1]2013-14 ATR Data'!$A$1:$M$352,MATCH(A79,'[1]2013-14 ATR Data'!$A:$A,0),8)</f>
        <v>1931365.36</v>
      </c>
      <c r="D79" s="3">
        <f>INDEX([2]Sheet1!$A$1:$N$343,MATCH(A79,[2]Sheet1!$A$1:$A$65536,0),6)</f>
        <v>1878859.85</v>
      </c>
      <c r="E79" s="3">
        <f>INDEX('[3]2015-16 ATR Data'!$A$1:$K$372,MATCH($A79,'[3]2015-16 ATR Data'!$A:$A,0),6)</f>
        <v>1985931.16</v>
      </c>
      <c r="F79" s="3">
        <f>INDEX('[4]349y2014'!$A$1:$CK$352,MATCH(A79,'[4]349y2014'!$A:$A,0),5)</f>
        <v>352525.51</v>
      </c>
      <c r="G79" s="3">
        <f>INDEX('[4]343y2015'!$A$1:$J$346,MATCH(A79,'[4]343y2015'!$A:$A,0),5)</f>
        <v>365886.63</v>
      </c>
      <c r="H79" s="3">
        <f>INDEX('[4]340y2016'!$A$1:$H$343,MATCH(A79,'[4]340y2016'!$A:$A,0),5)</f>
        <v>315137.03999999998</v>
      </c>
      <c r="I79" s="3">
        <f t="shared" si="52"/>
        <v>1670794.1199999999</v>
      </c>
      <c r="J79" s="3">
        <f t="shared" si="72"/>
        <v>4762607.1900000004</v>
      </c>
      <c r="K79" s="29"/>
      <c r="L79" s="29">
        <v>27960728</v>
      </c>
      <c r="M79" s="29">
        <v>29826620</v>
      </c>
      <c r="N79" s="29">
        <v>30946601</v>
      </c>
      <c r="O79" s="29">
        <f t="shared" si="53"/>
        <v>88733949</v>
      </c>
      <c r="Q79" s="17">
        <f t="shared" si="54"/>
        <v>5.3672886687371489E-2</v>
      </c>
      <c r="R79" s="29"/>
      <c r="S79" s="30">
        <v>5086.6000000000004</v>
      </c>
      <c r="T79" s="19">
        <f t="shared" si="55"/>
        <v>273.01249999999999</v>
      </c>
      <c r="U79" s="20">
        <f t="shared" si="56"/>
        <v>1.3372679997680997E-2</v>
      </c>
      <c r="V79" s="19">
        <f t="shared" si="57"/>
        <v>1525496.8471415034</v>
      </c>
      <c r="W79" s="22"/>
      <c r="X79" s="21">
        <f t="shared" si="58"/>
        <v>228.74446650794772</v>
      </c>
      <c r="Y79" s="21">
        <f t="shared" si="59"/>
        <v>66446.838946838267</v>
      </c>
      <c r="Z79" s="22"/>
      <c r="AA79" s="23">
        <f t="shared" si="60"/>
        <v>9.9635386035145093</v>
      </c>
      <c r="AB79" s="23"/>
      <c r="AC79" s="21">
        <v>513624</v>
      </c>
      <c r="AD79" s="21">
        <f t="shared" si="61"/>
        <v>100.97589745606102</v>
      </c>
      <c r="AE79" s="23">
        <f t="shared" si="62"/>
        <v>2.2347203759027707E-3</v>
      </c>
      <c r="AF79" s="22">
        <f t="shared" si="63"/>
        <v>14162.618148318184</v>
      </c>
      <c r="AG79" s="22"/>
      <c r="AH79" s="24">
        <f t="shared" si="64"/>
        <v>2.1236494449419978</v>
      </c>
      <c r="AI79" s="25">
        <f t="shared" si="46"/>
        <v>240.83</v>
      </c>
      <c r="AJ79" s="29"/>
      <c r="AK79" s="26">
        <f t="shared" si="65"/>
        <v>24.083000000000002</v>
      </c>
      <c r="AL79" s="31">
        <f t="shared" si="47"/>
        <v>160609.527</v>
      </c>
      <c r="AM79" s="31">
        <f t="shared" si="81"/>
        <v>32</v>
      </c>
      <c r="AN79" s="29"/>
      <c r="AO79" s="26">
        <f t="shared" si="48"/>
        <v>48.17</v>
      </c>
      <c r="AP79" s="31">
        <f t="shared" si="73"/>
        <v>321727.43</v>
      </c>
      <c r="AQ79" s="31">
        <f t="shared" si="82"/>
        <v>63</v>
      </c>
      <c r="AR79" s="29"/>
      <c r="AS79" s="26">
        <f t="shared" si="49"/>
        <v>72.248999999999995</v>
      </c>
      <c r="AT79" s="31">
        <f t="shared" si="66"/>
        <v>483996.05099999998</v>
      </c>
      <c r="AU79" s="31">
        <f t="shared" si="83"/>
        <v>95</v>
      </c>
      <c r="AV79" s="29"/>
      <c r="AW79" s="26">
        <f t="shared" si="50"/>
        <v>96.332000000000008</v>
      </c>
      <c r="AX79" s="31">
        <f t="shared" si="74"/>
        <v>647254.7080000001</v>
      </c>
      <c r="AY79" s="31">
        <f t="shared" si="84"/>
        <v>127</v>
      </c>
      <c r="AZ79" s="29"/>
      <c r="BA79" s="28">
        <f t="shared" si="51"/>
        <v>120.41500000000001</v>
      </c>
      <c r="BB79" s="31">
        <f t="shared" si="75"/>
        <v>811476.68500000006</v>
      </c>
      <c r="BC79" s="31">
        <f t="shared" si="85"/>
        <v>160</v>
      </c>
      <c r="BD79" s="29"/>
      <c r="BE79" s="28">
        <f t="shared" si="67"/>
        <v>144.49799999999999</v>
      </c>
      <c r="BF79" s="31">
        <f t="shared" si="76"/>
        <v>976661.98199999996</v>
      </c>
      <c r="BG79" s="31">
        <f t="shared" si="86"/>
        <v>192</v>
      </c>
      <c r="BH79" s="29"/>
      <c r="BI79" s="28">
        <f t="shared" si="68"/>
        <v>168.58099999999999</v>
      </c>
      <c r="BJ79" s="31">
        <f t="shared" si="77"/>
        <v>1139438.9789999998</v>
      </c>
      <c r="BK79" s="31">
        <f t="shared" si="87"/>
        <v>224</v>
      </c>
      <c r="BL79" s="29"/>
      <c r="BM79" s="28">
        <f t="shared" si="69"/>
        <v>192.66400000000002</v>
      </c>
      <c r="BN79" s="31">
        <f t="shared" si="78"/>
        <v>1309922.5360000001</v>
      </c>
      <c r="BO79" s="31">
        <f t="shared" si="88"/>
        <v>258</v>
      </c>
      <c r="BP79" s="29"/>
      <c r="BQ79" s="28">
        <f t="shared" si="70"/>
        <v>216.74700000000001</v>
      </c>
      <c r="BR79" s="31">
        <f t="shared" si="79"/>
        <v>1477997.7930000001</v>
      </c>
      <c r="BS79" s="31">
        <f t="shared" si="89"/>
        <v>291</v>
      </c>
      <c r="BT79" s="29"/>
      <c r="BU79" s="28">
        <f t="shared" si="71"/>
        <v>240.83</v>
      </c>
      <c r="BV79" s="31">
        <f t="shared" si="80"/>
        <v>1647036.37</v>
      </c>
      <c r="BW79" s="29"/>
    </row>
    <row r="80" spans="1:75" x14ac:dyDescent="0.4">
      <c r="A80" s="14">
        <v>1350</v>
      </c>
      <c r="B80" s="15" t="s">
        <v>112</v>
      </c>
      <c r="C80" s="3">
        <f>INDEX('[1]2013-14 ATR Data'!$A$1:$M$352,MATCH(A80,'[1]2013-14 ATR Data'!$A:$A,0),8)</f>
        <v>127018.27</v>
      </c>
      <c r="D80" s="3">
        <f>INDEX([2]Sheet1!$A$1:$N$343,MATCH(A80,[2]Sheet1!$A$1:$A$65536,0),6)</f>
        <v>122010.92</v>
      </c>
      <c r="E80" s="3">
        <f>INDEX('[3]2015-16 ATR Data'!$A$1:$K$372,MATCH($A80,'[3]2015-16 ATR Data'!$A:$A,0),6)</f>
        <v>107045.71</v>
      </c>
      <c r="F80" s="3">
        <f>INDEX('[4]349y2014'!$A$1:$CK$352,MATCH(A80,'[4]349y2014'!$A:$A,0),5)</f>
        <v>4242.87</v>
      </c>
      <c r="G80" s="3">
        <f>INDEX('[4]343y2015'!$A$1:$J$346,MATCH(A80,'[4]343y2015'!$A:$A,0),5)</f>
        <v>4242.87</v>
      </c>
      <c r="H80" s="3">
        <f>INDEX('[4]340y2016'!$A$1:$H$343,MATCH(A80,'[4]340y2016'!$A:$A,0),5)</f>
        <v>4242.87</v>
      </c>
      <c r="I80" s="3">
        <f t="shared" si="52"/>
        <v>102802.84000000001</v>
      </c>
      <c r="J80" s="3">
        <f t="shared" si="72"/>
        <v>343346.29000000004</v>
      </c>
      <c r="K80" s="29"/>
      <c r="L80" s="29">
        <v>2876870</v>
      </c>
      <c r="M80" s="29">
        <v>3105335</v>
      </c>
      <c r="N80" s="29">
        <v>3085700</v>
      </c>
      <c r="O80" s="29">
        <f t="shared" si="53"/>
        <v>9067905</v>
      </c>
      <c r="Q80" s="17">
        <f t="shared" si="54"/>
        <v>3.7863904617439201E-2</v>
      </c>
      <c r="R80" s="29"/>
      <c r="S80" s="30">
        <v>488.1</v>
      </c>
      <c r="T80" s="19">
        <f t="shared" si="55"/>
        <v>18.481400000000001</v>
      </c>
      <c r="U80" s="20">
        <f t="shared" si="56"/>
        <v>9.0525469752902009E-4</v>
      </c>
      <c r="V80" s="19">
        <f t="shared" si="57"/>
        <v>103267.49665587101</v>
      </c>
      <c r="W80" s="22"/>
      <c r="X80" s="21">
        <f t="shared" si="58"/>
        <v>15.484704851682563</v>
      </c>
      <c r="Y80" s="21">
        <f t="shared" si="59"/>
        <v>6376.1062576085706</v>
      </c>
      <c r="Z80" s="22"/>
      <c r="AA80" s="23">
        <f t="shared" si="60"/>
        <v>0.95608131018272158</v>
      </c>
      <c r="AB80" s="23"/>
      <c r="AC80" s="21">
        <v>50392</v>
      </c>
      <c r="AD80" s="21">
        <f t="shared" si="61"/>
        <v>103.24113911083793</v>
      </c>
      <c r="AE80" s="23">
        <f t="shared" si="62"/>
        <v>2.2848529502082029E-3</v>
      </c>
      <c r="AF80" s="22">
        <f t="shared" si="63"/>
        <v>14480.335082542315</v>
      </c>
      <c r="AG80" s="22"/>
      <c r="AH80" s="24">
        <f t="shared" si="64"/>
        <v>2.1712903107725769</v>
      </c>
      <c r="AI80" s="25">
        <f t="shared" si="46"/>
        <v>18.61</v>
      </c>
      <c r="AJ80" s="29"/>
      <c r="AK80" s="26">
        <f t="shared" si="65"/>
        <v>1.861</v>
      </c>
      <c r="AL80" s="31">
        <f t="shared" si="47"/>
        <v>12411.009</v>
      </c>
      <c r="AM80" s="31">
        <f t="shared" si="81"/>
        <v>25</v>
      </c>
      <c r="AN80" s="29"/>
      <c r="AO80" s="26">
        <f t="shared" si="48"/>
        <v>3.72</v>
      </c>
      <c r="AP80" s="31">
        <f t="shared" si="73"/>
        <v>24845.88</v>
      </c>
      <c r="AQ80" s="31">
        <f t="shared" si="82"/>
        <v>51</v>
      </c>
      <c r="AR80" s="29"/>
      <c r="AS80" s="26">
        <f t="shared" si="49"/>
        <v>5.5829999999999993</v>
      </c>
      <c r="AT80" s="31">
        <f t="shared" si="66"/>
        <v>37400.516999999993</v>
      </c>
      <c r="AU80" s="31">
        <f t="shared" si="83"/>
        <v>77</v>
      </c>
      <c r="AV80" s="29"/>
      <c r="AW80" s="26">
        <f t="shared" si="50"/>
        <v>7.444</v>
      </c>
      <c r="AX80" s="31">
        <f t="shared" si="74"/>
        <v>50016.235999999997</v>
      </c>
      <c r="AY80" s="31">
        <f t="shared" si="84"/>
        <v>102</v>
      </c>
      <c r="AZ80" s="29"/>
      <c r="BA80" s="28">
        <f t="shared" si="51"/>
        <v>9.3049999999999997</v>
      </c>
      <c r="BB80" s="31">
        <f t="shared" si="75"/>
        <v>62706.394999999997</v>
      </c>
      <c r="BC80" s="31">
        <f t="shared" si="85"/>
        <v>128</v>
      </c>
      <c r="BD80" s="29"/>
      <c r="BE80" s="28">
        <f t="shared" si="67"/>
        <v>11.165999999999999</v>
      </c>
      <c r="BF80" s="31">
        <f t="shared" si="76"/>
        <v>75470.993999999992</v>
      </c>
      <c r="BG80" s="31">
        <f t="shared" si="86"/>
        <v>155</v>
      </c>
      <c r="BH80" s="29"/>
      <c r="BI80" s="28">
        <f t="shared" si="68"/>
        <v>13.026999999999999</v>
      </c>
      <c r="BJ80" s="31">
        <f t="shared" si="77"/>
        <v>88049.492999999988</v>
      </c>
      <c r="BK80" s="31">
        <f t="shared" si="87"/>
        <v>180</v>
      </c>
      <c r="BL80" s="29"/>
      <c r="BM80" s="28">
        <f t="shared" si="69"/>
        <v>14.888</v>
      </c>
      <c r="BN80" s="31">
        <f t="shared" si="78"/>
        <v>101223.512</v>
      </c>
      <c r="BO80" s="31">
        <f t="shared" si="88"/>
        <v>207</v>
      </c>
      <c r="BP80" s="29"/>
      <c r="BQ80" s="28">
        <f t="shared" si="70"/>
        <v>16.748999999999999</v>
      </c>
      <c r="BR80" s="31">
        <f t="shared" si="79"/>
        <v>114211.431</v>
      </c>
      <c r="BS80" s="31">
        <f t="shared" si="89"/>
        <v>234</v>
      </c>
      <c r="BT80" s="29"/>
      <c r="BU80" s="28">
        <f t="shared" si="71"/>
        <v>18.61</v>
      </c>
      <c r="BV80" s="31">
        <f t="shared" si="80"/>
        <v>127273.79</v>
      </c>
      <c r="BW80" s="29"/>
    </row>
    <row r="81" spans="1:75" x14ac:dyDescent="0.4">
      <c r="A81" s="14">
        <v>1359</v>
      </c>
      <c r="B81" s="15" t="s">
        <v>113</v>
      </c>
      <c r="C81" s="3">
        <f>INDEX('[1]2013-14 ATR Data'!$A$1:$M$352,MATCH(A81,'[1]2013-14 ATR Data'!$A:$A,0),8)</f>
        <v>214913.76</v>
      </c>
      <c r="D81" s="3">
        <f>INDEX([2]Sheet1!$A$1:$N$343,MATCH(A81,[2]Sheet1!$A$1:$A$65536,0),6)</f>
        <v>191070.87</v>
      </c>
      <c r="E81" s="3">
        <f>INDEX('[3]2015-16 ATR Data'!$A$1:$K$372,MATCH($A81,'[3]2015-16 ATR Data'!$A:$A,0),6)</f>
        <v>231948.97</v>
      </c>
      <c r="F81" s="3">
        <f>INDEX('[4]349y2014'!$A$1:$CK$352,MATCH(A81,'[4]349y2014'!$A:$A,0),5)</f>
        <v>11857.84</v>
      </c>
      <c r="G81" s="3">
        <f>INDEX('[4]343y2015'!$A$1:$J$346,MATCH(A81,'[4]343y2015'!$A:$A,0),5)</f>
        <v>11857.42</v>
      </c>
      <c r="H81" s="3">
        <f>INDEX('[4]340y2016'!$A$1:$H$343,MATCH(A81,'[4]340y2016'!$A:$A,0),5)</f>
        <v>11857.42</v>
      </c>
      <c r="I81" s="3">
        <f t="shared" si="52"/>
        <v>220091.55</v>
      </c>
      <c r="J81" s="3">
        <f t="shared" si="72"/>
        <v>602360.91999999993</v>
      </c>
      <c r="K81" s="29"/>
      <c r="L81" s="29">
        <v>3074458</v>
      </c>
      <c r="M81" s="29">
        <v>3373392</v>
      </c>
      <c r="N81" s="29">
        <v>3380699</v>
      </c>
      <c r="O81" s="29">
        <f t="shared" si="53"/>
        <v>9828549</v>
      </c>
      <c r="Q81" s="17">
        <f t="shared" si="54"/>
        <v>6.128686136682026E-2</v>
      </c>
      <c r="R81" s="29"/>
      <c r="S81" s="30">
        <v>508.3</v>
      </c>
      <c r="T81" s="19">
        <f t="shared" si="55"/>
        <v>31.152100000000001</v>
      </c>
      <c r="U81" s="20">
        <f t="shared" si="56"/>
        <v>1.5258900766659336E-3</v>
      </c>
      <c r="V81" s="19">
        <f t="shared" si="57"/>
        <v>174066.86628574453</v>
      </c>
      <c r="W81" s="22"/>
      <c r="X81" s="21">
        <f t="shared" si="58"/>
        <v>26.100894629741269</v>
      </c>
      <c r="Y81" s="21">
        <f t="shared" si="59"/>
        <v>6639.9811734120813</v>
      </c>
      <c r="Z81" s="22"/>
      <c r="AA81" s="23">
        <f t="shared" si="60"/>
        <v>0.99564869896717367</v>
      </c>
      <c r="AB81" s="23"/>
      <c r="AC81" s="21">
        <v>124778</v>
      </c>
      <c r="AD81" s="21">
        <f t="shared" si="61"/>
        <v>245.48101514853431</v>
      </c>
      <c r="AE81" s="23">
        <f t="shared" si="62"/>
        <v>5.4327957489898803E-3</v>
      </c>
      <c r="AF81" s="22">
        <f t="shared" si="63"/>
        <v>34430.532115082671</v>
      </c>
      <c r="AG81" s="22"/>
      <c r="AH81" s="24">
        <f t="shared" si="64"/>
        <v>5.1627728467660328</v>
      </c>
      <c r="AI81" s="25">
        <f t="shared" si="46"/>
        <v>32.26</v>
      </c>
      <c r="AJ81" s="29"/>
      <c r="AK81" s="26">
        <f t="shared" si="65"/>
        <v>3.226</v>
      </c>
      <c r="AL81" s="31">
        <f t="shared" si="47"/>
        <v>21514.194</v>
      </c>
      <c r="AM81" s="31">
        <f t="shared" si="81"/>
        <v>42</v>
      </c>
      <c r="AN81" s="29"/>
      <c r="AO81" s="26">
        <f t="shared" si="48"/>
        <v>6.45</v>
      </c>
      <c r="AP81" s="31">
        <f t="shared" si="73"/>
        <v>43079.55</v>
      </c>
      <c r="AQ81" s="31">
        <f t="shared" si="82"/>
        <v>85</v>
      </c>
      <c r="AR81" s="29"/>
      <c r="AS81" s="26">
        <f t="shared" si="49"/>
        <v>9.677999999999999</v>
      </c>
      <c r="AT81" s="31">
        <f t="shared" si="66"/>
        <v>64832.921999999991</v>
      </c>
      <c r="AU81" s="31">
        <f t="shared" si="83"/>
        <v>128</v>
      </c>
      <c r="AV81" s="29"/>
      <c r="AW81" s="26">
        <f t="shared" si="50"/>
        <v>12.904</v>
      </c>
      <c r="AX81" s="31">
        <f t="shared" si="74"/>
        <v>86701.975999999995</v>
      </c>
      <c r="AY81" s="31">
        <f t="shared" si="84"/>
        <v>171</v>
      </c>
      <c r="AZ81" s="29"/>
      <c r="BA81" s="28">
        <f t="shared" si="51"/>
        <v>16.13</v>
      </c>
      <c r="BB81" s="31">
        <f t="shared" si="75"/>
        <v>108700.06999999999</v>
      </c>
      <c r="BC81" s="31">
        <f t="shared" si="85"/>
        <v>214</v>
      </c>
      <c r="BD81" s="29"/>
      <c r="BE81" s="28">
        <f t="shared" si="67"/>
        <v>19.355999999999998</v>
      </c>
      <c r="BF81" s="31">
        <f t="shared" si="76"/>
        <v>130827.20399999998</v>
      </c>
      <c r="BG81" s="31">
        <f t="shared" si="86"/>
        <v>257</v>
      </c>
      <c r="BH81" s="29"/>
      <c r="BI81" s="28">
        <f t="shared" si="68"/>
        <v>22.581999999999997</v>
      </c>
      <c r="BJ81" s="31">
        <f t="shared" si="77"/>
        <v>152631.73799999998</v>
      </c>
      <c r="BK81" s="31">
        <f t="shared" si="87"/>
        <v>300</v>
      </c>
      <c r="BL81" s="29"/>
      <c r="BM81" s="28">
        <f t="shared" si="69"/>
        <v>25.808</v>
      </c>
      <c r="BN81" s="31">
        <f t="shared" si="78"/>
        <v>175468.592</v>
      </c>
      <c r="BO81" s="31">
        <f t="shared" si="88"/>
        <v>345</v>
      </c>
      <c r="BP81" s="29"/>
      <c r="BQ81" s="28">
        <f t="shared" si="70"/>
        <v>29.033999999999999</v>
      </c>
      <c r="BR81" s="31">
        <f t="shared" si="79"/>
        <v>197982.84599999999</v>
      </c>
      <c r="BS81" s="31">
        <f t="shared" si="89"/>
        <v>389</v>
      </c>
      <c r="BT81" s="29"/>
      <c r="BU81" s="28">
        <f t="shared" si="71"/>
        <v>32.26</v>
      </c>
      <c r="BV81" s="31">
        <f t="shared" si="80"/>
        <v>220626.13999999998</v>
      </c>
      <c r="BW81" s="29"/>
    </row>
    <row r="82" spans="1:75" x14ac:dyDescent="0.4">
      <c r="A82" s="14">
        <v>1368</v>
      </c>
      <c r="B82" s="15" t="s">
        <v>114</v>
      </c>
      <c r="C82" s="3">
        <f>INDEX('[1]2013-14 ATR Data'!$A$1:$M$352,MATCH(A82,'[1]2013-14 ATR Data'!$A:$A,0),8)</f>
        <v>265293.83</v>
      </c>
      <c r="D82" s="3">
        <f>INDEX([2]Sheet1!$A$1:$N$343,MATCH(A82,[2]Sheet1!$A$1:$A$65536,0),6)</f>
        <v>317154.81</v>
      </c>
      <c r="E82" s="3">
        <f>INDEX('[3]2015-16 ATR Data'!$A$1:$K$372,MATCH($A82,'[3]2015-16 ATR Data'!$A:$A,0),6)</f>
        <v>283443.32</v>
      </c>
      <c r="F82" s="3">
        <f>INDEX('[4]349y2014'!$A$1:$CK$352,MATCH(A82,'[4]349y2014'!$A:$A,0),5)</f>
        <v>59824.71</v>
      </c>
      <c r="G82" s="3">
        <f>INDEX('[4]343y2015'!$A$1:$J$346,MATCH(A82,'[4]343y2015'!$A:$A,0),5)</f>
        <v>82415.990000000005</v>
      </c>
      <c r="H82" s="3">
        <f>INDEX('[4]340y2016'!$A$1:$H$343,MATCH(A82,'[4]340y2016'!$A:$A,0),5)</f>
        <v>71683.42</v>
      </c>
      <c r="I82" s="3">
        <f t="shared" si="52"/>
        <v>211759.90000000002</v>
      </c>
      <c r="J82" s="3">
        <f t="shared" si="72"/>
        <v>651967.84</v>
      </c>
      <c r="K82" s="29"/>
      <c r="L82" s="29">
        <v>5057170</v>
      </c>
      <c r="M82" s="29">
        <v>5192110</v>
      </c>
      <c r="N82" s="29">
        <v>5260581</v>
      </c>
      <c r="O82" s="29">
        <f t="shared" si="53"/>
        <v>15509861</v>
      </c>
      <c r="Q82" s="17">
        <f t="shared" si="54"/>
        <v>4.2035698450166636E-2</v>
      </c>
      <c r="R82" s="29"/>
      <c r="S82" s="30">
        <v>797.1</v>
      </c>
      <c r="T82" s="19">
        <f t="shared" si="55"/>
        <v>33.506700000000002</v>
      </c>
      <c r="U82" s="20">
        <f t="shared" si="56"/>
        <v>1.6412229362329487E-3</v>
      </c>
      <c r="V82" s="19">
        <f t="shared" si="57"/>
        <v>187223.53448327904</v>
      </c>
      <c r="W82" s="22"/>
      <c r="X82" s="21">
        <f t="shared" si="58"/>
        <v>28.073704375960272</v>
      </c>
      <c r="Y82" s="21">
        <f t="shared" si="59"/>
        <v>10412.608682523647</v>
      </c>
      <c r="Z82" s="22"/>
      <c r="AA82" s="23">
        <f t="shared" si="60"/>
        <v>1.5613448316874565</v>
      </c>
      <c r="AB82" s="23"/>
      <c r="AC82" s="21">
        <v>61980</v>
      </c>
      <c r="AD82" s="21">
        <f t="shared" si="61"/>
        <v>77.756868648852091</v>
      </c>
      <c r="AE82" s="23">
        <f t="shared" si="62"/>
        <v>1.7208548090557722E-3</v>
      </c>
      <c r="AF82" s="22">
        <f t="shared" si="63"/>
        <v>10905.977236417468</v>
      </c>
      <c r="AG82" s="22"/>
      <c r="AH82" s="24">
        <f t="shared" si="64"/>
        <v>1.6353242219849256</v>
      </c>
      <c r="AI82" s="25">
        <f t="shared" si="46"/>
        <v>31.27</v>
      </c>
      <c r="AJ82" s="29"/>
      <c r="AK82" s="26">
        <f t="shared" si="65"/>
        <v>3.1270000000000002</v>
      </c>
      <c r="AL82" s="31">
        <f t="shared" si="47"/>
        <v>20853.963</v>
      </c>
      <c r="AM82" s="31">
        <f t="shared" si="81"/>
        <v>26</v>
      </c>
      <c r="AN82" s="29"/>
      <c r="AO82" s="26">
        <f t="shared" si="48"/>
        <v>6.25</v>
      </c>
      <c r="AP82" s="31">
        <f t="shared" si="73"/>
        <v>41743.75</v>
      </c>
      <c r="AQ82" s="31">
        <f t="shared" si="82"/>
        <v>52</v>
      </c>
      <c r="AR82" s="29"/>
      <c r="AS82" s="26">
        <f t="shared" si="49"/>
        <v>9.3810000000000002</v>
      </c>
      <c r="AT82" s="31">
        <f t="shared" si="66"/>
        <v>62843.319000000003</v>
      </c>
      <c r="AU82" s="31">
        <f t="shared" si="83"/>
        <v>79</v>
      </c>
      <c r="AV82" s="29"/>
      <c r="AW82" s="26">
        <f t="shared" si="50"/>
        <v>12.508000000000001</v>
      </c>
      <c r="AX82" s="31">
        <f t="shared" si="74"/>
        <v>84041.252000000008</v>
      </c>
      <c r="AY82" s="31">
        <f t="shared" si="84"/>
        <v>105</v>
      </c>
      <c r="AZ82" s="29"/>
      <c r="BA82" s="28">
        <f t="shared" si="51"/>
        <v>15.635</v>
      </c>
      <c r="BB82" s="31">
        <f t="shared" si="75"/>
        <v>105364.265</v>
      </c>
      <c r="BC82" s="31">
        <f t="shared" si="85"/>
        <v>132</v>
      </c>
      <c r="BD82" s="29"/>
      <c r="BE82" s="28">
        <f t="shared" si="67"/>
        <v>18.762</v>
      </c>
      <c r="BF82" s="31">
        <f t="shared" si="76"/>
        <v>126812.35800000001</v>
      </c>
      <c r="BG82" s="31">
        <f t="shared" si="86"/>
        <v>159</v>
      </c>
      <c r="BH82" s="29"/>
      <c r="BI82" s="28">
        <f t="shared" si="68"/>
        <v>21.888999999999999</v>
      </c>
      <c r="BJ82" s="31">
        <f t="shared" si="77"/>
        <v>147947.75099999999</v>
      </c>
      <c r="BK82" s="31">
        <f t="shared" si="87"/>
        <v>186</v>
      </c>
      <c r="BL82" s="29"/>
      <c r="BM82" s="28">
        <f t="shared" si="69"/>
        <v>25.016000000000002</v>
      </c>
      <c r="BN82" s="31">
        <f t="shared" si="78"/>
        <v>170083.78400000001</v>
      </c>
      <c r="BO82" s="31">
        <f t="shared" si="88"/>
        <v>213</v>
      </c>
      <c r="BP82" s="29"/>
      <c r="BQ82" s="28">
        <f t="shared" si="70"/>
        <v>28.143000000000001</v>
      </c>
      <c r="BR82" s="31">
        <f t="shared" si="79"/>
        <v>191907.117</v>
      </c>
      <c r="BS82" s="31">
        <f t="shared" si="89"/>
        <v>241</v>
      </c>
      <c r="BT82" s="29"/>
      <c r="BU82" s="28">
        <f t="shared" si="71"/>
        <v>31.27</v>
      </c>
      <c r="BV82" s="31">
        <f t="shared" si="80"/>
        <v>213855.53</v>
      </c>
      <c r="BW82" s="29"/>
    </row>
    <row r="83" spans="1:75" x14ac:dyDescent="0.4">
      <c r="A83" s="14">
        <v>1413</v>
      </c>
      <c r="B83" s="15" t="s">
        <v>115</v>
      </c>
      <c r="C83" s="3">
        <f>INDEX('[1]2013-14 ATR Data'!$A$1:$M$352,MATCH(A83,'[1]2013-14 ATR Data'!$A:$A,0),8)</f>
        <v>135515.09</v>
      </c>
      <c r="D83" s="3">
        <f>INDEX([2]Sheet1!$A$1:$N$343,MATCH(A83,[2]Sheet1!$A$1:$A$65536,0),6)</f>
        <v>128946.9</v>
      </c>
      <c r="E83" s="3">
        <f>INDEX('[3]2015-16 ATR Data'!$A$1:$K$372,MATCH($A83,'[3]2015-16 ATR Data'!$A:$A,0),6)</f>
        <v>178102.95</v>
      </c>
      <c r="F83" s="3">
        <f>INDEX('[4]349y2014'!$A$1:$CK$352,MATCH(A83,'[4]349y2014'!$A:$A,0),5)</f>
        <v>21336.720000000001</v>
      </c>
      <c r="G83" s="3">
        <f>INDEX('[4]343y2015'!$A$1:$J$346,MATCH(A83,'[4]343y2015'!$A:$A,0),5)</f>
        <v>21336.720000000001</v>
      </c>
      <c r="H83" s="3">
        <f>INDEX('[4]340y2016'!$A$1:$H$343,MATCH(A83,'[4]340y2016'!$A:$A,0),5)</f>
        <v>21336.720000000001</v>
      </c>
      <c r="I83" s="3">
        <f t="shared" si="52"/>
        <v>156766.23000000001</v>
      </c>
      <c r="J83" s="3">
        <f t="shared" si="72"/>
        <v>378554.78</v>
      </c>
      <c r="K83" s="29"/>
      <c r="L83" s="29">
        <v>2467085</v>
      </c>
      <c r="M83" s="29">
        <v>2612364</v>
      </c>
      <c r="N83" s="29">
        <v>2574567</v>
      </c>
      <c r="O83" s="29">
        <f t="shared" si="53"/>
        <v>7654016</v>
      </c>
      <c r="Q83" s="17">
        <f t="shared" si="54"/>
        <v>4.9458320965098584E-2</v>
      </c>
      <c r="R83" s="29"/>
      <c r="S83" s="30">
        <v>423.8</v>
      </c>
      <c r="T83" s="19">
        <f t="shared" si="55"/>
        <v>20.9604</v>
      </c>
      <c r="U83" s="20">
        <f t="shared" si="56"/>
        <v>1.0266809095678504E-3</v>
      </c>
      <c r="V83" s="19">
        <f t="shared" si="57"/>
        <v>117119.26785339414</v>
      </c>
      <c r="W83" s="22"/>
      <c r="X83" s="21">
        <f t="shared" si="58"/>
        <v>17.561743567760406</v>
      </c>
      <c r="Y83" s="21">
        <f t="shared" si="59"/>
        <v>5536.1479860162108</v>
      </c>
      <c r="Z83" s="22"/>
      <c r="AA83" s="23">
        <f t="shared" si="60"/>
        <v>0.83013165182429316</v>
      </c>
      <c r="AB83" s="23"/>
      <c r="AC83" s="21">
        <v>45690</v>
      </c>
      <c r="AD83" s="21">
        <f t="shared" si="61"/>
        <v>107.81028787163756</v>
      </c>
      <c r="AE83" s="23">
        <f t="shared" si="62"/>
        <v>2.3859738126470139E-3</v>
      </c>
      <c r="AF83" s="22">
        <f t="shared" si="63"/>
        <v>15121.192067153172</v>
      </c>
      <c r="AG83" s="22"/>
      <c r="AH83" s="24">
        <f t="shared" si="64"/>
        <v>2.2673852252441402</v>
      </c>
      <c r="AI83" s="25">
        <f t="shared" si="46"/>
        <v>20.66</v>
      </c>
      <c r="AJ83" s="29"/>
      <c r="AK83" s="26">
        <f t="shared" si="65"/>
        <v>2.0660000000000003</v>
      </c>
      <c r="AL83" s="31">
        <f t="shared" si="47"/>
        <v>13778.154000000002</v>
      </c>
      <c r="AM83" s="31">
        <f t="shared" si="81"/>
        <v>33</v>
      </c>
      <c r="AN83" s="29"/>
      <c r="AO83" s="26">
        <f t="shared" si="48"/>
        <v>4.13</v>
      </c>
      <c r="AP83" s="31">
        <f t="shared" si="73"/>
        <v>27584.27</v>
      </c>
      <c r="AQ83" s="31">
        <f t="shared" si="82"/>
        <v>65</v>
      </c>
      <c r="AR83" s="29"/>
      <c r="AS83" s="26">
        <f t="shared" si="49"/>
        <v>6.1979999999999995</v>
      </c>
      <c r="AT83" s="31">
        <f t="shared" si="66"/>
        <v>41520.401999999995</v>
      </c>
      <c r="AU83" s="31">
        <f t="shared" si="83"/>
        <v>98</v>
      </c>
      <c r="AV83" s="29"/>
      <c r="AW83" s="26">
        <f t="shared" si="50"/>
        <v>8.2640000000000011</v>
      </c>
      <c r="AX83" s="31">
        <f t="shared" si="74"/>
        <v>55525.816000000006</v>
      </c>
      <c r="AY83" s="31">
        <f t="shared" si="84"/>
        <v>131</v>
      </c>
      <c r="AZ83" s="29"/>
      <c r="BA83" s="28">
        <f t="shared" si="51"/>
        <v>10.33</v>
      </c>
      <c r="BB83" s="31">
        <f t="shared" si="75"/>
        <v>69613.87</v>
      </c>
      <c r="BC83" s="31">
        <f t="shared" si="85"/>
        <v>164</v>
      </c>
      <c r="BD83" s="29"/>
      <c r="BE83" s="28">
        <f t="shared" si="67"/>
        <v>12.395999999999999</v>
      </c>
      <c r="BF83" s="31">
        <f t="shared" si="76"/>
        <v>83784.563999999998</v>
      </c>
      <c r="BG83" s="31">
        <f t="shared" si="86"/>
        <v>198</v>
      </c>
      <c r="BH83" s="29"/>
      <c r="BI83" s="28">
        <f t="shared" si="68"/>
        <v>14.462</v>
      </c>
      <c r="BJ83" s="31">
        <f t="shared" si="77"/>
        <v>97748.657999999996</v>
      </c>
      <c r="BK83" s="31">
        <f t="shared" si="87"/>
        <v>231</v>
      </c>
      <c r="BL83" s="29"/>
      <c r="BM83" s="28">
        <f t="shared" si="69"/>
        <v>16.528000000000002</v>
      </c>
      <c r="BN83" s="31">
        <f t="shared" si="78"/>
        <v>112373.87200000002</v>
      </c>
      <c r="BO83" s="31">
        <f t="shared" si="88"/>
        <v>265</v>
      </c>
      <c r="BP83" s="29"/>
      <c r="BQ83" s="28">
        <f t="shared" si="70"/>
        <v>18.594000000000001</v>
      </c>
      <c r="BR83" s="31">
        <f t="shared" si="79"/>
        <v>126792.486</v>
      </c>
      <c r="BS83" s="31">
        <f t="shared" si="89"/>
        <v>299</v>
      </c>
      <c r="BT83" s="29"/>
      <c r="BU83" s="28">
        <f t="shared" si="71"/>
        <v>20.66</v>
      </c>
      <c r="BV83" s="31">
        <f t="shared" si="80"/>
        <v>141293.74</v>
      </c>
      <c r="BW83" s="29"/>
    </row>
    <row r="84" spans="1:75" x14ac:dyDescent="0.4">
      <c r="A84" s="14">
        <v>1431</v>
      </c>
      <c r="B84" s="15" t="s">
        <v>116</v>
      </c>
      <c r="C84" s="3">
        <f>INDEX('[1]2013-14 ATR Data'!$A$1:$M$352,MATCH(A84,'[1]2013-14 ATR Data'!$A:$A,0),8)</f>
        <v>421012.06</v>
      </c>
      <c r="D84" s="3">
        <f>INDEX([2]Sheet1!$A$1:$N$343,MATCH(A84,[2]Sheet1!$A$1:$A$65536,0),6)</f>
        <v>425175.76</v>
      </c>
      <c r="E84" s="3">
        <f>INDEX('[3]2015-16 ATR Data'!$A$1:$K$372,MATCH($A84,'[3]2015-16 ATR Data'!$A:$A,0),6)</f>
        <v>353298.89</v>
      </c>
      <c r="F84" s="3">
        <f>INDEX('[4]349y2014'!$A$1:$CK$352,MATCH(A84,'[4]349y2014'!$A:$A,0),5)</f>
        <v>65960.58</v>
      </c>
      <c r="G84" s="3">
        <f>INDEX('[4]343y2015'!$A$1:$J$346,MATCH(A84,'[4]343y2015'!$A:$A,0),5)</f>
        <v>11464.29</v>
      </c>
      <c r="H84" s="3">
        <f>INDEX('[4]340y2016'!$A$1:$H$343,MATCH(A84,'[4]340y2016'!$A:$A,0),5)</f>
        <v>11464.29</v>
      </c>
      <c r="I84" s="3">
        <f t="shared" si="52"/>
        <v>341834.60000000003</v>
      </c>
      <c r="J84" s="3">
        <f t="shared" si="72"/>
        <v>1110597.55</v>
      </c>
      <c r="K84" s="29"/>
      <c r="L84" s="29">
        <v>2602896</v>
      </c>
      <c r="M84" s="29">
        <v>2679993</v>
      </c>
      <c r="N84" s="29">
        <v>2639405</v>
      </c>
      <c r="O84" s="29">
        <f t="shared" si="53"/>
        <v>7922294</v>
      </c>
      <c r="Q84" s="17">
        <f t="shared" si="54"/>
        <v>0.14018635890059117</v>
      </c>
      <c r="R84" s="29"/>
      <c r="S84" s="30">
        <v>421.5</v>
      </c>
      <c r="T84" s="19">
        <f t="shared" si="55"/>
        <v>59.0886</v>
      </c>
      <c r="U84" s="20">
        <f t="shared" si="56"/>
        <v>2.8942738494060652E-3</v>
      </c>
      <c r="V84" s="19">
        <f t="shared" si="57"/>
        <v>330166.10229203955</v>
      </c>
      <c r="W84" s="22"/>
      <c r="X84" s="21">
        <f t="shared" si="58"/>
        <v>49.507587688115095</v>
      </c>
      <c r="Y84" s="21">
        <f t="shared" si="59"/>
        <v>5506.1028223356125</v>
      </c>
      <c r="Z84" s="22"/>
      <c r="AA84" s="23">
        <f t="shared" si="60"/>
        <v>0.82562645409140989</v>
      </c>
      <c r="AB84" s="23"/>
      <c r="AC84" s="21">
        <v>203544</v>
      </c>
      <c r="AD84" s="21">
        <f t="shared" si="61"/>
        <v>482.90391459074732</v>
      </c>
      <c r="AE84" s="23">
        <f t="shared" si="62"/>
        <v>1.068725552064285E-2</v>
      </c>
      <c r="AF84" s="22">
        <f t="shared" si="63"/>
        <v>67730.853767878987</v>
      </c>
      <c r="AG84" s="22"/>
      <c r="AH84" s="24">
        <f t="shared" si="64"/>
        <v>10.15607343947803</v>
      </c>
      <c r="AI84" s="25">
        <f t="shared" si="46"/>
        <v>60.49</v>
      </c>
      <c r="AJ84" s="29"/>
      <c r="AK84" s="26">
        <f t="shared" si="65"/>
        <v>6.0490000000000004</v>
      </c>
      <c r="AL84" s="31">
        <f t="shared" si="47"/>
        <v>40340.781000000003</v>
      </c>
      <c r="AM84" s="31">
        <f t="shared" si="81"/>
        <v>96</v>
      </c>
      <c r="AN84" s="29"/>
      <c r="AO84" s="26">
        <f t="shared" si="48"/>
        <v>12.1</v>
      </c>
      <c r="AP84" s="31">
        <f t="shared" si="73"/>
        <v>80815.899999999994</v>
      </c>
      <c r="AQ84" s="31">
        <f t="shared" si="82"/>
        <v>192</v>
      </c>
      <c r="AR84" s="29"/>
      <c r="AS84" s="26">
        <f t="shared" si="49"/>
        <v>18.146999999999998</v>
      </c>
      <c r="AT84" s="31">
        <f t="shared" si="66"/>
        <v>121566.753</v>
      </c>
      <c r="AU84" s="31">
        <f t="shared" si="83"/>
        <v>288</v>
      </c>
      <c r="AV84" s="29"/>
      <c r="AW84" s="26">
        <f t="shared" si="50"/>
        <v>24.196000000000002</v>
      </c>
      <c r="AX84" s="31">
        <f t="shared" si="74"/>
        <v>162572.924</v>
      </c>
      <c r="AY84" s="31">
        <f t="shared" si="84"/>
        <v>386</v>
      </c>
      <c r="AZ84" s="29"/>
      <c r="BA84" s="28">
        <f t="shared" si="51"/>
        <v>30.245000000000001</v>
      </c>
      <c r="BB84" s="31">
        <f t="shared" si="75"/>
        <v>203821.05499999999</v>
      </c>
      <c r="BC84" s="31">
        <f t="shared" si="85"/>
        <v>484</v>
      </c>
      <c r="BD84" s="29"/>
      <c r="BE84" s="28">
        <f t="shared" si="67"/>
        <v>36.293999999999997</v>
      </c>
      <c r="BF84" s="31">
        <f t="shared" si="76"/>
        <v>245311.14599999998</v>
      </c>
      <c r="BG84" s="31">
        <f t="shared" si="86"/>
        <v>582</v>
      </c>
      <c r="BH84" s="29"/>
      <c r="BI84" s="28">
        <f t="shared" si="68"/>
        <v>42.342999999999996</v>
      </c>
      <c r="BJ84" s="31">
        <f t="shared" si="77"/>
        <v>286196.337</v>
      </c>
      <c r="BK84" s="31">
        <f t="shared" si="87"/>
        <v>679</v>
      </c>
      <c r="BL84" s="29"/>
      <c r="BM84" s="28">
        <f t="shared" si="69"/>
        <v>48.392000000000003</v>
      </c>
      <c r="BN84" s="31">
        <f t="shared" si="78"/>
        <v>329017.20800000004</v>
      </c>
      <c r="BO84" s="31">
        <f t="shared" si="88"/>
        <v>781</v>
      </c>
      <c r="BP84" s="29"/>
      <c r="BQ84" s="28">
        <f t="shared" si="70"/>
        <v>54.441000000000003</v>
      </c>
      <c r="BR84" s="31">
        <f t="shared" si="79"/>
        <v>371233.179</v>
      </c>
      <c r="BS84" s="31">
        <f t="shared" si="89"/>
        <v>881</v>
      </c>
      <c r="BT84" s="29"/>
      <c r="BU84" s="28">
        <f t="shared" si="71"/>
        <v>60.49</v>
      </c>
      <c r="BV84" s="31">
        <f t="shared" si="80"/>
        <v>413691.11</v>
      </c>
      <c r="BW84" s="29"/>
    </row>
    <row r="85" spans="1:75" x14ac:dyDescent="0.4">
      <c r="A85" s="14">
        <v>1476</v>
      </c>
      <c r="B85" s="15" t="s">
        <v>117</v>
      </c>
      <c r="C85" s="3">
        <f>INDEX('[1]2013-14 ATR Data'!$A$1:$M$352,MATCH(A85,'[1]2013-14 ATR Data'!$A:$A,0),8)</f>
        <v>1896272.97</v>
      </c>
      <c r="D85" s="3">
        <f>INDEX([2]Sheet1!$A$1:$N$343,MATCH(A85,[2]Sheet1!$A$1:$A$65536,0),6)</f>
        <v>2021475.82</v>
      </c>
      <c r="E85" s="3">
        <f>INDEX('[3]2015-16 ATR Data'!$A$1:$K$372,MATCH($A85,'[3]2015-16 ATR Data'!$A:$A,0),6)</f>
        <v>2116900.0499999998</v>
      </c>
      <c r="F85" s="3">
        <f>INDEX('[4]349y2014'!$A$1:$CK$352,MATCH(A85,'[4]349y2014'!$A:$A,0),5)</f>
        <v>0</v>
      </c>
      <c r="G85" s="3">
        <f>INDEX('[4]343y2015'!$A$1:$J$346,MATCH(A85,'[4]343y2015'!$A:$A,0),5)</f>
        <v>0</v>
      </c>
      <c r="H85" s="3">
        <f>INDEX('[4]340y2016'!$A$1:$H$343,MATCH(A85,'[4]340y2016'!$A:$A,0),5)</f>
        <v>0</v>
      </c>
      <c r="I85" s="3">
        <f t="shared" si="52"/>
        <v>2116900.0499999998</v>
      </c>
      <c r="J85" s="3">
        <f t="shared" si="72"/>
        <v>6034648.8399999999</v>
      </c>
      <c r="K85" s="29"/>
      <c r="L85" s="29">
        <v>55367074</v>
      </c>
      <c r="M85" s="29">
        <v>57888617</v>
      </c>
      <c r="N85" s="29">
        <v>59296273</v>
      </c>
      <c r="O85" s="29">
        <f t="shared" si="53"/>
        <v>172551964</v>
      </c>
      <c r="Q85" s="17">
        <f t="shared" si="54"/>
        <v>3.4972936268636151E-2</v>
      </c>
      <c r="R85" s="29"/>
      <c r="S85" s="30">
        <v>9256.9</v>
      </c>
      <c r="T85" s="19">
        <f t="shared" si="55"/>
        <v>323.74099999999999</v>
      </c>
      <c r="U85" s="20">
        <f t="shared" si="56"/>
        <v>1.5857459988569179E-2</v>
      </c>
      <c r="V85" s="19">
        <f t="shared" si="57"/>
        <v>1808949.6810235332</v>
      </c>
      <c r="W85" s="22"/>
      <c r="X85" s="21">
        <f t="shared" si="58"/>
        <v>271.24751552309692</v>
      </c>
      <c r="Y85" s="21">
        <f t="shared" si="59"/>
        <v>120923.94594561931</v>
      </c>
      <c r="Z85" s="22"/>
      <c r="AA85" s="23">
        <f t="shared" si="60"/>
        <v>18.13224560588084</v>
      </c>
      <c r="AB85" s="23"/>
      <c r="AC85" s="21">
        <v>577341</v>
      </c>
      <c r="AD85" s="21">
        <f t="shared" si="61"/>
        <v>62.368719549741279</v>
      </c>
      <c r="AE85" s="23">
        <f t="shared" si="62"/>
        <v>1.3802962083839972E-3</v>
      </c>
      <c r="AF85" s="22">
        <f t="shared" si="63"/>
        <v>8747.6752535613468</v>
      </c>
      <c r="AG85" s="22"/>
      <c r="AH85" s="24">
        <f t="shared" si="64"/>
        <v>1.311692195765684</v>
      </c>
      <c r="AI85" s="25">
        <f t="shared" si="46"/>
        <v>290.69</v>
      </c>
      <c r="AJ85" s="29"/>
      <c r="AK85" s="26">
        <f t="shared" si="65"/>
        <v>29.069000000000003</v>
      </c>
      <c r="AL85" s="31">
        <f t="shared" si="47"/>
        <v>193861.16100000002</v>
      </c>
      <c r="AM85" s="31">
        <f t="shared" si="81"/>
        <v>21</v>
      </c>
      <c r="AN85" s="29"/>
      <c r="AO85" s="26">
        <f t="shared" si="48"/>
        <v>58.14</v>
      </c>
      <c r="AP85" s="31">
        <f t="shared" si="73"/>
        <v>388317.06</v>
      </c>
      <c r="AQ85" s="31">
        <f t="shared" si="82"/>
        <v>42</v>
      </c>
      <c r="AR85" s="29"/>
      <c r="AS85" s="26">
        <f t="shared" si="49"/>
        <v>87.206999999999994</v>
      </c>
      <c r="AT85" s="31">
        <f t="shared" si="66"/>
        <v>584199.69299999997</v>
      </c>
      <c r="AU85" s="31">
        <f t="shared" si="83"/>
        <v>63</v>
      </c>
      <c r="AV85" s="29"/>
      <c r="AW85" s="26">
        <f t="shared" si="50"/>
        <v>116.27600000000001</v>
      </c>
      <c r="AX85" s="31">
        <f t="shared" si="74"/>
        <v>781258.44400000002</v>
      </c>
      <c r="AY85" s="31">
        <f t="shared" si="84"/>
        <v>84</v>
      </c>
      <c r="AZ85" s="29"/>
      <c r="BA85" s="28">
        <f t="shared" si="51"/>
        <v>145.345</v>
      </c>
      <c r="BB85" s="31">
        <f t="shared" si="75"/>
        <v>979479.95499999996</v>
      </c>
      <c r="BC85" s="31">
        <f t="shared" si="85"/>
        <v>106</v>
      </c>
      <c r="BD85" s="29"/>
      <c r="BE85" s="28">
        <f t="shared" si="67"/>
        <v>174.41399999999999</v>
      </c>
      <c r="BF85" s="31">
        <f t="shared" si="76"/>
        <v>1178864.226</v>
      </c>
      <c r="BG85" s="31">
        <f t="shared" si="86"/>
        <v>127</v>
      </c>
      <c r="BH85" s="29"/>
      <c r="BI85" s="28">
        <f t="shared" si="68"/>
        <v>203.48299999999998</v>
      </c>
      <c r="BJ85" s="31">
        <f t="shared" si="77"/>
        <v>1375341.5969999998</v>
      </c>
      <c r="BK85" s="31">
        <f t="shared" si="87"/>
        <v>149</v>
      </c>
      <c r="BL85" s="29"/>
      <c r="BM85" s="28">
        <f t="shared" si="69"/>
        <v>232.55200000000002</v>
      </c>
      <c r="BN85" s="31">
        <f t="shared" si="78"/>
        <v>1581121.0480000002</v>
      </c>
      <c r="BO85" s="31">
        <f t="shared" si="88"/>
        <v>171</v>
      </c>
      <c r="BP85" s="29"/>
      <c r="BQ85" s="28">
        <f t="shared" si="70"/>
        <v>261.62099999999998</v>
      </c>
      <c r="BR85" s="31">
        <f t="shared" si="79"/>
        <v>1783993.5989999999</v>
      </c>
      <c r="BS85" s="31">
        <f t="shared" si="89"/>
        <v>193</v>
      </c>
      <c r="BT85" s="29"/>
      <c r="BU85" s="28">
        <f t="shared" si="71"/>
        <v>290.69</v>
      </c>
      <c r="BV85" s="31">
        <f t="shared" si="80"/>
        <v>1988028.91</v>
      </c>
      <c r="BW85" s="29"/>
    </row>
    <row r="86" spans="1:75" x14ac:dyDescent="0.4">
      <c r="A86" s="14">
        <v>1503</v>
      </c>
      <c r="B86" s="15" t="s">
        <v>118</v>
      </c>
      <c r="C86" s="3">
        <f>INDEX('[1]2013-14 ATR Data'!$A$1:$M$352,MATCH(A86,'[1]2013-14 ATR Data'!$A:$A,0),8)</f>
        <v>368920.35</v>
      </c>
      <c r="D86" s="3">
        <f>INDEX([2]Sheet1!$A$1:$N$343,MATCH(A86,[2]Sheet1!$A$1:$A$65536,0),6)</f>
        <v>326518.90999999997</v>
      </c>
      <c r="E86" s="3">
        <f>INDEX('[3]2015-16 ATR Data'!$A$1:$K$372,MATCH($A86,'[3]2015-16 ATR Data'!$A:$A,0),6)</f>
        <v>331201.12</v>
      </c>
      <c r="F86" s="3">
        <f>INDEX('[4]349y2014'!$A$1:$CK$352,MATCH(A86,'[4]349y2014'!$A:$A,0),5)</f>
        <v>30843.29</v>
      </c>
      <c r="G86" s="3">
        <f>INDEX('[4]343y2015'!$A$1:$J$346,MATCH(A86,'[4]343y2015'!$A:$A,0),5)</f>
        <v>25057.58</v>
      </c>
      <c r="H86" s="3">
        <f>INDEX('[4]340y2016'!$A$1:$H$343,MATCH(A86,'[4]340y2016'!$A:$A,0),5)</f>
        <v>35354.29</v>
      </c>
      <c r="I86" s="3">
        <f t="shared" si="52"/>
        <v>295846.83</v>
      </c>
      <c r="J86" s="3">
        <f t="shared" si="72"/>
        <v>935385.22</v>
      </c>
      <c r="K86" s="29"/>
      <c r="L86" s="29">
        <v>8613471</v>
      </c>
      <c r="M86" s="29">
        <v>9074733</v>
      </c>
      <c r="N86" s="29">
        <v>9003773</v>
      </c>
      <c r="O86" s="29">
        <f t="shared" si="53"/>
        <v>26691977</v>
      </c>
      <c r="Q86" s="17">
        <f t="shared" si="54"/>
        <v>3.504368447492668E-2</v>
      </c>
      <c r="R86" s="29"/>
      <c r="S86" s="30">
        <v>1456.3</v>
      </c>
      <c r="T86" s="19">
        <f t="shared" si="55"/>
        <v>51.034100000000002</v>
      </c>
      <c r="U86" s="20">
        <f t="shared" si="56"/>
        <v>2.4997488696292358E-3</v>
      </c>
      <c r="V86" s="19">
        <f t="shared" si="57"/>
        <v>285160.41810065176</v>
      </c>
      <c r="W86" s="22"/>
      <c r="X86" s="21">
        <f t="shared" si="58"/>
        <v>42.759097031136868</v>
      </c>
      <c r="Y86" s="21">
        <f t="shared" si="59"/>
        <v>19023.813855675809</v>
      </c>
      <c r="Z86" s="22"/>
      <c r="AA86" s="23">
        <f t="shared" si="60"/>
        <v>2.8525736775642239</v>
      </c>
      <c r="AB86" s="23"/>
      <c r="AC86" s="21">
        <v>84187</v>
      </c>
      <c r="AD86" s="21">
        <f t="shared" si="61"/>
        <v>57.808830598091056</v>
      </c>
      <c r="AE86" s="23">
        <f t="shared" si="62"/>
        <v>1.2793802768713228E-3</v>
      </c>
      <c r="AF86" s="22">
        <f t="shared" si="63"/>
        <v>8108.1170258262709</v>
      </c>
      <c r="AG86" s="22"/>
      <c r="AH86" s="24">
        <f t="shared" si="64"/>
        <v>1.2157920266646081</v>
      </c>
      <c r="AI86" s="25">
        <f t="shared" si="46"/>
        <v>46.83</v>
      </c>
      <c r="AJ86" s="29"/>
      <c r="AK86" s="26">
        <f t="shared" si="65"/>
        <v>4.6829999999999998</v>
      </c>
      <c r="AL86" s="31">
        <f t="shared" si="47"/>
        <v>31230.927</v>
      </c>
      <c r="AM86" s="31">
        <f t="shared" si="81"/>
        <v>21</v>
      </c>
      <c r="AN86" s="29"/>
      <c r="AO86" s="26">
        <f t="shared" si="48"/>
        <v>9.3699999999999992</v>
      </c>
      <c r="AP86" s="31">
        <f t="shared" si="73"/>
        <v>62582.229999999996</v>
      </c>
      <c r="AQ86" s="31">
        <f t="shared" si="82"/>
        <v>43</v>
      </c>
      <c r="AR86" s="29"/>
      <c r="AS86" s="26">
        <f t="shared" si="49"/>
        <v>14.048999999999999</v>
      </c>
      <c r="AT86" s="31">
        <f t="shared" si="66"/>
        <v>94114.251000000004</v>
      </c>
      <c r="AU86" s="31">
        <f t="shared" si="83"/>
        <v>65</v>
      </c>
      <c r="AV86" s="29"/>
      <c r="AW86" s="26">
        <f t="shared" si="50"/>
        <v>18.731999999999999</v>
      </c>
      <c r="AX86" s="31">
        <f t="shared" si="74"/>
        <v>125860.30799999999</v>
      </c>
      <c r="AY86" s="31">
        <f t="shared" si="84"/>
        <v>86</v>
      </c>
      <c r="AZ86" s="29"/>
      <c r="BA86" s="28">
        <f t="shared" si="51"/>
        <v>23.414999999999999</v>
      </c>
      <c r="BB86" s="31">
        <f t="shared" si="75"/>
        <v>157793.685</v>
      </c>
      <c r="BC86" s="31">
        <f t="shared" si="85"/>
        <v>108</v>
      </c>
      <c r="BD86" s="29"/>
      <c r="BE86" s="28">
        <f t="shared" si="67"/>
        <v>28.097999999999999</v>
      </c>
      <c r="BF86" s="31">
        <f t="shared" si="76"/>
        <v>189914.38199999998</v>
      </c>
      <c r="BG86" s="31">
        <f t="shared" si="86"/>
        <v>130</v>
      </c>
      <c r="BH86" s="29"/>
      <c r="BI86" s="28">
        <f t="shared" si="68"/>
        <v>32.780999999999999</v>
      </c>
      <c r="BJ86" s="31">
        <f t="shared" si="77"/>
        <v>221566.77899999998</v>
      </c>
      <c r="BK86" s="31">
        <f t="shared" si="87"/>
        <v>152</v>
      </c>
      <c r="BL86" s="29"/>
      <c r="BM86" s="28">
        <f t="shared" si="69"/>
        <v>37.463999999999999</v>
      </c>
      <c r="BN86" s="31">
        <f t="shared" si="78"/>
        <v>254717.736</v>
      </c>
      <c r="BO86" s="31">
        <f t="shared" si="88"/>
        <v>175</v>
      </c>
      <c r="BP86" s="29"/>
      <c r="BQ86" s="28">
        <f t="shared" si="70"/>
        <v>42.146999999999998</v>
      </c>
      <c r="BR86" s="31">
        <f t="shared" si="79"/>
        <v>287400.39299999998</v>
      </c>
      <c r="BS86" s="31">
        <f t="shared" si="89"/>
        <v>197</v>
      </c>
      <c r="BT86" s="29"/>
      <c r="BU86" s="28">
        <f t="shared" si="71"/>
        <v>46.83</v>
      </c>
      <c r="BV86" s="31">
        <f t="shared" si="80"/>
        <v>320270.37</v>
      </c>
      <c r="BW86" s="29"/>
    </row>
    <row r="87" spans="1:75" x14ac:dyDescent="0.4">
      <c r="A87" s="14">
        <v>1576</v>
      </c>
      <c r="B87" s="15" t="s">
        <v>119</v>
      </c>
      <c r="C87" s="3">
        <f>INDEX('[1]2013-14 ATR Data'!$A$1:$M$352,MATCH(A87,'[1]2013-14 ATR Data'!$A:$A,0),8)</f>
        <v>729439.31</v>
      </c>
      <c r="D87" s="3">
        <f>INDEX([2]Sheet1!$A$1:$N$343,MATCH(A87,[2]Sheet1!$A$1:$A$65536,0),6)</f>
        <v>730599.45</v>
      </c>
      <c r="E87" s="3">
        <f>INDEX('[3]2015-16 ATR Data'!$A$1:$K$372,MATCH($A87,'[3]2015-16 ATR Data'!$A:$A,0),6)</f>
        <v>710487.21</v>
      </c>
      <c r="F87" s="3">
        <f>INDEX('[4]349y2014'!$A$1:$CK$352,MATCH(A87,'[4]349y2014'!$A:$A,0),5)</f>
        <v>188883.27</v>
      </c>
      <c r="G87" s="3">
        <f>INDEX('[4]343y2015'!$A$1:$J$346,MATCH(A87,'[4]343y2015'!$A:$A,0),5)</f>
        <v>165853.54999999999</v>
      </c>
      <c r="H87" s="3">
        <f>INDEX('[4]340y2016'!$A$1:$H$343,MATCH(A87,'[4]340y2016'!$A:$A,0),5)</f>
        <v>162849.84</v>
      </c>
      <c r="I87" s="3">
        <f t="shared" si="52"/>
        <v>547637.37</v>
      </c>
      <c r="J87" s="3">
        <f t="shared" si="72"/>
        <v>1652939.3099999998</v>
      </c>
      <c r="K87" s="29"/>
      <c r="L87" s="29">
        <v>13097716</v>
      </c>
      <c r="M87" s="29">
        <v>14305039</v>
      </c>
      <c r="N87" s="29">
        <v>15157769</v>
      </c>
      <c r="O87" s="29">
        <f t="shared" si="53"/>
        <v>42560524</v>
      </c>
      <c r="Q87" s="17">
        <f t="shared" si="54"/>
        <v>3.8837381560433794E-2</v>
      </c>
      <c r="R87" s="29"/>
      <c r="S87" s="30">
        <v>2690.2</v>
      </c>
      <c r="T87" s="19">
        <f t="shared" si="55"/>
        <v>104.4803</v>
      </c>
      <c r="U87" s="20">
        <f t="shared" si="56"/>
        <v>5.1176470599760444E-3</v>
      </c>
      <c r="V87" s="19">
        <f t="shared" si="57"/>
        <v>583798.79396876856</v>
      </c>
      <c r="W87" s="22"/>
      <c r="X87" s="21">
        <f t="shared" si="58"/>
        <v>87.539180382181513</v>
      </c>
      <c r="Y87" s="21">
        <f t="shared" si="59"/>
        <v>35142.391014584253</v>
      </c>
      <c r="Z87" s="22"/>
      <c r="AA87" s="23">
        <f t="shared" si="60"/>
        <v>5.269514322174877</v>
      </c>
      <c r="AB87" s="23"/>
      <c r="AC87" s="21">
        <v>161271</v>
      </c>
      <c r="AD87" s="21">
        <f t="shared" si="61"/>
        <v>59.947587539959855</v>
      </c>
      <c r="AE87" s="23">
        <f t="shared" si="62"/>
        <v>1.326713589448985E-3</v>
      </c>
      <c r="AF87" s="22">
        <f t="shared" si="63"/>
        <v>8408.0935414391497</v>
      </c>
      <c r="AG87" s="22"/>
      <c r="AH87" s="24">
        <f t="shared" si="64"/>
        <v>1.2607727607496102</v>
      </c>
      <c r="AI87" s="25">
        <f t="shared" si="46"/>
        <v>94.07</v>
      </c>
      <c r="AJ87" s="29"/>
      <c r="AK87" s="26">
        <f t="shared" si="65"/>
        <v>9.407</v>
      </c>
      <c r="AL87" s="31">
        <f t="shared" si="47"/>
        <v>62735.283000000003</v>
      </c>
      <c r="AM87" s="31">
        <f t="shared" si="81"/>
        <v>23</v>
      </c>
      <c r="AN87" s="29"/>
      <c r="AO87" s="26">
        <f t="shared" si="48"/>
        <v>18.809999999999999</v>
      </c>
      <c r="AP87" s="31">
        <f t="shared" si="73"/>
        <v>125631.98999999999</v>
      </c>
      <c r="AQ87" s="31">
        <f t="shared" si="82"/>
        <v>47</v>
      </c>
      <c r="AR87" s="29"/>
      <c r="AS87" s="26">
        <f t="shared" si="49"/>
        <v>28.220999999999997</v>
      </c>
      <c r="AT87" s="31">
        <f t="shared" si="66"/>
        <v>189052.47899999996</v>
      </c>
      <c r="AU87" s="31">
        <f t="shared" si="83"/>
        <v>70</v>
      </c>
      <c r="AV87" s="29"/>
      <c r="AW87" s="26">
        <f t="shared" si="50"/>
        <v>37.628</v>
      </c>
      <c r="AX87" s="31">
        <f t="shared" si="74"/>
        <v>252822.53200000001</v>
      </c>
      <c r="AY87" s="31">
        <f t="shared" si="84"/>
        <v>94</v>
      </c>
      <c r="AZ87" s="29"/>
      <c r="BA87" s="28">
        <f t="shared" si="51"/>
        <v>47.034999999999997</v>
      </c>
      <c r="BB87" s="31">
        <f t="shared" si="75"/>
        <v>316968.86499999999</v>
      </c>
      <c r="BC87" s="31">
        <f t="shared" si="85"/>
        <v>118</v>
      </c>
      <c r="BD87" s="29"/>
      <c r="BE87" s="28">
        <f t="shared" si="67"/>
        <v>56.441999999999993</v>
      </c>
      <c r="BF87" s="31">
        <f t="shared" si="76"/>
        <v>381491.47799999994</v>
      </c>
      <c r="BG87" s="31">
        <f t="shared" si="86"/>
        <v>142</v>
      </c>
      <c r="BH87" s="29"/>
      <c r="BI87" s="28">
        <f t="shared" si="68"/>
        <v>65.84899999999999</v>
      </c>
      <c r="BJ87" s="31">
        <f t="shared" si="77"/>
        <v>445073.39099999995</v>
      </c>
      <c r="BK87" s="31">
        <f t="shared" si="87"/>
        <v>165</v>
      </c>
      <c r="BL87" s="29"/>
      <c r="BM87" s="28">
        <f t="shared" si="69"/>
        <v>75.256</v>
      </c>
      <c r="BN87" s="31">
        <f t="shared" si="78"/>
        <v>511665.54399999999</v>
      </c>
      <c r="BO87" s="31">
        <f t="shared" si="88"/>
        <v>190</v>
      </c>
      <c r="BP87" s="29"/>
      <c r="BQ87" s="28">
        <f t="shared" si="70"/>
        <v>84.662999999999997</v>
      </c>
      <c r="BR87" s="31">
        <f t="shared" si="79"/>
        <v>577316.99699999997</v>
      </c>
      <c r="BS87" s="31">
        <f t="shared" si="89"/>
        <v>215</v>
      </c>
      <c r="BT87" s="29"/>
      <c r="BU87" s="28">
        <f t="shared" si="71"/>
        <v>94.07</v>
      </c>
      <c r="BV87" s="31">
        <f t="shared" si="80"/>
        <v>643344.73</v>
      </c>
      <c r="BW87" s="29"/>
    </row>
    <row r="88" spans="1:75" x14ac:dyDescent="0.4">
      <c r="A88" s="14">
        <v>1602</v>
      </c>
      <c r="B88" s="15" t="s">
        <v>120</v>
      </c>
      <c r="C88" s="3">
        <f>INDEX('[1]2013-14 ATR Data'!$A$1:$M$352,MATCH(A88,'[1]2013-14 ATR Data'!$A:$A,0),8)</f>
        <v>295440.56</v>
      </c>
      <c r="D88" s="3">
        <f>INDEX([2]Sheet1!$A$1:$N$343,MATCH(A88,[2]Sheet1!$A$1:$A$65536,0),6)</f>
        <v>242150.74</v>
      </c>
      <c r="E88" s="3">
        <f>INDEX('[3]2015-16 ATR Data'!$A$1:$K$372,MATCH($A88,'[3]2015-16 ATR Data'!$A:$A,0),6)</f>
        <v>222607.62</v>
      </c>
      <c r="F88" s="3">
        <f>INDEX('[4]349y2014'!$A$1:$CK$352,MATCH(A88,'[4]349y2014'!$A:$A,0),5)</f>
        <v>22672.14</v>
      </c>
      <c r="G88" s="3">
        <f>INDEX('[4]343y2015'!$A$1:$J$346,MATCH(A88,'[4]343y2015'!$A:$A,0),5)</f>
        <v>30672.13</v>
      </c>
      <c r="H88" s="3">
        <f>INDEX('[4]340y2016'!$A$1:$H$343,MATCH(A88,'[4]340y2016'!$A:$A,0),5)</f>
        <v>30672.13</v>
      </c>
      <c r="I88" s="3">
        <f t="shared" si="52"/>
        <v>191935.49</v>
      </c>
      <c r="J88" s="3">
        <f t="shared" si="72"/>
        <v>676182.52</v>
      </c>
      <c r="K88" s="29"/>
      <c r="L88" s="29">
        <v>2956443</v>
      </c>
      <c r="M88" s="29">
        <v>3088783</v>
      </c>
      <c r="N88" s="29">
        <v>3192059</v>
      </c>
      <c r="O88" s="29">
        <f t="shared" si="53"/>
        <v>9237285</v>
      </c>
      <c r="Q88" s="17">
        <f t="shared" si="54"/>
        <v>7.3201435270211973E-2</v>
      </c>
      <c r="R88" s="29"/>
      <c r="S88" s="30">
        <v>508.3</v>
      </c>
      <c r="T88" s="19">
        <f t="shared" si="55"/>
        <v>37.208300000000001</v>
      </c>
      <c r="U88" s="20">
        <f t="shared" si="56"/>
        <v>1.8225344596225954E-3</v>
      </c>
      <c r="V88" s="19">
        <f t="shared" si="57"/>
        <v>207906.76008422766</v>
      </c>
      <c r="W88" s="22"/>
      <c r="X88" s="21">
        <f t="shared" si="58"/>
        <v>31.17510272667981</v>
      </c>
      <c r="Y88" s="21">
        <f t="shared" si="59"/>
        <v>6639.9811734120813</v>
      </c>
      <c r="Z88" s="22"/>
      <c r="AA88" s="23">
        <f t="shared" si="60"/>
        <v>0.99564869896717367</v>
      </c>
      <c r="AB88" s="23"/>
      <c r="AC88" s="21">
        <v>57821</v>
      </c>
      <c r="AD88" s="21">
        <f t="shared" si="61"/>
        <v>113.75368876647649</v>
      </c>
      <c r="AE88" s="23">
        <f t="shared" si="62"/>
        <v>2.5175085592199255E-3</v>
      </c>
      <c r="AF88" s="22">
        <f t="shared" si="63"/>
        <v>15954.798100836646</v>
      </c>
      <c r="AG88" s="22"/>
      <c r="AH88" s="24">
        <f t="shared" si="64"/>
        <v>2.3923823812920446</v>
      </c>
      <c r="AI88" s="25">
        <f t="shared" si="46"/>
        <v>34.56</v>
      </c>
      <c r="AJ88" s="29"/>
      <c r="AK88" s="26">
        <f t="shared" si="65"/>
        <v>3.4560000000000004</v>
      </c>
      <c r="AL88" s="31">
        <f t="shared" si="47"/>
        <v>23048.064000000002</v>
      </c>
      <c r="AM88" s="31">
        <f t="shared" si="81"/>
        <v>45</v>
      </c>
      <c r="AN88" s="29"/>
      <c r="AO88" s="26">
        <f t="shared" si="48"/>
        <v>6.91</v>
      </c>
      <c r="AP88" s="31">
        <f t="shared" si="73"/>
        <v>46151.89</v>
      </c>
      <c r="AQ88" s="31">
        <f t="shared" si="82"/>
        <v>91</v>
      </c>
      <c r="AR88" s="29"/>
      <c r="AS88" s="26">
        <f t="shared" si="49"/>
        <v>10.368</v>
      </c>
      <c r="AT88" s="31">
        <f t="shared" si="66"/>
        <v>69455.232000000004</v>
      </c>
      <c r="AU88" s="31">
        <f t="shared" si="83"/>
        <v>137</v>
      </c>
      <c r="AV88" s="29"/>
      <c r="AW88" s="26">
        <f t="shared" si="50"/>
        <v>13.824000000000002</v>
      </c>
      <c r="AX88" s="31">
        <f t="shared" si="74"/>
        <v>92883.456000000006</v>
      </c>
      <c r="AY88" s="31">
        <f t="shared" si="84"/>
        <v>183</v>
      </c>
      <c r="AZ88" s="29"/>
      <c r="BA88" s="28">
        <f t="shared" si="51"/>
        <v>17.28</v>
      </c>
      <c r="BB88" s="31">
        <f t="shared" si="75"/>
        <v>116449.92000000001</v>
      </c>
      <c r="BC88" s="31">
        <f t="shared" si="85"/>
        <v>229</v>
      </c>
      <c r="BD88" s="29"/>
      <c r="BE88" s="28">
        <f t="shared" si="67"/>
        <v>20.736000000000001</v>
      </c>
      <c r="BF88" s="31">
        <f t="shared" si="76"/>
        <v>140154.62400000001</v>
      </c>
      <c r="BG88" s="31">
        <f t="shared" si="86"/>
        <v>276</v>
      </c>
      <c r="BH88" s="29"/>
      <c r="BI88" s="28">
        <f t="shared" si="68"/>
        <v>24.192</v>
      </c>
      <c r="BJ88" s="31">
        <f t="shared" si="77"/>
        <v>163513.728</v>
      </c>
      <c r="BK88" s="31">
        <f t="shared" si="87"/>
        <v>322</v>
      </c>
      <c r="BL88" s="29"/>
      <c r="BM88" s="28">
        <f t="shared" si="69"/>
        <v>27.648000000000003</v>
      </c>
      <c r="BN88" s="31">
        <f t="shared" si="78"/>
        <v>187978.75200000001</v>
      </c>
      <c r="BO88" s="31">
        <f t="shared" si="88"/>
        <v>370</v>
      </c>
      <c r="BP88" s="29"/>
      <c r="BQ88" s="28">
        <f t="shared" si="70"/>
        <v>31.104000000000003</v>
      </c>
      <c r="BR88" s="31">
        <f t="shared" si="79"/>
        <v>212098.17600000001</v>
      </c>
      <c r="BS88" s="31">
        <f t="shared" si="89"/>
        <v>417</v>
      </c>
      <c r="BT88" s="29"/>
      <c r="BU88" s="28">
        <f t="shared" si="71"/>
        <v>34.56</v>
      </c>
      <c r="BV88" s="31">
        <f t="shared" si="80"/>
        <v>236355.84000000003</v>
      </c>
      <c r="BW88" s="29"/>
    </row>
    <row r="89" spans="1:75" x14ac:dyDescent="0.4">
      <c r="A89" s="14">
        <v>1611</v>
      </c>
      <c r="B89" s="15" t="s">
        <v>121</v>
      </c>
      <c r="C89" s="3">
        <f>INDEX('[1]2013-14 ATR Data'!$A$1:$M$352,MATCH(A89,'[1]2013-14 ATR Data'!$A:$A,0),8)</f>
        <v>4953691.16</v>
      </c>
      <c r="D89" s="3">
        <f>INDEX([2]Sheet1!$A$1:$N$343,MATCH(A89,[2]Sheet1!$A$1:$A$65536,0),6)</f>
        <v>4520918.45</v>
      </c>
      <c r="E89" s="3">
        <f>INDEX('[3]2015-16 ATR Data'!$A$1:$K$372,MATCH($A89,'[3]2015-16 ATR Data'!$A:$A,0),6)</f>
        <v>4779416.28</v>
      </c>
      <c r="F89" s="3">
        <f>INDEX('[4]349y2014'!$A$1:$CK$352,MATCH(A89,'[4]349y2014'!$A:$A,0),5)</f>
        <v>0</v>
      </c>
      <c r="G89" s="3">
        <f>INDEX('[4]343y2015'!$A$1:$J$346,MATCH(A89,'[4]343y2015'!$A:$A,0),5)</f>
        <v>0</v>
      </c>
      <c r="H89" s="3">
        <f>INDEX('[4]340y2016'!$A$1:$H$343,MATCH(A89,'[4]340y2016'!$A:$A,0),5)</f>
        <v>0</v>
      </c>
      <c r="I89" s="3">
        <f t="shared" si="52"/>
        <v>4779416.28</v>
      </c>
      <c r="J89" s="3">
        <f t="shared" si="72"/>
        <v>14254025.890000001</v>
      </c>
      <c r="K89" s="29"/>
      <c r="L89" s="29">
        <v>97569964</v>
      </c>
      <c r="M89" s="29">
        <v>101735683</v>
      </c>
      <c r="N89" s="29">
        <v>101996992</v>
      </c>
      <c r="O89" s="29">
        <f t="shared" si="53"/>
        <v>301302639</v>
      </c>
      <c r="Q89" s="17">
        <f t="shared" si="54"/>
        <v>4.7308002138009821E-2</v>
      </c>
      <c r="R89" s="29"/>
      <c r="S89" s="30">
        <v>15490</v>
      </c>
      <c r="T89" s="19">
        <f t="shared" si="55"/>
        <v>732.80100000000004</v>
      </c>
      <c r="U89" s="20">
        <f t="shared" si="56"/>
        <v>3.5894009523302531E-2</v>
      </c>
      <c r="V89" s="19">
        <f t="shared" si="57"/>
        <v>4094631.6197322132</v>
      </c>
      <c r="W89" s="22"/>
      <c r="X89" s="21">
        <f t="shared" si="58"/>
        <v>613.97985001232769</v>
      </c>
      <c r="Y89" s="21">
        <f t="shared" si="59"/>
        <v>202347.64583150329</v>
      </c>
      <c r="Z89" s="22"/>
      <c r="AA89" s="23">
        <f t="shared" si="60"/>
        <v>30.341527340156439</v>
      </c>
      <c r="AB89" s="23"/>
      <c r="AC89" s="21">
        <v>1280706</v>
      </c>
      <c r="AD89" s="21">
        <f t="shared" si="61"/>
        <v>82.679535183989671</v>
      </c>
      <c r="AE89" s="23">
        <f t="shared" si="62"/>
        <v>1.8297994531440663E-3</v>
      </c>
      <c r="AF89" s="22">
        <f t="shared" si="63"/>
        <v>11596.417709491701</v>
      </c>
      <c r="AG89" s="22"/>
      <c r="AH89" s="24">
        <f t="shared" si="64"/>
        <v>1.7388540575036289</v>
      </c>
      <c r="AI89" s="25">
        <f t="shared" si="46"/>
        <v>646.05999999999995</v>
      </c>
      <c r="AJ89" s="29"/>
      <c r="AK89" s="26">
        <f t="shared" si="65"/>
        <v>64.605999999999995</v>
      </c>
      <c r="AL89" s="31">
        <f t="shared" si="47"/>
        <v>430857.41399999999</v>
      </c>
      <c r="AM89" s="31">
        <f t="shared" si="81"/>
        <v>28</v>
      </c>
      <c r="AN89" s="29"/>
      <c r="AO89" s="26">
        <f t="shared" si="48"/>
        <v>129.21</v>
      </c>
      <c r="AP89" s="31">
        <f t="shared" si="73"/>
        <v>862993.59000000008</v>
      </c>
      <c r="AQ89" s="31">
        <f t="shared" si="82"/>
        <v>56</v>
      </c>
      <c r="AR89" s="29"/>
      <c r="AS89" s="26">
        <f t="shared" si="49"/>
        <v>193.81799999999998</v>
      </c>
      <c r="AT89" s="31">
        <f t="shared" si="66"/>
        <v>1298386.7819999999</v>
      </c>
      <c r="AU89" s="31">
        <f t="shared" si="83"/>
        <v>84</v>
      </c>
      <c r="AV89" s="29"/>
      <c r="AW89" s="26">
        <f t="shared" si="50"/>
        <v>258.42399999999998</v>
      </c>
      <c r="AX89" s="31">
        <f t="shared" si="74"/>
        <v>1736350.8559999999</v>
      </c>
      <c r="AY89" s="31">
        <f t="shared" si="84"/>
        <v>112</v>
      </c>
      <c r="AZ89" s="29"/>
      <c r="BA89" s="28">
        <f t="shared" si="51"/>
        <v>323.02999999999997</v>
      </c>
      <c r="BB89" s="31">
        <f t="shared" si="75"/>
        <v>2176899.17</v>
      </c>
      <c r="BC89" s="31">
        <f t="shared" si="85"/>
        <v>141</v>
      </c>
      <c r="BD89" s="29"/>
      <c r="BE89" s="28">
        <f t="shared" si="67"/>
        <v>387.63599999999997</v>
      </c>
      <c r="BF89" s="31">
        <f t="shared" si="76"/>
        <v>2620031.7239999999</v>
      </c>
      <c r="BG89" s="31">
        <f t="shared" si="86"/>
        <v>169</v>
      </c>
      <c r="BH89" s="29"/>
      <c r="BI89" s="28">
        <f t="shared" si="68"/>
        <v>452.2419999999999</v>
      </c>
      <c r="BJ89" s="31">
        <f t="shared" si="77"/>
        <v>3056703.6779999994</v>
      </c>
      <c r="BK89" s="31">
        <f t="shared" si="87"/>
        <v>197</v>
      </c>
      <c r="BL89" s="29"/>
      <c r="BM89" s="28">
        <f t="shared" si="69"/>
        <v>516.84799999999996</v>
      </c>
      <c r="BN89" s="31">
        <f t="shared" si="78"/>
        <v>3514049.5519999997</v>
      </c>
      <c r="BO89" s="31">
        <f t="shared" si="88"/>
        <v>227</v>
      </c>
      <c r="BP89" s="29"/>
      <c r="BQ89" s="28">
        <f t="shared" si="70"/>
        <v>581.45399999999995</v>
      </c>
      <c r="BR89" s="31">
        <f t="shared" si="79"/>
        <v>3964934.8259999999</v>
      </c>
      <c r="BS89" s="31">
        <f t="shared" si="89"/>
        <v>256</v>
      </c>
      <c r="BT89" s="29"/>
      <c r="BU89" s="28">
        <f t="shared" si="71"/>
        <v>646.05999999999995</v>
      </c>
      <c r="BV89" s="31">
        <f t="shared" si="80"/>
        <v>4418404.34</v>
      </c>
      <c r="BW89" s="29"/>
    </row>
    <row r="90" spans="1:75" x14ac:dyDescent="0.4">
      <c r="A90" s="14">
        <v>1619</v>
      </c>
      <c r="B90" s="15" t="s">
        <v>122</v>
      </c>
      <c r="C90" s="3">
        <f>INDEX('[1]2013-14 ATR Data'!$A$1:$M$352,MATCH(A90,'[1]2013-14 ATR Data'!$A:$A,0),8)</f>
        <v>703048.02</v>
      </c>
      <c r="D90" s="3">
        <f>INDEX([2]Sheet1!$A$1:$N$343,MATCH(A90,[2]Sheet1!$A$1:$A$65536,0),6)</f>
        <v>707571.76</v>
      </c>
      <c r="E90" s="3">
        <f>INDEX('[3]2015-16 ATR Data'!$A$1:$K$372,MATCH($A90,'[3]2015-16 ATR Data'!$A:$A,0),6)</f>
        <v>767666.92</v>
      </c>
      <c r="F90" s="3">
        <f>INDEX('[4]349y2014'!$A$1:$CK$352,MATCH(A90,'[4]349y2014'!$A:$A,0),5)</f>
        <v>95691.14</v>
      </c>
      <c r="G90" s="3">
        <f>INDEX('[4]343y2015'!$A$1:$J$346,MATCH(A90,'[4]343y2015'!$A:$A,0),5)</f>
        <v>87937.85</v>
      </c>
      <c r="H90" s="3">
        <f>INDEX('[4]340y2016'!$A$1:$H$343,MATCH(A90,'[4]340y2016'!$A:$A,0),5)</f>
        <v>84197.13</v>
      </c>
      <c r="I90" s="3">
        <f t="shared" si="52"/>
        <v>683469.79</v>
      </c>
      <c r="J90" s="3">
        <f t="shared" si="72"/>
        <v>1910460.58</v>
      </c>
      <c r="K90" s="29"/>
      <c r="L90" s="29">
        <v>7318880</v>
      </c>
      <c r="M90" s="29">
        <v>7524612</v>
      </c>
      <c r="N90" s="29">
        <v>7538597</v>
      </c>
      <c r="O90" s="29">
        <f t="shared" si="53"/>
        <v>22382089</v>
      </c>
      <c r="Q90" s="17">
        <f t="shared" si="54"/>
        <v>8.5356669790742051E-2</v>
      </c>
      <c r="R90" s="29"/>
      <c r="S90" s="30">
        <v>1182.5</v>
      </c>
      <c r="T90" s="19">
        <f t="shared" si="55"/>
        <v>100.93429999999999</v>
      </c>
      <c r="U90" s="20">
        <f t="shared" si="56"/>
        <v>4.9439571253694723E-3</v>
      </c>
      <c r="V90" s="19">
        <f t="shared" si="57"/>
        <v>563985.00588227517</v>
      </c>
      <c r="W90" s="22"/>
      <c r="X90" s="21">
        <f t="shared" si="58"/>
        <v>84.568152029131085</v>
      </c>
      <c r="Y90" s="21">
        <f t="shared" si="59"/>
        <v>15447.133066220315</v>
      </c>
      <c r="Z90" s="22"/>
      <c r="AA90" s="23">
        <f t="shared" si="60"/>
        <v>2.3162592691888313</v>
      </c>
      <c r="AB90" s="23"/>
      <c r="AC90" s="21">
        <v>246055</v>
      </c>
      <c r="AD90" s="21">
        <f t="shared" si="61"/>
        <v>208.08033826638479</v>
      </c>
      <c r="AE90" s="23">
        <f t="shared" si="62"/>
        <v>4.6050729279328599E-3</v>
      </c>
      <c r="AF90" s="22">
        <f t="shared" si="63"/>
        <v>29184.809932707347</v>
      </c>
      <c r="AG90" s="22"/>
      <c r="AH90" s="24">
        <f t="shared" si="64"/>
        <v>4.3761898234678887</v>
      </c>
      <c r="AI90" s="25">
        <f t="shared" si="46"/>
        <v>91.26</v>
      </c>
      <c r="AJ90" s="29"/>
      <c r="AK90" s="26">
        <f t="shared" si="65"/>
        <v>9.1260000000000012</v>
      </c>
      <c r="AL90" s="31">
        <f t="shared" si="47"/>
        <v>60861.294000000009</v>
      </c>
      <c r="AM90" s="31">
        <f t="shared" si="81"/>
        <v>51</v>
      </c>
      <c r="AN90" s="29"/>
      <c r="AO90" s="26">
        <f t="shared" si="48"/>
        <v>18.25</v>
      </c>
      <c r="AP90" s="31">
        <f t="shared" si="73"/>
        <v>121891.75</v>
      </c>
      <c r="AQ90" s="31">
        <f t="shared" si="82"/>
        <v>103</v>
      </c>
      <c r="AR90" s="29"/>
      <c r="AS90" s="26">
        <f t="shared" si="49"/>
        <v>27.378</v>
      </c>
      <c r="AT90" s="31">
        <f t="shared" si="66"/>
        <v>183405.22200000001</v>
      </c>
      <c r="AU90" s="31">
        <f t="shared" si="83"/>
        <v>155</v>
      </c>
      <c r="AV90" s="29"/>
      <c r="AW90" s="26">
        <f t="shared" si="50"/>
        <v>36.504000000000005</v>
      </c>
      <c r="AX90" s="31">
        <f t="shared" si="74"/>
        <v>245270.37600000002</v>
      </c>
      <c r="AY90" s="31">
        <f t="shared" si="84"/>
        <v>207</v>
      </c>
      <c r="AZ90" s="29"/>
      <c r="BA90" s="28">
        <f t="shared" si="51"/>
        <v>45.63</v>
      </c>
      <c r="BB90" s="31">
        <f t="shared" si="75"/>
        <v>307500.57</v>
      </c>
      <c r="BC90" s="31">
        <f t="shared" si="85"/>
        <v>260</v>
      </c>
      <c r="BD90" s="29"/>
      <c r="BE90" s="28">
        <f t="shared" si="67"/>
        <v>54.756</v>
      </c>
      <c r="BF90" s="31">
        <f t="shared" si="76"/>
        <v>370095.804</v>
      </c>
      <c r="BG90" s="31">
        <f t="shared" si="86"/>
        <v>313</v>
      </c>
      <c r="BH90" s="29"/>
      <c r="BI90" s="28">
        <f t="shared" si="68"/>
        <v>63.881999999999998</v>
      </c>
      <c r="BJ90" s="31">
        <f t="shared" si="77"/>
        <v>431778.43799999997</v>
      </c>
      <c r="BK90" s="31">
        <f t="shared" si="87"/>
        <v>365</v>
      </c>
      <c r="BL90" s="29"/>
      <c r="BM90" s="28">
        <f t="shared" si="69"/>
        <v>73.00800000000001</v>
      </c>
      <c r="BN90" s="31">
        <f t="shared" si="78"/>
        <v>496381.39200000005</v>
      </c>
      <c r="BO90" s="31">
        <f t="shared" si="88"/>
        <v>420</v>
      </c>
      <c r="BP90" s="29"/>
      <c r="BQ90" s="28">
        <f t="shared" si="70"/>
        <v>82.134</v>
      </c>
      <c r="BR90" s="31">
        <f t="shared" si="79"/>
        <v>560071.74600000004</v>
      </c>
      <c r="BS90" s="31">
        <f t="shared" si="89"/>
        <v>474</v>
      </c>
      <c r="BT90" s="29"/>
      <c r="BU90" s="28">
        <f t="shared" si="71"/>
        <v>91.26</v>
      </c>
      <c r="BV90" s="31">
        <f t="shared" si="80"/>
        <v>624127.14</v>
      </c>
      <c r="BW90" s="29"/>
    </row>
    <row r="91" spans="1:75" x14ac:dyDescent="0.4">
      <c r="A91" s="14">
        <v>1638</v>
      </c>
      <c r="B91" s="15" t="s">
        <v>123</v>
      </c>
      <c r="C91" s="3">
        <f>INDEX('[1]2013-14 ATR Data'!$A$1:$M$352,MATCH(A91,'[1]2013-14 ATR Data'!$A:$A,0),8)</f>
        <v>715415.39</v>
      </c>
      <c r="D91" s="3">
        <f>INDEX([2]Sheet1!$A$1:$N$343,MATCH(A91,[2]Sheet1!$A$1:$A$65536,0),6)</f>
        <v>902679.2</v>
      </c>
      <c r="E91" s="3">
        <f>INDEX('[3]2015-16 ATR Data'!$A$1:$K$372,MATCH($A91,'[3]2015-16 ATR Data'!$A:$A,0),6)</f>
        <v>680387.21</v>
      </c>
      <c r="F91" s="3">
        <f>INDEX('[4]349y2014'!$A$1:$CK$352,MATCH(A91,'[4]349y2014'!$A:$A,0),5)</f>
        <v>127586.85</v>
      </c>
      <c r="G91" s="3">
        <f>INDEX('[4]343y2015'!$A$1:$J$346,MATCH(A91,'[4]343y2015'!$A:$A,0),5)</f>
        <v>143949.42000000001</v>
      </c>
      <c r="H91" s="3">
        <f>INDEX('[4]340y2016'!$A$1:$H$343,MATCH(A91,'[4]340y2016'!$A:$A,0),5)</f>
        <v>145912.71</v>
      </c>
      <c r="I91" s="3">
        <f t="shared" si="52"/>
        <v>534474.5</v>
      </c>
      <c r="J91" s="3">
        <f t="shared" si="72"/>
        <v>1881032.8199999998</v>
      </c>
      <c r="K91" s="29"/>
      <c r="L91" s="29">
        <v>8706179</v>
      </c>
      <c r="M91" s="29">
        <v>8891168</v>
      </c>
      <c r="N91" s="29">
        <v>9009762</v>
      </c>
      <c r="O91" s="29">
        <f t="shared" si="53"/>
        <v>26607109</v>
      </c>
      <c r="Q91" s="17">
        <f t="shared" si="54"/>
        <v>7.0696625477048247E-2</v>
      </c>
      <c r="R91" s="29"/>
      <c r="S91" s="30">
        <v>1349.3</v>
      </c>
      <c r="T91" s="19">
        <f t="shared" si="55"/>
        <v>95.391000000000005</v>
      </c>
      <c r="U91" s="20">
        <f t="shared" si="56"/>
        <v>4.6724355758757862E-3</v>
      </c>
      <c r="V91" s="19">
        <f t="shared" si="57"/>
        <v>533011.01504757174</v>
      </c>
      <c r="W91" s="22"/>
      <c r="X91" s="21">
        <f t="shared" si="58"/>
        <v>79.923678969496436</v>
      </c>
      <c r="Y91" s="21">
        <f t="shared" si="59"/>
        <v>17626.06058879583</v>
      </c>
      <c r="Z91" s="22"/>
      <c r="AA91" s="23">
        <f t="shared" si="60"/>
        <v>2.6429840439040082</v>
      </c>
      <c r="AB91" s="23"/>
      <c r="AC91" s="21">
        <v>170400</v>
      </c>
      <c r="AD91" s="21">
        <f t="shared" si="61"/>
        <v>126.28770473578894</v>
      </c>
      <c r="AE91" s="23">
        <f t="shared" si="62"/>
        <v>2.7949016954453465E-3</v>
      </c>
      <c r="AF91" s="22">
        <f t="shared" si="63"/>
        <v>17712.786754668999</v>
      </c>
      <c r="AG91" s="22"/>
      <c r="AH91" s="24">
        <f t="shared" si="64"/>
        <v>2.6559884172543109</v>
      </c>
      <c r="AI91" s="25">
        <f t="shared" si="46"/>
        <v>85.22</v>
      </c>
      <c r="AJ91" s="29"/>
      <c r="AK91" s="26">
        <f t="shared" si="65"/>
        <v>8.5220000000000002</v>
      </c>
      <c r="AL91" s="31">
        <f t="shared" si="47"/>
        <v>56833.218000000001</v>
      </c>
      <c r="AM91" s="31">
        <f t="shared" si="81"/>
        <v>42</v>
      </c>
      <c r="AN91" s="29"/>
      <c r="AO91" s="26">
        <f t="shared" si="48"/>
        <v>17.04</v>
      </c>
      <c r="AP91" s="31">
        <f t="shared" si="73"/>
        <v>113810.15999999999</v>
      </c>
      <c r="AQ91" s="31">
        <f t="shared" si="82"/>
        <v>84</v>
      </c>
      <c r="AR91" s="29"/>
      <c r="AS91" s="26">
        <f t="shared" si="49"/>
        <v>25.565999999999999</v>
      </c>
      <c r="AT91" s="31">
        <f t="shared" si="66"/>
        <v>171266.63399999999</v>
      </c>
      <c r="AU91" s="31">
        <f t="shared" si="83"/>
        <v>127</v>
      </c>
      <c r="AV91" s="29"/>
      <c r="AW91" s="26">
        <f t="shared" si="50"/>
        <v>34.088000000000001</v>
      </c>
      <c r="AX91" s="31">
        <f t="shared" si="74"/>
        <v>229037.272</v>
      </c>
      <c r="AY91" s="31">
        <f t="shared" si="84"/>
        <v>170</v>
      </c>
      <c r="AZ91" s="29"/>
      <c r="BA91" s="28">
        <f t="shared" si="51"/>
        <v>42.61</v>
      </c>
      <c r="BB91" s="31">
        <f t="shared" si="75"/>
        <v>287148.78999999998</v>
      </c>
      <c r="BC91" s="31">
        <f t="shared" si="85"/>
        <v>213</v>
      </c>
      <c r="BD91" s="29"/>
      <c r="BE91" s="28">
        <f t="shared" si="67"/>
        <v>51.131999999999998</v>
      </c>
      <c r="BF91" s="31">
        <f t="shared" si="76"/>
        <v>345601.18799999997</v>
      </c>
      <c r="BG91" s="31">
        <f t="shared" si="86"/>
        <v>256</v>
      </c>
      <c r="BH91" s="29"/>
      <c r="BI91" s="28">
        <f t="shared" si="68"/>
        <v>59.653999999999996</v>
      </c>
      <c r="BJ91" s="31">
        <f t="shared" si="77"/>
        <v>403201.386</v>
      </c>
      <c r="BK91" s="31">
        <f t="shared" si="87"/>
        <v>299</v>
      </c>
      <c r="BL91" s="29"/>
      <c r="BM91" s="28">
        <f t="shared" si="69"/>
        <v>68.176000000000002</v>
      </c>
      <c r="BN91" s="31">
        <f t="shared" si="78"/>
        <v>463528.62400000001</v>
      </c>
      <c r="BO91" s="31">
        <f t="shared" si="88"/>
        <v>344</v>
      </c>
      <c r="BP91" s="29"/>
      <c r="BQ91" s="28">
        <f t="shared" si="70"/>
        <v>76.698000000000008</v>
      </c>
      <c r="BR91" s="31">
        <f t="shared" si="79"/>
        <v>523003.66200000007</v>
      </c>
      <c r="BS91" s="31">
        <f t="shared" si="89"/>
        <v>388</v>
      </c>
      <c r="BT91" s="29"/>
      <c r="BU91" s="28">
        <f t="shared" si="71"/>
        <v>85.22</v>
      </c>
      <c r="BV91" s="31">
        <f t="shared" si="80"/>
        <v>582819.57999999996</v>
      </c>
      <c r="BW91" s="29"/>
    </row>
    <row r="92" spans="1:75" x14ac:dyDescent="0.4">
      <c r="A92" s="14">
        <v>1675</v>
      </c>
      <c r="B92" s="15" t="s">
        <v>124</v>
      </c>
      <c r="C92" s="3">
        <f>INDEX('[1]2013-14 ATR Data'!$A$1:$M$352,MATCH(A92,'[1]2013-14 ATR Data'!$A:$A,0),8)</f>
        <v>154685.43</v>
      </c>
      <c r="D92" s="3">
        <f>INDEX([2]Sheet1!$A$1:$N$343,MATCH(A92,[2]Sheet1!$A$1:$A$65536,0),6)</f>
        <v>143803.32</v>
      </c>
      <c r="E92" s="3">
        <f>INDEX('[3]2015-16 ATR Data'!$A$1:$K$372,MATCH($A92,'[3]2015-16 ATR Data'!$A:$A,0),6)</f>
        <v>160619.85999999999</v>
      </c>
      <c r="F92" s="3">
        <f>INDEX('[4]349y2014'!$A$1:$CK$352,MATCH(A92,'[4]349y2014'!$A:$A,0),5)</f>
        <v>9926</v>
      </c>
      <c r="G92" s="3">
        <f>INDEX('[4]343y2015'!$A$1:$J$346,MATCH(A92,'[4]343y2015'!$A:$A,0),5)</f>
        <v>9926</v>
      </c>
      <c r="H92" s="3">
        <f>INDEX('[4]340y2016'!$A$1:$H$343,MATCH(A92,'[4]340y2016'!$A:$A,0),5)</f>
        <v>21530.29</v>
      </c>
      <c r="I92" s="3">
        <f t="shared" si="52"/>
        <v>139089.56999999998</v>
      </c>
      <c r="J92" s="3">
        <f t="shared" si="72"/>
        <v>417726.32</v>
      </c>
      <c r="K92" s="29"/>
      <c r="L92" s="29">
        <v>1286273</v>
      </c>
      <c r="M92" s="29">
        <v>1386692</v>
      </c>
      <c r="N92" s="29">
        <v>1284474</v>
      </c>
      <c r="O92" s="29">
        <f t="shared" si="53"/>
        <v>3957439</v>
      </c>
      <c r="Q92" s="17">
        <f t="shared" si="54"/>
        <v>0.10555470848697858</v>
      </c>
      <c r="R92" s="29"/>
      <c r="S92" s="30">
        <v>191.5</v>
      </c>
      <c r="T92" s="19">
        <f t="shared" si="55"/>
        <v>20.213699999999999</v>
      </c>
      <c r="U92" s="20">
        <f t="shared" si="56"/>
        <v>9.9010610015704166E-4</v>
      </c>
      <c r="V92" s="19">
        <f t="shared" si="57"/>
        <v>112946.97356005386</v>
      </c>
      <c r="W92" s="22"/>
      <c r="X92" s="21">
        <f t="shared" si="58"/>
        <v>16.936118392570677</v>
      </c>
      <c r="Y92" s="21">
        <f t="shared" si="59"/>
        <v>2501.5864542758482</v>
      </c>
      <c r="Z92" s="22"/>
      <c r="AA92" s="23">
        <f t="shared" si="60"/>
        <v>0.37510668080309612</v>
      </c>
      <c r="AB92" s="23"/>
      <c r="AC92" s="21">
        <v>35387</v>
      </c>
      <c r="AD92" s="21">
        <f t="shared" si="61"/>
        <v>184.78851174934726</v>
      </c>
      <c r="AE92" s="23">
        <f t="shared" si="62"/>
        <v>4.0895962585398918E-3</v>
      </c>
      <c r="AF92" s="22">
        <f t="shared" si="63"/>
        <v>25917.95860235679</v>
      </c>
      <c r="AG92" s="22"/>
      <c r="AH92" s="24">
        <f t="shared" si="64"/>
        <v>3.8863335736027573</v>
      </c>
      <c r="AI92" s="25">
        <f t="shared" si="46"/>
        <v>21.2</v>
      </c>
      <c r="AJ92" s="29"/>
      <c r="AK92" s="26">
        <f t="shared" si="65"/>
        <v>2.12</v>
      </c>
      <c r="AL92" s="31">
        <f t="shared" si="47"/>
        <v>14138.28</v>
      </c>
      <c r="AM92" s="31">
        <f t="shared" si="81"/>
        <v>74</v>
      </c>
      <c r="AN92" s="29"/>
      <c r="AO92" s="26">
        <f t="shared" si="48"/>
        <v>4.24</v>
      </c>
      <c r="AP92" s="31">
        <f t="shared" si="73"/>
        <v>28318.960000000003</v>
      </c>
      <c r="AQ92" s="31">
        <f t="shared" si="82"/>
        <v>148</v>
      </c>
      <c r="AR92" s="29"/>
      <c r="AS92" s="26">
        <f t="shared" si="49"/>
        <v>6.3599999999999994</v>
      </c>
      <c r="AT92" s="31">
        <f t="shared" si="66"/>
        <v>42605.64</v>
      </c>
      <c r="AU92" s="31">
        <f t="shared" si="83"/>
        <v>222</v>
      </c>
      <c r="AV92" s="29"/>
      <c r="AW92" s="26">
        <f t="shared" si="50"/>
        <v>8.48</v>
      </c>
      <c r="AX92" s="31">
        <f t="shared" si="74"/>
        <v>56977.120000000003</v>
      </c>
      <c r="AY92" s="31">
        <f t="shared" si="84"/>
        <v>298</v>
      </c>
      <c r="AZ92" s="29"/>
      <c r="BA92" s="28">
        <f t="shared" si="51"/>
        <v>10.6</v>
      </c>
      <c r="BB92" s="31">
        <f t="shared" si="75"/>
        <v>71433.399999999994</v>
      </c>
      <c r="BC92" s="31">
        <f t="shared" si="85"/>
        <v>373</v>
      </c>
      <c r="BD92" s="29"/>
      <c r="BE92" s="28">
        <f t="shared" si="67"/>
        <v>12.719999999999999</v>
      </c>
      <c r="BF92" s="31">
        <f t="shared" si="76"/>
        <v>85974.48</v>
      </c>
      <c r="BG92" s="31">
        <f t="shared" si="86"/>
        <v>449</v>
      </c>
      <c r="BH92" s="29"/>
      <c r="BI92" s="28">
        <f t="shared" si="68"/>
        <v>14.839999999999998</v>
      </c>
      <c r="BJ92" s="31">
        <f t="shared" si="77"/>
        <v>100303.55999999998</v>
      </c>
      <c r="BK92" s="31">
        <f t="shared" si="87"/>
        <v>524</v>
      </c>
      <c r="BL92" s="29"/>
      <c r="BM92" s="28">
        <f t="shared" si="69"/>
        <v>16.96</v>
      </c>
      <c r="BN92" s="31">
        <f t="shared" si="78"/>
        <v>115311.04000000001</v>
      </c>
      <c r="BO92" s="31">
        <f t="shared" si="88"/>
        <v>602</v>
      </c>
      <c r="BP92" s="29"/>
      <c r="BQ92" s="28">
        <f t="shared" si="70"/>
        <v>19.079999999999998</v>
      </c>
      <c r="BR92" s="31">
        <f t="shared" si="79"/>
        <v>130106.51999999999</v>
      </c>
      <c r="BS92" s="31">
        <f t="shared" si="89"/>
        <v>679</v>
      </c>
      <c r="BT92" s="29"/>
      <c r="BU92" s="28">
        <f t="shared" si="71"/>
        <v>21.2</v>
      </c>
      <c r="BV92" s="31">
        <f t="shared" si="80"/>
        <v>144986.79999999999</v>
      </c>
      <c r="BW92" s="29"/>
    </row>
    <row r="93" spans="1:75" x14ac:dyDescent="0.4">
      <c r="A93" s="14">
        <v>1701</v>
      </c>
      <c r="B93" s="15" t="s">
        <v>125</v>
      </c>
      <c r="C93" s="3">
        <f>INDEX('[1]2013-14 ATR Data'!$A$1:$M$352,MATCH(A93,'[1]2013-14 ATR Data'!$A:$A,0),8)</f>
        <v>799773.58</v>
      </c>
      <c r="D93" s="3">
        <f>INDEX([2]Sheet1!$A$1:$N$343,MATCH(A93,[2]Sheet1!$A$1:$A$65536,0),6)</f>
        <v>761102.54</v>
      </c>
      <c r="E93" s="3">
        <f>INDEX('[3]2015-16 ATR Data'!$A$1:$K$372,MATCH($A93,'[3]2015-16 ATR Data'!$A:$A,0),6)</f>
        <v>767348.66</v>
      </c>
      <c r="F93" s="3">
        <f>INDEX('[4]349y2014'!$A$1:$CK$352,MATCH(A93,'[4]349y2014'!$A:$A,0),5)</f>
        <v>117402.14</v>
      </c>
      <c r="G93" s="3">
        <f>INDEX('[4]343y2015'!$A$1:$J$346,MATCH(A93,'[4]343y2015'!$A:$A,0),5)</f>
        <v>128188</v>
      </c>
      <c r="H93" s="3">
        <f>INDEX('[4]340y2016'!$A$1:$H$343,MATCH(A93,'[4]340y2016'!$A:$A,0),5)</f>
        <v>141332.43</v>
      </c>
      <c r="I93" s="3">
        <f t="shared" si="52"/>
        <v>626016.23</v>
      </c>
      <c r="J93" s="3">
        <f t="shared" si="72"/>
        <v>1941302.2100000002</v>
      </c>
      <c r="K93" s="29"/>
      <c r="L93" s="29">
        <v>12661901</v>
      </c>
      <c r="M93" s="29">
        <v>13031202</v>
      </c>
      <c r="N93" s="29">
        <v>12913916</v>
      </c>
      <c r="O93" s="29">
        <f t="shared" si="53"/>
        <v>38607019</v>
      </c>
      <c r="Q93" s="17">
        <f t="shared" si="54"/>
        <v>5.0283659818438721E-2</v>
      </c>
      <c r="R93" s="29"/>
      <c r="S93" s="30">
        <v>2064</v>
      </c>
      <c r="T93" s="19">
        <f t="shared" si="55"/>
        <v>103.7855</v>
      </c>
      <c r="U93" s="20">
        <f t="shared" si="56"/>
        <v>5.0836144128906958E-3</v>
      </c>
      <c r="V93" s="19">
        <f t="shared" si="57"/>
        <v>579916.49843506981</v>
      </c>
      <c r="W93" s="22"/>
      <c r="X93" s="21">
        <f t="shared" si="58"/>
        <v>86.957039801330012</v>
      </c>
      <c r="Y93" s="21">
        <f t="shared" si="59"/>
        <v>26962.268624675457</v>
      </c>
      <c r="Z93" s="22"/>
      <c r="AA93" s="23">
        <f t="shared" si="60"/>
        <v>4.0429252698568687</v>
      </c>
      <c r="AB93" s="23"/>
      <c r="AC93" s="21">
        <v>132063</v>
      </c>
      <c r="AD93" s="21">
        <f t="shared" si="61"/>
        <v>63.984011627906973</v>
      </c>
      <c r="AE93" s="23">
        <f t="shared" si="62"/>
        <v>1.4160446019219892E-3</v>
      </c>
      <c r="AF93" s="22">
        <f t="shared" si="63"/>
        <v>8974.2319416167174</v>
      </c>
      <c r="AG93" s="22"/>
      <c r="AH93" s="24">
        <f t="shared" si="64"/>
        <v>1.3456638089093893</v>
      </c>
      <c r="AI93" s="25">
        <f t="shared" si="46"/>
        <v>92.35</v>
      </c>
      <c r="AJ93" s="29"/>
      <c r="AK93" s="26">
        <f t="shared" si="65"/>
        <v>9.2349999999999994</v>
      </c>
      <c r="AL93" s="31">
        <f t="shared" si="47"/>
        <v>61588.214999999997</v>
      </c>
      <c r="AM93" s="31">
        <f t="shared" si="81"/>
        <v>30</v>
      </c>
      <c r="AN93" s="29"/>
      <c r="AO93" s="26">
        <f t="shared" si="48"/>
        <v>18.47</v>
      </c>
      <c r="AP93" s="31">
        <f t="shared" si="73"/>
        <v>123361.12999999999</v>
      </c>
      <c r="AQ93" s="31">
        <f t="shared" si="82"/>
        <v>60</v>
      </c>
      <c r="AR93" s="29"/>
      <c r="AS93" s="26">
        <f t="shared" si="49"/>
        <v>27.704999999999998</v>
      </c>
      <c r="AT93" s="31">
        <f t="shared" si="66"/>
        <v>185595.79499999998</v>
      </c>
      <c r="AU93" s="31">
        <f t="shared" si="83"/>
        <v>90</v>
      </c>
      <c r="AV93" s="29"/>
      <c r="AW93" s="26">
        <f t="shared" si="50"/>
        <v>36.94</v>
      </c>
      <c r="AX93" s="31">
        <f t="shared" si="74"/>
        <v>248199.86</v>
      </c>
      <c r="AY93" s="31">
        <f t="shared" si="84"/>
        <v>120</v>
      </c>
      <c r="AZ93" s="29"/>
      <c r="BA93" s="28">
        <f t="shared" si="51"/>
        <v>46.174999999999997</v>
      </c>
      <c r="BB93" s="31">
        <f t="shared" si="75"/>
        <v>311173.32499999995</v>
      </c>
      <c r="BC93" s="31">
        <f t="shared" si="85"/>
        <v>151</v>
      </c>
      <c r="BD93" s="29"/>
      <c r="BE93" s="28">
        <f t="shared" si="67"/>
        <v>55.41</v>
      </c>
      <c r="BF93" s="31">
        <f t="shared" si="76"/>
        <v>374516.19</v>
      </c>
      <c r="BG93" s="31">
        <f t="shared" si="86"/>
        <v>181</v>
      </c>
      <c r="BH93" s="29"/>
      <c r="BI93" s="28">
        <f t="shared" si="68"/>
        <v>64.644999999999996</v>
      </c>
      <c r="BJ93" s="31">
        <f t="shared" si="77"/>
        <v>436935.55499999999</v>
      </c>
      <c r="BK93" s="31">
        <f t="shared" si="87"/>
        <v>212</v>
      </c>
      <c r="BL93" s="29"/>
      <c r="BM93" s="28">
        <f t="shared" si="69"/>
        <v>73.88</v>
      </c>
      <c r="BN93" s="31">
        <f t="shared" si="78"/>
        <v>502310.12</v>
      </c>
      <c r="BO93" s="31">
        <f t="shared" si="88"/>
        <v>243</v>
      </c>
      <c r="BP93" s="29"/>
      <c r="BQ93" s="28">
        <f t="shared" si="70"/>
        <v>83.114999999999995</v>
      </c>
      <c r="BR93" s="31">
        <f t="shared" si="79"/>
        <v>566761.18499999994</v>
      </c>
      <c r="BS93" s="31">
        <f t="shared" si="89"/>
        <v>275</v>
      </c>
      <c r="BT93" s="29"/>
      <c r="BU93" s="28">
        <f t="shared" si="71"/>
        <v>92.35</v>
      </c>
      <c r="BV93" s="31">
        <f t="shared" si="80"/>
        <v>631581.64999999991</v>
      </c>
      <c r="BW93" s="29"/>
    </row>
    <row r="94" spans="1:75" x14ac:dyDescent="0.4">
      <c r="A94" s="14">
        <v>1719</v>
      </c>
      <c r="B94" s="15" t="s">
        <v>126</v>
      </c>
      <c r="C94" s="3">
        <f>INDEX('[1]2013-14 ATR Data'!$A$1:$M$352,MATCH(A94,'[1]2013-14 ATR Data'!$A:$A,0),8)</f>
        <v>149349.64000000001</v>
      </c>
      <c r="D94" s="3">
        <f>INDEX([2]Sheet1!$A$1:$N$343,MATCH(A94,[2]Sheet1!$A$1:$A$65536,0),6)</f>
        <v>137778.91</v>
      </c>
      <c r="E94" s="3">
        <f>INDEX('[3]2015-16 ATR Data'!$A$1:$K$372,MATCH($A94,'[3]2015-16 ATR Data'!$A:$A,0),6)</f>
        <v>104140.34</v>
      </c>
      <c r="F94" s="3">
        <f>INDEX('[4]349y2014'!$A$1:$CK$352,MATCH(A94,'[4]349y2014'!$A:$A,0),5)</f>
        <v>24751.86</v>
      </c>
      <c r="G94" s="3">
        <f>INDEX('[4]343y2015'!$A$1:$J$346,MATCH(A94,'[4]343y2015'!$A:$A,0),5)</f>
        <v>24751.86</v>
      </c>
      <c r="H94" s="3">
        <f>INDEX('[4]340y2016'!$A$1:$H$343,MATCH(A94,'[4]340y2016'!$A:$A,0),5)</f>
        <v>24751.86</v>
      </c>
      <c r="I94" s="3">
        <f t="shared" si="52"/>
        <v>79388.479999999996</v>
      </c>
      <c r="J94" s="3">
        <f t="shared" si="72"/>
        <v>317013.31</v>
      </c>
      <c r="K94" s="29"/>
      <c r="L94" s="29">
        <v>4389369</v>
      </c>
      <c r="M94" s="29">
        <v>4450471</v>
      </c>
      <c r="N94" s="29">
        <v>4479970</v>
      </c>
      <c r="O94" s="29">
        <f t="shared" si="53"/>
        <v>13319810</v>
      </c>
      <c r="Q94" s="17">
        <f t="shared" si="54"/>
        <v>2.3800137539499437E-2</v>
      </c>
      <c r="R94" s="29"/>
      <c r="S94" s="30">
        <v>716</v>
      </c>
      <c r="T94" s="19">
        <f t="shared" si="55"/>
        <v>17.040900000000001</v>
      </c>
      <c r="U94" s="20">
        <f t="shared" si="56"/>
        <v>8.3469622296591592E-4</v>
      </c>
      <c r="V94" s="19">
        <f t="shared" si="57"/>
        <v>95218.494473526473</v>
      </c>
      <c r="W94" s="22"/>
      <c r="X94" s="21">
        <f t="shared" si="58"/>
        <v>14.277776949096786</v>
      </c>
      <c r="Y94" s="21">
        <f t="shared" si="59"/>
        <v>9353.1900849164849</v>
      </c>
      <c r="Z94" s="22"/>
      <c r="AA94" s="23">
        <f t="shared" si="60"/>
        <v>1.4024876420627508</v>
      </c>
      <c r="AB94" s="23"/>
      <c r="AC94" s="21">
        <v>36246</v>
      </c>
      <c r="AD94" s="21">
        <f t="shared" si="61"/>
        <v>50.622905027932958</v>
      </c>
      <c r="AE94" s="23">
        <f t="shared" si="62"/>
        <v>1.1203469362828838E-3</v>
      </c>
      <c r="AF94" s="22">
        <f t="shared" si="63"/>
        <v>7100.2376956458193</v>
      </c>
      <c r="AG94" s="22"/>
      <c r="AH94" s="24">
        <f t="shared" si="64"/>
        <v>1.0646630222890716</v>
      </c>
      <c r="AI94" s="25">
        <f t="shared" si="46"/>
        <v>16.739999999999998</v>
      </c>
      <c r="AJ94" s="29"/>
      <c r="AK94" s="26">
        <f t="shared" si="65"/>
        <v>1.6739999999999999</v>
      </c>
      <c r="AL94" s="31">
        <f t="shared" si="47"/>
        <v>11163.905999999999</v>
      </c>
      <c r="AM94" s="31">
        <f t="shared" si="81"/>
        <v>16</v>
      </c>
      <c r="AN94" s="29"/>
      <c r="AO94" s="26">
        <f t="shared" si="48"/>
        <v>3.35</v>
      </c>
      <c r="AP94" s="31">
        <f t="shared" si="73"/>
        <v>22374.65</v>
      </c>
      <c r="AQ94" s="31">
        <f t="shared" si="82"/>
        <v>31</v>
      </c>
      <c r="AR94" s="29"/>
      <c r="AS94" s="26">
        <f t="shared" si="49"/>
        <v>5.0219999999999994</v>
      </c>
      <c r="AT94" s="31">
        <f t="shared" si="66"/>
        <v>33642.377999999997</v>
      </c>
      <c r="AU94" s="31">
        <f t="shared" si="83"/>
        <v>47</v>
      </c>
      <c r="AV94" s="29"/>
      <c r="AW94" s="26">
        <f t="shared" si="50"/>
        <v>6.6959999999999997</v>
      </c>
      <c r="AX94" s="31">
        <f t="shared" si="74"/>
        <v>44990.423999999999</v>
      </c>
      <c r="AY94" s="31">
        <f t="shared" si="84"/>
        <v>63</v>
      </c>
      <c r="AZ94" s="29"/>
      <c r="BA94" s="28">
        <f t="shared" si="51"/>
        <v>8.3699999999999992</v>
      </c>
      <c r="BB94" s="31">
        <f t="shared" si="75"/>
        <v>56405.429999999993</v>
      </c>
      <c r="BC94" s="31">
        <f t="shared" si="85"/>
        <v>79</v>
      </c>
      <c r="BD94" s="29"/>
      <c r="BE94" s="28">
        <f t="shared" si="67"/>
        <v>10.043999999999999</v>
      </c>
      <c r="BF94" s="31">
        <f t="shared" si="76"/>
        <v>67887.395999999993</v>
      </c>
      <c r="BG94" s="31">
        <f t="shared" si="86"/>
        <v>95</v>
      </c>
      <c r="BH94" s="29"/>
      <c r="BI94" s="28">
        <f t="shared" si="68"/>
        <v>11.717999999999998</v>
      </c>
      <c r="BJ94" s="31">
        <f t="shared" si="77"/>
        <v>79201.961999999985</v>
      </c>
      <c r="BK94" s="31">
        <f t="shared" si="87"/>
        <v>111</v>
      </c>
      <c r="BL94" s="29"/>
      <c r="BM94" s="28">
        <f t="shared" si="69"/>
        <v>13.391999999999999</v>
      </c>
      <c r="BN94" s="31">
        <f t="shared" si="78"/>
        <v>91052.207999999999</v>
      </c>
      <c r="BO94" s="31">
        <f t="shared" si="88"/>
        <v>127</v>
      </c>
      <c r="BP94" s="29"/>
      <c r="BQ94" s="28">
        <f t="shared" si="70"/>
        <v>15.065999999999999</v>
      </c>
      <c r="BR94" s="31">
        <f t="shared" si="79"/>
        <v>102735.05399999999</v>
      </c>
      <c r="BS94" s="31">
        <f t="shared" si="89"/>
        <v>143</v>
      </c>
      <c r="BT94" s="29"/>
      <c r="BU94" s="28">
        <f t="shared" si="71"/>
        <v>16.739999999999998</v>
      </c>
      <c r="BV94" s="31">
        <f t="shared" si="80"/>
        <v>114484.85999999999</v>
      </c>
      <c r="BW94" s="29"/>
    </row>
    <row r="95" spans="1:75" x14ac:dyDescent="0.4">
      <c r="A95" s="14">
        <v>1737</v>
      </c>
      <c r="B95" s="15" t="s">
        <v>127</v>
      </c>
      <c r="C95" s="3">
        <f>INDEX('[1]2013-14 ATR Data'!$A$1:$M$352,MATCH(A95,'[1]2013-14 ATR Data'!$A:$A,0),8)</f>
        <v>5602980.4800000004</v>
      </c>
      <c r="D95" s="3">
        <f>INDEX([2]Sheet1!$A$1:$N$343,MATCH(A95,[2]Sheet1!$A$1:$A$65536,0),6)</f>
        <v>5473543.04</v>
      </c>
      <c r="E95" s="3">
        <f>INDEX('[3]2015-16 ATR Data'!$A$1:$K$372,MATCH($A95,'[3]2015-16 ATR Data'!$A:$A,0),6)</f>
        <v>5661174.7800000003</v>
      </c>
      <c r="F95" s="3">
        <f>INDEX('[4]349y2014'!$A$1:$CK$352,MATCH(A95,'[4]349y2014'!$A:$A,0),5)</f>
        <v>757749.9</v>
      </c>
      <c r="G95" s="3">
        <f>INDEX('[4]343y2015'!$A$1:$J$346,MATCH(A95,'[4]343y2015'!$A:$A,0),5)</f>
        <v>731626.33</v>
      </c>
      <c r="H95" s="3">
        <f>INDEX('[4]340y2016'!$A$1:$H$343,MATCH(A95,'[4]340y2016'!$A:$A,0),5)</f>
        <v>712129.16</v>
      </c>
      <c r="I95" s="3">
        <f t="shared" si="52"/>
        <v>4949045.62</v>
      </c>
      <c r="J95" s="3">
        <f t="shared" si="72"/>
        <v>14536192.91</v>
      </c>
      <c r="K95" s="29"/>
      <c r="L95" s="29">
        <v>198432337</v>
      </c>
      <c r="M95" s="29">
        <v>208546529</v>
      </c>
      <c r="N95" s="29">
        <v>211028195</v>
      </c>
      <c r="O95" s="29">
        <f t="shared" si="53"/>
        <v>618007061</v>
      </c>
      <c r="Q95" s="17">
        <f t="shared" si="54"/>
        <v>2.3521079009160381E-2</v>
      </c>
      <c r="R95" s="29"/>
      <c r="S95" s="30">
        <v>32979.199999999997</v>
      </c>
      <c r="T95" s="19">
        <f t="shared" si="55"/>
        <v>775.70640000000003</v>
      </c>
      <c r="U95" s="20">
        <f t="shared" si="56"/>
        <v>3.7995598953722391E-2</v>
      </c>
      <c r="V95" s="19">
        <f t="shared" si="57"/>
        <v>4334371.7504051495</v>
      </c>
      <c r="W95" s="22"/>
      <c r="X95" s="21">
        <f t="shared" si="58"/>
        <v>649.92828766009143</v>
      </c>
      <c r="Y95" s="21">
        <f t="shared" si="59"/>
        <v>430811.07045876782</v>
      </c>
      <c r="Z95" s="22"/>
      <c r="AA95" s="23">
        <f t="shared" si="60"/>
        <v>64.599050900999828</v>
      </c>
      <c r="AB95" s="23"/>
      <c r="AC95" s="21">
        <v>776107</v>
      </c>
      <c r="AD95" s="21">
        <f t="shared" si="61"/>
        <v>23.533227003687173</v>
      </c>
      <c r="AE95" s="23">
        <f t="shared" si="62"/>
        <v>5.2081915804481264E-4</v>
      </c>
      <c r="AF95" s="22">
        <f t="shared" si="63"/>
        <v>3300.709538094884</v>
      </c>
      <c r="AG95" s="22"/>
      <c r="AH95" s="24">
        <f t="shared" si="64"/>
        <v>0.49493320409280012</v>
      </c>
      <c r="AI95" s="25">
        <f t="shared" si="46"/>
        <v>715.02</v>
      </c>
      <c r="AJ95" s="29"/>
      <c r="AK95" s="26">
        <f t="shared" si="65"/>
        <v>71.501999999999995</v>
      </c>
      <c r="AL95" s="31">
        <f t="shared" si="47"/>
        <v>476846.83799999999</v>
      </c>
      <c r="AM95" s="31">
        <f t="shared" si="81"/>
        <v>14</v>
      </c>
      <c r="AN95" s="29"/>
      <c r="AO95" s="26">
        <f t="shared" si="48"/>
        <v>143</v>
      </c>
      <c r="AP95" s="31">
        <f t="shared" si="73"/>
        <v>955097</v>
      </c>
      <c r="AQ95" s="31">
        <f t="shared" si="82"/>
        <v>29</v>
      </c>
      <c r="AR95" s="29"/>
      <c r="AS95" s="26">
        <f t="shared" si="49"/>
        <v>214.506</v>
      </c>
      <c r="AT95" s="31">
        <f t="shared" si="66"/>
        <v>1436975.6939999999</v>
      </c>
      <c r="AU95" s="31">
        <f t="shared" si="83"/>
        <v>44</v>
      </c>
      <c r="AV95" s="29"/>
      <c r="AW95" s="26">
        <f t="shared" si="50"/>
        <v>286.00799999999998</v>
      </c>
      <c r="AX95" s="31">
        <f t="shared" si="74"/>
        <v>1921687.7519999999</v>
      </c>
      <c r="AY95" s="31">
        <f t="shared" si="84"/>
        <v>58</v>
      </c>
      <c r="AZ95" s="29"/>
      <c r="BA95" s="28">
        <f t="shared" si="51"/>
        <v>357.51</v>
      </c>
      <c r="BB95" s="31">
        <f t="shared" si="75"/>
        <v>2409259.89</v>
      </c>
      <c r="BC95" s="31">
        <f t="shared" si="85"/>
        <v>73</v>
      </c>
      <c r="BD95" s="29"/>
      <c r="BE95" s="28">
        <f t="shared" si="67"/>
        <v>429.012</v>
      </c>
      <c r="BF95" s="31">
        <f t="shared" si="76"/>
        <v>2899692.108</v>
      </c>
      <c r="BG95" s="31">
        <f t="shared" si="86"/>
        <v>88</v>
      </c>
      <c r="BH95" s="29"/>
      <c r="BI95" s="28">
        <f t="shared" si="68"/>
        <v>500.51399999999995</v>
      </c>
      <c r="BJ95" s="31">
        <f t="shared" si="77"/>
        <v>3382974.1259999997</v>
      </c>
      <c r="BK95" s="31">
        <f t="shared" si="87"/>
        <v>103</v>
      </c>
      <c r="BL95" s="29"/>
      <c r="BM95" s="28">
        <f t="shared" si="69"/>
        <v>572.01599999999996</v>
      </c>
      <c r="BN95" s="31">
        <f t="shared" si="78"/>
        <v>3889136.7839999995</v>
      </c>
      <c r="BO95" s="31">
        <f t="shared" si="88"/>
        <v>118</v>
      </c>
      <c r="BP95" s="29"/>
      <c r="BQ95" s="28">
        <f t="shared" si="70"/>
        <v>643.51800000000003</v>
      </c>
      <c r="BR95" s="31">
        <f t="shared" si="79"/>
        <v>4388149.2420000006</v>
      </c>
      <c r="BS95" s="31">
        <f t="shared" si="89"/>
        <v>133</v>
      </c>
      <c r="BT95" s="29"/>
      <c r="BU95" s="28">
        <f t="shared" si="71"/>
        <v>715.02</v>
      </c>
      <c r="BV95" s="31">
        <f t="shared" si="80"/>
        <v>4890021.78</v>
      </c>
      <c r="BW95" s="29"/>
    </row>
    <row r="96" spans="1:75" x14ac:dyDescent="0.4">
      <c r="A96" s="14">
        <v>1782</v>
      </c>
      <c r="B96" s="15" t="s">
        <v>128</v>
      </c>
      <c r="C96" s="3">
        <f>INDEX('[1]2013-14 ATR Data'!$A$1:$M$352,MATCH(A96,'[1]2013-14 ATR Data'!$A:$A,0),8)</f>
        <v>59960.2</v>
      </c>
      <c r="D96" s="3">
        <f>INDEX([2]Sheet1!$A$1:$N$343,MATCH(A96,[2]Sheet1!$A$1:$A$65536,0),6)</f>
        <v>48715.97</v>
      </c>
      <c r="E96" s="3">
        <f>INDEX('[3]2015-16 ATR Data'!$A$1:$K$372,MATCH($A96,'[3]2015-16 ATR Data'!$A:$A,0),6)</f>
        <v>51534.5</v>
      </c>
      <c r="F96" s="3">
        <f>INDEX('[4]349y2014'!$A$1:$CK$352,MATCH(A96,'[4]349y2014'!$A:$A,0),5)</f>
        <v>2528.5700000000002</v>
      </c>
      <c r="G96" s="3">
        <f>INDEX('[4]343y2015'!$A$1:$J$346,MATCH(A96,'[4]343y2015'!$A:$A,0),5)</f>
        <v>2528.5700000000002</v>
      </c>
      <c r="H96" s="3">
        <f>INDEX('[4]340y2016'!$A$1:$H$343,MATCH(A96,'[4]340y2016'!$A:$A,0),5)</f>
        <v>428.57</v>
      </c>
      <c r="I96" s="3">
        <f t="shared" si="52"/>
        <v>51105.93</v>
      </c>
      <c r="J96" s="3">
        <f t="shared" si="72"/>
        <v>154724.96</v>
      </c>
      <c r="K96" s="29"/>
      <c r="L96" s="29">
        <v>686784</v>
      </c>
      <c r="M96" s="29">
        <v>644077</v>
      </c>
      <c r="N96" s="29">
        <v>574673</v>
      </c>
      <c r="O96" s="29">
        <f t="shared" si="53"/>
        <v>1905534</v>
      </c>
      <c r="Q96" s="17">
        <f t="shared" si="54"/>
        <v>8.1197690516149279E-2</v>
      </c>
      <c r="R96" s="29"/>
      <c r="S96" s="30">
        <v>100</v>
      </c>
      <c r="T96" s="19">
        <f t="shared" si="55"/>
        <v>8.1197999999999997</v>
      </c>
      <c r="U96" s="20">
        <f t="shared" si="56"/>
        <v>3.9772350000520179E-4</v>
      </c>
      <c r="V96" s="19">
        <f t="shared" si="57"/>
        <v>45370.557389934816</v>
      </c>
      <c r="W96" s="22"/>
      <c r="X96" s="21">
        <f t="shared" si="58"/>
        <v>6.803202487619556</v>
      </c>
      <c r="Y96" s="21">
        <f t="shared" si="59"/>
        <v>1306.3114643738111</v>
      </c>
      <c r="Z96" s="22"/>
      <c r="AA96" s="23">
        <f t="shared" si="60"/>
        <v>0.19587816229926691</v>
      </c>
      <c r="AB96" s="23"/>
      <c r="AC96" s="21">
        <v>32173</v>
      </c>
      <c r="AD96" s="21">
        <f t="shared" si="61"/>
        <v>321.73</v>
      </c>
      <c r="AE96" s="23">
        <f t="shared" si="62"/>
        <v>7.1202792414106182E-3</v>
      </c>
      <c r="AF96" s="22">
        <f t="shared" si="63"/>
        <v>45125.017471037158</v>
      </c>
      <c r="AG96" s="22"/>
      <c r="AH96" s="24">
        <f t="shared" si="64"/>
        <v>6.7663843861204311</v>
      </c>
      <c r="AI96" s="25">
        <f t="shared" si="46"/>
        <v>13.77</v>
      </c>
      <c r="AJ96" s="29"/>
      <c r="AK96" s="26">
        <f t="shared" si="65"/>
        <v>1.377</v>
      </c>
      <c r="AL96" s="31">
        <f t="shared" si="47"/>
        <v>9183.2129999999997</v>
      </c>
      <c r="AM96" s="31">
        <f t="shared" si="81"/>
        <v>92</v>
      </c>
      <c r="AN96" s="29"/>
      <c r="AO96" s="26">
        <f t="shared" si="48"/>
        <v>2.75</v>
      </c>
      <c r="AP96" s="31">
        <f t="shared" si="73"/>
        <v>18367.25</v>
      </c>
      <c r="AQ96" s="31">
        <f t="shared" si="82"/>
        <v>184</v>
      </c>
      <c r="AR96" s="29"/>
      <c r="AS96" s="26">
        <f t="shared" si="49"/>
        <v>4.1309999999999993</v>
      </c>
      <c r="AT96" s="31">
        <f t="shared" si="66"/>
        <v>27673.568999999996</v>
      </c>
      <c r="AU96" s="31">
        <f t="shared" si="83"/>
        <v>277</v>
      </c>
      <c r="AV96" s="29"/>
      <c r="AW96" s="26">
        <f t="shared" si="50"/>
        <v>5.508</v>
      </c>
      <c r="AX96" s="31">
        <f t="shared" si="74"/>
        <v>37008.252</v>
      </c>
      <c r="AY96" s="31">
        <f t="shared" si="84"/>
        <v>370</v>
      </c>
      <c r="AZ96" s="29"/>
      <c r="BA96" s="28">
        <f t="shared" si="51"/>
        <v>6.8849999999999998</v>
      </c>
      <c r="BB96" s="31">
        <f t="shared" si="75"/>
        <v>46398.014999999999</v>
      </c>
      <c r="BC96" s="31">
        <f t="shared" si="85"/>
        <v>464</v>
      </c>
      <c r="BD96" s="29"/>
      <c r="BE96" s="28">
        <f t="shared" si="67"/>
        <v>8.2619999999999987</v>
      </c>
      <c r="BF96" s="31">
        <f t="shared" si="76"/>
        <v>55842.857999999993</v>
      </c>
      <c r="BG96" s="31">
        <f t="shared" si="86"/>
        <v>558</v>
      </c>
      <c r="BH96" s="29"/>
      <c r="BI96" s="28">
        <f t="shared" si="68"/>
        <v>9.6389999999999993</v>
      </c>
      <c r="BJ96" s="31">
        <f t="shared" si="77"/>
        <v>65150.000999999997</v>
      </c>
      <c r="BK96" s="31">
        <f t="shared" si="87"/>
        <v>652</v>
      </c>
      <c r="BL96" s="29"/>
      <c r="BM96" s="28">
        <f t="shared" si="69"/>
        <v>11.016</v>
      </c>
      <c r="BN96" s="31">
        <f t="shared" si="78"/>
        <v>74897.784</v>
      </c>
      <c r="BO96" s="31">
        <f t="shared" si="88"/>
        <v>749</v>
      </c>
      <c r="BP96" s="29"/>
      <c r="BQ96" s="28">
        <f t="shared" si="70"/>
        <v>12.393000000000001</v>
      </c>
      <c r="BR96" s="31">
        <f t="shared" si="79"/>
        <v>84507.866999999998</v>
      </c>
      <c r="BS96" s="31">
        <f t="shared" si="89"/>
        <v>845</v>
      </c>
      <c r="BT96" s="29"/>
      <c r="BU96" s="28">
        <f t="shared" si="71"/>
        <v>13.77</v>
      </c>
      <c r="BV96" s="31">
        <f t="shared" si="80"/>
        <v>94173.03</v>
      </c>
      <c r="BW96" s="29"/>
    </row>
    <row r="97" spans="1:75" x14ac:dyDescent="0.4">
      <c r="A97" s="14">
        <v>1791</v>
      </c>
      <c r="B97" s="15" t="s">
        <v>129</v>
      </c>
      <c r="C97" s="3">
        <f>INDEX('[1]2013-14 ATR Data'!$A$1:$M$352,MATCH(A97,'[1]2013-14 ATR Data'!$A:$A,0),8)</f>
        <v>313096.86</v>
      </c>
      <c r="D97" s="3">
        <f>INDEX([2]Sheet1!$A$1:$N$343,MATCH(A97,[2]Sheet1!$A$1:$A$65536,0),6)</f>
        <v>269001.5</v>
      </c>
      <c r="E97" s="3">
        <f>INDEX('[3]2015-16 ATR Data'!$A$1:$K$372,MATCH($A97,'[3]2015-16 ATR Data'!$A:$A,0),6)</f>
        <v>272992.99</v>
      </c>
      <c r="F97" s="3">
        <f>INDEX('[4]349y2014'!$A$1:$CK$352,MATCH(A97,'[4]349y2014'!$A:$A,0),5)</f>
        <v>42372.28</v>
      </c>
      <c r="G97" s="3">
        <f>INDEX('[4]343y2015'!$A$1:$J$346,MATCH(A97,'[4]343y2015'!$A:$A,0),5)</f>
        <v>49960.14</v>
      </c>
      <c r="H97" s="3">
        <f>INDEX('[4]340y2016'!$A$1:$H$343,MATCH(A97,'[4]340y2016'!$A:$A,0),5)</f>
        <v>38173.43</v>
      </c>
      <c r="I97" s="3">
        <f t="shared" si="52"/>
        <v>234819.56</v>
      </c>
      <c r="J97" s="3">
        <f t="shared" si="72"/>
        <v>724585.5</v>
      </c>
      <c r="K97" s="29"/>
      <c r="L97" s="29">
        <v>5182651</v>
      </c>
      <c r="M97" s="29">
        <v>5605263</v>
      </c>
      <c r="N97" s="29">
        <v>5608020</v>
      </c>
      <c r="O97" s="29">
        <f t="shared" si="53"/>
        <v>16395934</v>
      </c>
      <c r="Q97" s="17">
        <f t="shared" si="54"/>
        <v>4.4192999313122386E-2</v>
      </c>
      <c r="R97" s="29"/>
      <c r="S97" s="30">
        <v>885.2</v>
      </c>
      <c r="T97" s="19">
        <f t="shared" si="55"/>
        <v>39.119599999999998</v>
      </c>
      <c r="U97" s="20">
        <f t="shared" si="56"/>
        <v>1.9161536282671361E-3</v>
      </c>
      <c r="V97" s="19">
        <f t="shared" si="57"/>
        <v>218586.42538871572</v>
      </c>
      <c r="W97" s="22"/>
      <c r="X97" s="21">
        <f t="shared" si="58"/>
        <v>32.776492036094723</v>
      </c>
      <c r="Y97" s="21">
        <f t="shared" si="59"/>
        <v>11563.469082636973</v>
      </c>
      <c r="Z97" s="22"/>
      <c r="AA97" s="23">
        <f t="shared" si="60"/>
        <v>1.7339134926731103</v>
      </c>
      <c r="AB97" s="23"/>
      <c r="AC97" s="21">
        <v>87471</v>
      </c>
      <c r="AD97" s="21">
        <f t="shared" si="61"/>
        <v>98.81495707184817</v>
      </c>
      <c r="AE97" s="23">
        <f t="shared" si="62"/>
        <v>2.1868961165559999E-3</v>
      </c>
      <c r="AF97" s="22">
        <f t="shared" si="63"/>
        <v>13859.530240471622</v>
      </c>
      <c r="AG97" s="22"/>
      <c r="AH97" s="24">
        <f t="shared" si="64"/>
        <v>2.0782021653128839</v>
      </c>
      <c r="AI97" s="25">
        <f t="shared" si="46"/>
        <v>36.590000000000003</v>
      </c>
      <c r="AJ97" s="29"/>
      <c r="AK97" s="26">
        <f t="shared" si="65"/>
        <v>3.6590000000000007</v>
      </c>
      <c r="AL97" s="31">
        <f t="shared" si="47"/>
        <v>24401.871000000006</v>
      </c>
      <c r="AM97" s="31">
        <f t="shared" si="81"/>
        <v>28</v>
      </c>
      <c r="AN97" s="29"/>
      <c r="AO97" s="26">
        <f t="shared" si="48"/>
        <v>7.32</v>
      </c>
      <c r="AP97" s="31">
        <f t="shared" si="73"/>
        <v>48890.28</v>
      </c>
      <c r="AQ97" s="31">
        <f t="shared" si="82"/>
        <v>55</v>
      </c>
      <c r="AR97" s="29"/>
      <c r="AS97" s="26">
        <f t="shared" si="49"/>
        <v>10.977</v>
      </c>
      <c r="AT97" s="31">
        <f t="shared" si="66"/>
        <v>73534.922999999995</v>
      </c>
      <c r="AU97" s="31">
        <f t="shared" si="83"/>
        <v>83</v>
      </c>
      <c r="AV97" s="29"/>
      <c r="AW97" s="26">
        <f t="shared" si="50"/>
        <v>14.636000000000003</v>
      </c>
      <c r="AX97" s="31">
        <f t="shared" si="74"/>
        <v>98339.284000000014</v>
      </c>
      <c r="AY97" s="31">
        <f t="shared" si="84"/>
        <v>111</v>
      </c>
      <c r="AZ97" s="29"/>
      <c r="BA97" s="28">
        <f t="shared" si="51"/>
        <v>18.295000000000002</v>
      </c>
      <c r="BB97" s="31">
        <f t="shared" si="75"/>
        <v>123290.005</v>
      </c>
      <c r="BC97" s="31">
        <f t="shared" si="85"/>
        <v>139</v>
      </c>
      <c r="BD97" s="29"/>
      <c r="BE97" s="28">
        <f t="shared" si="67"/>
        <v>21.954000000000001</v>
      </c>
      <c r="BF97" s="31">
        <f t="shared" si="76"/>
        <v>148387.08600000001</v>
      </c>
      <c r="BG97" s="31">
        <f t="shared" si="86"/>
        <v>168</v>
      </c>
      <c r="BH97" s="29"/>
      <c r="BI97" s="28">
        <f t="shared" si="68"/>
        <v>25.613</v>
      </c>
      <c r="BJ97" s="31">
        <f t="shared" si="77"/>
        <v>173118.26699999999</v>
      </c>
      <c r="BK97" s="31">
        <f t="shared" si="87"/>
        <v>196</v>
      </c>
      <c r="BL97" s="29"/>
      <c r="BM97" s="28">
        <f t="shared" si="69"/>
        <v>29.272000000000006</v>
      </c>
      <c r="BN97" s="31">
        <f t="shared" si="78"/>
        <v>199020.32800000004</v>
      </c>
      <c r="BO97" s="31">
        <f t="shared" si="88"/>
        <v>225</v>
      </c>
      <c r="BP97" s="29"/>
      <c r="BQ97" s="28">
        <f t="shared" si="70"/>
        <v>32.931000000000004</v>
      </c>
      <c r="BR97" s="31">
        <f t="shared" si="79"/>
        <v>224556.48900000003</v>
      </c>
      <c r="BS97" s="31">
        <f t="shared" si="89"/>
        <v>254</v>
      </c>
      <c r="BT97" s="29"/>
      <c r="BU97" s="28">
        <f t="shared" si="71"/>
        <v>36.590000000000003</v>
      </c>
      <c r="BV97" s="31">
        <f t="shared" si="80"/>
        <v>250239.01</v>
      </c>
      <c r="BW97" s="29"/>
    </row>
    <row r="98" spans="1:75" x14ac:dyDescent="0.4">
      <c r="A98" s="14">
        <v>1863</v>
      </c>
      <c r="B98" s="15" t="s">
        <v>130</v>
      </c>
      <c r="C98" s="3">
        <f>INDEX('[1]2013-14 ATR Data'!$A$1:$M$352,MATCH(A98,'[1]2013-14 ATR Data'!$A:$A,0),8)</f>
        <v>2965761.89</v>
      </c>
      <c r="D98" s="3">
        <f>INDEX([2]Sheet1!$A$1:$N$343,MATCH(A98,[2]Sheet1!$A$1:$A$65536,0),6)</f>
        <v>3042115.65</v>
      </c>
      <c r="E98" s="3">
        <f>INDEX('[3]2015-16 ATR Data'!$A$1:$K$372,MATCH($A98,'[3]2015-16 ATR Data'!$A:$A,0),6)</f>
        <v>2955081.31</v>
      </c>
      <c r="F98" s="3">
        <f>INDEX('[4]349y2014'!$A$1:$CK$352,MATCH(A98,'[4]349y2014'!$A:$A,0),5)</f>
        <v>645662.87</v>
      </c>
      <c r="G98" s="3">
        <f>INDEX('[4]343y2015'!$A$1:$J$346,MATCH(A98,'[4]343y2015'!$A:$A,0),5)</f>
        <v>735191.46</v>
      </c>
      <c r="H98" s="3">
        <f>INDEX('[4]340y2016'!$A$1:$H$343,MATCH(A98,'[4]340y2016'!$A:$A,0),5)</f>
        <v>771226.03</v>
      </c>
      <c r="I98" s="3">
        <f t="shared" si="52"/>
        <v>2183855.2800000003</v>
      </c>
      <c r="J98" s="3">
        <f t="shared" si="72"/>
        <v>6810878.4899999993</v>
      </c>
      <c r="K98" s="29"/>
      <c r="L98" s="29">
        <v>64425502</v>
      </c>
      <c r="M98" s="29">
        <v>67417418</v>
      </c>
      <c r="N98" s="29">
        <v>68619266</v>
      </c>
      <c r="O98" s="29">
        <f t="shared" si="53"/>
        <v>200462186</v>
      </c>
      <c r="Q98" s="17">
        <f t="shared" si="54"/>
        <v>3.3975876577540663E-2</v>
      </c>
      <c r="R98" s="29"/>
      <c r="S98" s="30">
        <v>10555.8</v>
      </c>
      <c r="T98" s="19">
        <f t="shared" si="55"/>
        <v>358.64260000000002</v>
      </c>
      <c r="U98" s="20">
        <f t="shared" si="56"/>
        <v>1.756700782321801E-2</v>
      </c>
      <c r="V98" s="19">
        <f t="shared" si="57"/>
        <v>2003967.4210910907</v>
      </c>
      <c r="W98" s="22"/>
      <c r="X98" s="21">
        <f t="shared" si="58"/>
        <v>300.48994168407415</v>
      </c>
      <c r="Y98" s="21">
        <f t="shared" si="59"/>
        <v>137891.62555637071</v>
      </c>
      <c r="Z98" s="22"/>
      <c r="AA98" s="23">
        <f t="shared" si="60"/>
        <v>20.676507055986011</v>
      </c>
      <c r="AB98" s="23"/>
      <c r="AC98" s="21">
        <v>635820</v>
      </c>
      <c r="AD98" s="21">
        <f t="shared" si="61"/>
        <v>60.234184050474624</v>
      </c>
      <c r="AE98" s="23">
        <f t="shared" si="62"/>
        <v>1.3330563215053026E-3</v>
      </c>
      <c r="AF98" s="22">
        <f t="shared" si="63"/>
        <v>8448.2908265667957</v>
      </c>
      <c r="AG98" s="22"/>
      <c r="AH98" s="24">
        <f t="shared" si="64"/>
        <v>1.2668002438996544</v>
      </c>
      <c r="AI98" s="25">
        <f t="shared" si="46"/>
        <v>322.43</v>
      </c>
      <c r="AJ98" s="29"/>
      <c r="AK98" s="26">
        <f t="shared" si="65"/>
        <v>32.243000000000002</v>
      </c>
      <c r="AL98" s="31">
        <f t="shared" si="47"/>
        <v>215028.56700000001</v>
      </c>
      <c r="AM98" s="31">
        <f t="shared" si="81"/>
        <v>20</v>
      </c>
      <c r="AN98" s="29"/>
      <c r="AO98" s="26">
        <f t="shared" si="48"/>
        <v>64.489999999999995</v>
      </c>
      <c r="AP98" s="31">
        <f t="shared" si="73"/>
        <v>430728.70999999996</v>
      </c>
      <c r="AQ98" s="31">
        <f t="shared" si="82"/>
        <v>41</v>
      </c>
      <c r="AR98" s="29"/>
      <c r="AS98" s="26">
        <f t="shared" si="49"/>
        <v>96.728999999999999</v>
      </c>
      <c r="AT98" s="31">
        <f t="shared" si="66"/>
        <v>647987.571</v>
      </c>
      <c r="AU98" s="31">
        <f t="shared" si="83"/>
        <v>61</v>
      </c>
      <c r="AV98" s="29"/>
      <c r="AW98" s="26">
        <f t="shared" si="50"/>
        <v>128.97200000000001</v>
      </c>
      <c r="AX98" s="31">
        <f t="shared" si="74"/>
        <v>866562.86800000002</v>
      </c>
      <c r="AY98" s="31">
        <f t="shared" si="84"/>
        <v>82</v>
      </c>
      <c r="AZ98" s="29"/>
      <c r="BA98" s="28">
        <f t="shared" si="51"/>
        <v>161.215</v>
      </c>
      <c r="BB98" s="31">
        <f t="shared" si="75"/>
        <v>1086427.885</v>
      </c>
      <c r="BC98" s="31">
        <f t="shared" si="85"/>
        <v>103</v>
      </c>
      <c r="BD98" s="29"/>
      <c r="BE98" s="28">
        <f t="shared" si="67"/>
        <v>193.458</v>
      </c>
      <c r="BF98" s="31">
        <f t="shared" si="76"/>
        <v>1307582.622</v>
      </c>
      <c r="BG98" s="31">
        <f t="shared" si="86"/>
        <v>124</v>
      </c>
      <c r="BH98" s="29"/>
      <c r="BI98" s="28">
        <f t="shared" si="68"/>
        <v>225.70099999999999</v>
      </c>
      <c r="BJ98" s="31">
        <f t="shared" si="77"/>
        <v>1525513.0589999999</v>
      </c>
      <c r="BK98" s="31">
        <f t="shared" si="87"/>
        <v>145</v>
      </c>
      <c r="BL98" s="29"/>
      <c r="BM98" s="28">
        <f t="shared" si="69"/>
        <v>257.94400000000002</v>
      </c>
      <c r="BN98" s="31">
        <f t="shared" si="78"/>
        <v>1753761.2560000001</v>
      </c>
      <c r="BO98" s="31">
        <f t="shared" si="88"/>
        <v>166</v>
      </c>
      <c r="BP98" s="29"/>
      <c r="BQ98" s="28">
        <f t="shared" si="70"/>
        <v>290.18700000000001</v>
      </c>
      <c r="BR98" s="31">
        <f t="shared" si="79"/>
        <v>1978785.1530000002</v>
      </c>
      <c r="BS98" s="31">
        <f t="shared" si="89"/>
        <v>187</v>
      </c>
      <c r="BT98" s="29"/>
      <c r="BU98" s="28">
        <f t="shared" si="71"/>
        <v>322.43</v>
      </c>
      <c r="BV98" s="31">
        <f t="shared" si="80"/>
        <v>2205098.77</v>
      </c>
      <c r="BW98" s="29"/>
    </row>
    <row r="99" spans="1:75" x14ac:dyDescent="0.4">
      <c r="A99" s="14">
        <v>1908</v>
      </c>
      <c r="B99" s="15" t="s">
        <v>131</v>
      </c>
      <c r="C99" s="3">
        <f>INDEX('[1]2013-14 ATR Data'!$A$1:$M$352,MATCH(A99,'[1]2013-14 ATR Data'!$A:$A,0),8)</f>
        <v>154724.32999999999</v>
      </c>
      <c r="D99" s="3">
        <f>INDEX([2]Sheet1!$A$1:$N$343,MATCH(A99,[2]Sheet1!$A$1:$A$65536,0),6)</f>
        <v>147191.18</v>
      </c>
      <c r="E99" s="3">
        <f>INDEX('[3]2015-16 ATR Data'!$A$1:$K$372,MATCH($A99,'[3]2015-16 ATR Data'!$A:$A,0),6)</f>
        <v>145701.6</v>
      </c>
      <c r="F99" s="3">
        <f>INDEX('[4]349y2014'!$A$1:$CK$352,MATCH(A99,'[4]349y2014'!$A:$A,0),5)</f>
        <v>51276.29</v>
      </c>
      <c r="G99" s="3">
        <f>INDEX('[4]343y2015'!$A$1:$J$346,MATCH(A99,'[4]343y2015'!$A:$A,0),5)</f>
        <v>53248.01</v>
      </c>
      <c r="H99" s="3">
        <f>INDEX('[4]340y2016'!$A$1:$H$343,MATCH(A99,'[4]340y2016'!$A:$A,0),5)</f>
        <v>48462.29</v>
      </c>
      <c r="I99" s="3">
        <f t="shared" si="52"/>
        <v>97239.31</v>
      </c>
      <c r="J99" s="3">
        <f t="shared" si="72"/>
        <v>294630.52</v>
      </c>
      <c r="K99" s="29"/>
      <c r="L99" s="29">
        <v>2917269</v>
      </c>
      <c r="M99" s="29">
        <v>2953824</v>
      </c>
      <c r="N99" s="29">
        <v>2977407</v>
      </c>
      <c r="O99" s="29">
        <f t="shared" si="53"/>
        <v>8848500</v>
      </c>
      <c r="Q99" s="17">
        <f t="shared" si="54"/>
        <v>3.329722777871956E-2</v>
      </c>
      <c r="R99" s="29"/>
      <c r="S99" s="30">
        <v>418.6</v>
      </c>
      <c r="T99" s="19">
        <f t="shared" si="55"/>
        <v>13.9382</v>
      </c>
      <c r="U99" s="20">
        <f t="shared" si="56"/>
        <v>6.8271997928181778E-4</v>
      </c>
      <c r="V99" s="19">
        <f t="shared" si="57"/>
        <v>77881.709280079493</v>
      </c>
      <c r="W99" s="22"/>
      <c r="X99" s="21">
        <f t="shared" si="58"/>
        <v>11.678169032850427</v>
      </c>
      <c r="Y99" s="21">
        <f t="shared" si="59"/>
        <v>5468.2197898687728</v>
      </c>
      <c r="Z99" s="22"/>
      <c r="AA99" s="23">
        <f t="shared" si="60"/>
        <v>0.81994598738473123</v>
      </c>
      <c r="AB99" s="23"/>
      <c r="AC99" s="21">
        <v>52724</v>
      </c>
      <c r="AD99" s="21">
        <f t="shared" si="61"/>
        <v>125.95317725752507</v>
      </c>
      <c r="AE99" s="23">
        <f t="shared" si="62"/>
        <v>2.7874981923242089E-3</v>
      </c>
      <c r="AF99" s="22">
        <f t="shared" si="63"/>
        <v>17665.866796004284</v>
      </c>
      <c r="AG99" s="22"/>
      <c r="AH99" s="24">
        <f t="shared" si="64"/>
        <v>2.6489528858905809</v>
      </c>
      <c r="AI99" s="25">
        <f t="shared" si="46"/>
        <v>15.15</v>
      </c>
      <c r="AJ99" s="29"/>
      <c r="AK99" s="26">
        <f t="shared" si="65"/>
        <v>1.5150000000000001</v>
      </c>
      <c r="AL99" s="31">
        <f t="shared" si="47"/>
        <v>10103.535000000002</v>
      </c>
      <c r="AM99" s="31">
        <f t="shared" si="81"/>
        <v>24</v>
      </c>
      <c r="AN99" s="29"/>
      <c r="AO99" s="26">
        <f t="shared" si="48"/>
        <v>3.03</v>
      </c>
      <c r="AP99" s="31">
        <f t="shared" si="73"/>
        <v>20237.37</v>
      </c>
      <c r="AQ99" s="31">
        <f t="shared" si="82"/>
        <v>48</v>
      </c>
      <c r="AR99" s="29"/>
      <c r="AS99" s="26">
        <f t="shared" si="49"/>
        <v>4.5449999999999999</v>
      </c>
      <c r="AT99" s="31">
        <f t="shared" si="66"/>
        <v>30446.954999999998</v>
      </c>
      <c r="AU99" s="31">
        <f t="shared" si="83"/>
        <v>73</v>
      </c>
      <c r="AV99" s="29"/>
      <c r="AW99" s="26">
        <f t="shared" si="50"/>
        <v>6.0600000000000005</v>
      </c>
      <c r="AX99" s="31">
        <f t="shared" si="74"/>
        <v>40717.140000000007</v>
      </c>
      <c r="AY99" s="31">
        <f t="shared" si="84"/>
        <v>97</v>
      </c>
      <c r="AZ99" s="29"/>
      <c r="BA99" s="28">
        <f t="shared" si="51"/>
        <v>7.5750000000000002</v>
      </c>
      <c r="BB99" s="31">
        <f t="shared" si="75"/>
        <v>51047.925000000003</v>
      </c>
      <c r="BC99" s="31">
        <f t="shared" si="85"/>
        <v>122</v>
      </c>
      <c r="BD99" s="29"/>
      <c r="BE99" s="28">
        <f t="shared" si="67"/>
        <v>9.09</v>
      </c>
      <c r="BF99" s="31">
        <f t="shared" si="76"/>
        <v>61439.31</v>
      </c>
      <c r="BG99" s="31">
        <f t="shared" si="86"/>
        <v>147</v>
      </c>
      <c r="BH99" s="29"/>
      <c r="BI99" s="28">
        <f t="shared" si="68"/>
        <v>10.605</v>
      </c>
      <c r="BJ99" s="31">
        <f t="shared" si="77"/>
        <v>71679.195000000007</v>
      </c>
      <c r="BK99" s="31">
        <f t="shared" si="87"/>
        <v>171</v>
      </c>
      <c r="BL99" s="29"/>
      <c r="BM99" s="28">
        <f t="shared" si="69"/>
        <v>12.120000000000001</v>
      </c>
      <c r="BN99" s="31">
        <f t="shared" si="78"/>
        <v>82403.88</v>
      </c>
      <c r="BO99" s="31">
        <f t="shared" si="88"/>
        <v>197</v>
      </c>
      <c r="BP99" s="29"/>
      <c r="BQ99" s="28">
        <f t="shared" si="70"/>
        <v>13.635</v>
      </c>
      <c r="BR99" s="31">
        <f t="shared" si="79"/>
        <v>92977.065000000002</v>
      </c>
      <c r="BS99" s="31">
        <f t="shared" si="89"/>
        <v>222</v>
      </c>
      <c r="BT99" s="29"/>
      <c r="BU99" s="28">
        <f t="shared" si="71"/>
        <v>15.15</v>
      </c>
      <c r="BV99" s="31">
        <f t="shared" si="80"/>
        <v>103610.85</v>
      </c>
      <c r="BW99" s="29"/>
    </row>
    <row r="100" spans="1:75" x14ac:dyDescent="0.4">
      <c r="A100" s="14">
        <v>1917</v>
      </c>
      <c r="B100" s="15" t="s">
        <v>132</v>
      </c>
      <c r="C100" s="3">
        <f>INDEX('[1]2013-14 ATR Data'!$A$1:$M$352,MATCH(A100,'[1]2013-14 ATR Data'!$A:$A,0),8)</f>
        <v>229170.58</v>
      </c>
      <c r="D100" s="3">
        <f>INDEX([2]Sheet1!$A$1:$N$343,MATCH(A100,[2]Sheet1!$A$1:$A$65536,0),6)</f>
        <v>211306.67</v>
      </c>
      <c r="E100" s="3">
        <f>INDEX('[3]2015-16 ATR Data'!$A$1:$K$372,MATCH($A100,'[3]2015-16 ATR Data'!$A:$A,0),6)</f>
        <v>220777.24</v>
      </c>
      <c r="F100" s="3">
        <f>INDEX('[4]349y2014'!$A$1:$CK$352,MATCH(A100,'[4]349y2014'!$A:$A,0),5)</f>
        <v>32404.86</v>
      </c>
      <c r="G100" s="3">
        <f>INDEX('[4]343y2015'!$A$1:$J$346,MATCH(A100,'[4]343y2015'!$A:$A,0),5)</f>
        <v>22547.15</v>
      </c>
      <c r="H100" s="3">
        <f>INDEX('[4]340y2016'!$A$1:$H$343,MATCH(A100,'[4]340y2016'!$A:$A,0),5)</f>
        <v>34390.15</v>
      </c>
      <c r="I100" s="3">
        <f t="shared" si="52"/>
        <v>186387.09</v>
      </c>
      <c r="J100" s="3">
        <f t="shared" si="72"/>
        <v>571912.32999999996</v>
      </c>
      <c r="K100" s="29"/>
      <c r="L100" s="29">
        <v>2717599</v>
      </c>
      <c r="M100" s="29">
        <v>2758030</v>
      </c>
      <c r="N100" s="29">
        <v>2826852</v>
      </c>
      <c r="O100" s="29">
        <f t="shared" si="53"/>
        <v>8302481</v>
      </c>
      <c r="Q100" s="17">
        <f t="shared" si="54"/>
        <v>6.8884509341243891E-2</v>
      </c>
      <c r="R100" s="29"/>
      <c r="S100" s="30">
        <v>415.7</v>
      </c>
      <c r="T100" s="19">
        <f t="shared" si="55"/>
        <v>28.635300000000001</v>
      </c>
      <c r="U100" s="20">
        <f t="shared" si="56"/>
        <v>1.402612347557693E-3</v>
      </c>
      <c r="V100" s="19">
        <f t="shared" si="57"/>
        <v>160003.88211877146</v>
      </c>
      <c r="W100" s="22"/>
      <c r="X100" s="21">
        <f t="shared" si="58"/>
        <v>23.992185053047152</v>
      </c>
      <c r="Y100" s="21">
        <f t="shared" si="59"/>
        <v>5430.3367574019312</v>
      </c>
      <c r="Z100" s="22"/>
      <c r="AA100" s="23">
        <f t="shared" si="60"/>
        <v>0.81426552067805236</v>
      </c>
      <c r="AB100" s="23"/>
      <c r="AC100" s="21">
        <v>74421</v>
      </c>
      <c r="AD100" s="21">
        <f t="shared" si="61"/>
        <v>179.02573971614146</v>
      </c>
      <c r="AE100" s="23">
        <f t="shared" si="62"/>
        <v>3.9620590500700041E-3</v>
      </c>
      <c r="AF100" s="22">
        <f t="shared" si="63"/>
        <v>25109.687105511559</v>
      </c>
      <c r="AG100" s="22"/>
      <c r="AH100" s="24">
        <f t="shared" si="64"/>
        <v>3.7651352684827648</v>
      </c>
      <c r="AI100" s="25">
        <f t="shared" si="46"/>
        <v>28.57</v>
      </c>
      <c r="AJ100" s="29"/>
      <c r="AK100" s="26">
        <f t="shared" si="65"/>
        <v>2.8570000000000002</v>
      </c>
      <c r="AL100" s="31">
        <f t="shared" si="47"/>
        <v>19053.333000000002</v>
      </c>
      <c r="AM100" s="31">
        <f t="shared" si="81"/>
        <v>46</v>
      </c>
      <c r="AN100" s="29"/>
      <c r="AO100" s="26">
        <f t="shared" si="48"/>
        <v>5.71</v>
      </c>
      <c r="AP100" s="31">
        <f t="shared" si="73"/>
        <v>38137.089999999997</v>
      </c>
      <c r="AQ100" s="31">
        <f t="shared" si="82"/>
        <v>92</v>
      </c>
      <c r="AR100" s="29"/>
      <c r="AS100" s="26">
        <f t="shared" si="49"/>
        <v>8.5709999999999997</v>
      </c>
      <c r="AT100" s="31">
        <f t="shared" si="66"/>
        <v>57417.129000000001</v>
      </c>
      <c r="AU100" s="31">
        <f t="shared" si="83"/>
        <v>138</v>
      </c>
      <c r="AV100" s="29"/>
      <c r="AW100" s="26">
        <f t="shared" si="50"/>
        <v>11.428000000000001</v>
      </c>
      <c r="AX100" s="31">
        <f t="shared" si="74"/>
        <v>76784.732000000004</v>
      </c>
      <c r="AY100" s="31">
        <f t="shared" si="84"/>
        <v>185</v>
      </c>
      <c r="AZ100" s="29"/>
      <c r="BA100" s="28">
        <f t="shared" si="51"/>
        <v>14.285</v>
      </c>
      <c r="BB100" s="31">
        <f t="shared" si="75"/>
        <v>96266.615000000005</v>
      </c>
      <c r="BC100" s="31">
        <f t="shared" si="85"/>
        <v>232</v>
      </c>
      <c r="BD100" s="29"/>
      <c r="BE100" s="28">
        <f t="shared" si="67"/>
        <v>17.141999999999999</v>
      </c>
      <c r="BF100" s="31">
        <f t="shared" si="76"/>
        <v>115862.77799999999</v>
      </c>
      <c r="BG100" s="31">
        <f t="shared" si="86"/>
        <v>279</v>
      </c>
      <c r="BH100" s="29"/>
      <c r="BI100" s="28">
        <f t="shared" si="68"/>
        <v>19.998999999999999</v>
      </c>
      <c r="BJ100" s="31">
        <f t="shared" si="77"/>
        <v>135173.24099999998</v>
      </c>
      <c r="BK100" s="31">
        <f t="shared" si="87"/>
        <v>325</v>
      </c>
      <c r="BL100" s="29"/>
      <c r="BM100" s="28">
        <f t="shared" si="69"/>
        <v>22.856000000000002</v>
      </c>
      <c r="BN100" s="31">
        <f t="shared" si="78"/>
        <v>155397.94400000002</v>
      </c>
      <c r="BO100" s="31">
        <f t="shared" si="88"/>
        <v>374</v>
      </c>
      <c r="BP100" s="29"/>
      <c r="BQ100" s="28">
        <f t="shared" si="70"/>
        <v>25.713000000000001</v>
      </c>
      <c r="BR100" s="31">
        <f t="shared" si="79"/>
        <v>175336.94700000001</v>
      </c>
      <c r="BS100" s="31">
        <f t="shared" si="89"/>
        <v>422</v>
      </c>
      <c r="BT100" s="29"/>
      <c r="BU100" s="28">
        <f t="shared" si="71"/>
        <v>28.57</v>
      </c>
      <c r="BV100" s="31">
        <f t="shared" si="80"/>
        <v>195390.23</v>
      </c>
      <c r="BW100" s="29"/>
    </row>
    <row r="101" spans="1:75" x14ac:dyDescent="0.4">
      <c r="A101" s="14">
        <v>1926</v>
      </c>
      <c r="B101" s="15" t="s">
        <v>133</v>
      </c>
      <c r="C101" s="3">
        <f>INDEX('[1]2013-14 ATR Data'!$A$1:$M$352,MATCH(A101,'[1]2013-14 ATR Data'!$A:$A,0),8)</f>
        <v>190074.95</v>
      </c>
      <c r="D101" s="3">
        <f>INDEX([2]Sheet1!$A$1:$N$343,MATCH(A101,[2]Sheet1!$A$1:$A$65536,0),6)</f>
        <v>188255.72</v>
      </c>
      <c r="E101" s="3">
        <f>INDEX('[3]2015-16 ATR Data'!$A$1:$K$372,MATCH($A101,'[3]2015-16 ATR Data'!$A:$A,0),6)</f>
        <v>186567.08</v>
      </c>
      <c r="F101" s="3">
        <f>INDEX('[4]349y2014'!$A$1:$CK$352,MATCH(A101,'[4]349y2014'!$A:$A,0),5)</f>
        <v>33534.720000000001</v>
      </c>
      <c r="G101" s="3">
        <f>INDEX('[4]343y2015'!$A$1:$J$346,MATCH(A101,'[4]343y2015'!$A:$A,0),5)</f>
        <v>45724.86</v>
      </c>
      <c r="H101" s="3">
        <f>INDEX('[4]340y2016'!$A$1:$H$343,MATCH(A101,'[4]340y2016'!$A:$A,0),5)</f>
        <v>53701.15</v>
      </c>
      <c r="I101" s="3">
        <f t="shared" si="52"/>
        <v>132865.93</v>
      </c>
      <c r="J101" s="3">
        <f t="shared" si="72"/>
        <v>431937.02</v>
      </c>
      <c r="K101" s="29"/>
      <c r="L101" s="29">
        <v>3486822</v>
      </c>
      <c r="M101" s="29">
        <v>3626627</v>
      </c>
      <c r="N101" s="29">
        <v>3749130</v>
      </c>
      <c r="O101" s="29">
        <f t="shared" si="53"/>
        <v>10862579</v>
      </c>
      <c r="Q101" s="17">
        <f t="shared" si="54"/>
        <v>3.976376328310248E-2</v>
      </c>
      <c r="R101" s="29"/>
      <c r="S101" s="30">
        <v>580.70000000000005</v>
      </c>
      <c r="T101" s="19">
        <f t="shared" si="55"/>
        <v>23.090800000000002</v>
      </c>
      <c r="U101" s="20">
        <f t="shared" si="56"/>
        <v>1.1310320197443428E-3</v>
      </c>
      <c r="V101" s="19">
        <f t="shared" si="57"/>
        <v>129023.18611043462</v>
      </c>
      <c r="W101" s="22"/>
      <c r="X101" s="21">
        <f t="shared" si="58"/>
        <v>19.346706569265951</v>
      </c>
      <c r="Y101" s="21">
        <f t="shared" si="59"/>
        <v>7585.7506736187206</v>
      </c>
      <c r="Z101" s="22"/>
      <c r="AA101" s="23">
        <f t="shared" si="60"/>
        <v>1.137464488471843</v>
      </c>
      <c r="AB101" s="23"/>
      <c r="AC101" s="21">
        <v>48975</v>
      </c>
      <c r="AD101" s="21">
        <f t="shared" si="61"/>
        <v>84.337868090235915</v>
      </c>
      <c r="AE101" s="23">
        <f t="shared" si="62"/>
        <v>1.8665003929622158E-3</v>
      </c>
      <c r="AF101" s="22">
        <f t="shared" si="63"/>
        <v>11829.011192745229</v>
      </c>
      <c r="AG101" s="22"/>
      <c r="AH101" s="24">
        <f t="shared" si="64"/>
        <v>1.7737308731061971</v>
      </c>
      <c r="AI101" s="25">
        <f t="shared" si="46"/>
        <v>22.26</v>
      </c>
      <c r="AJ101" s="29"/>
      <c r="AK101" s="26">
        <f t="shared" si="65"/>
        <v>2.2260000000000004</v>
      </c>
      <c r="AL101" s="31">
        <f t="shared" si="47"/>
        <v>14845.194000000003</v>
      </c>
      <c r="AM101" s="31">
        <f t="shared" si="81"/>
        <v>26</v>
      </c>
      <c r="AN101" s="29"/>
      <c r="AO101" s="26">
        <f t="shared" si="48"/>
        <v>4.45</v>
      </c>
      <c r="AP101" s="31">
        <f t="shared" si="73"/>
        <v>29721.550000000003</v>
      </c>
      <c r="AQ101" s="31">
        <f t="shared" si="82"/>
        <v>51</v>
      </c>
      <c r="AR101" s="29"/>
      <c r="AS101" s="26">
        <f t="shared" si="49"/>
        <v>6.6779999999999999</v>
      </c>
      <c r="AT101" s="31">
        <f t="shared" si="66"/>
        <v>44735.921999999999</v>
      </c>
      <c r="AU101" s="31">
        <f t="shared" si="83"/>
        <v>77</v>
      </c>
      <c r="AV101" s="29"/>
      <c r="AW101" s="26">
        <f t="shared" si="50"/>
        <v>8.9040000000000017</v>
      </c>
      <c r="AX101" s="31">
        <f t="shared" si="74"/>
        <v>59825.97600000001</v>
      </c>
      <c r="AY101" s="31">
        <f t="shared" si="84"/>
        <v>103</v>
      </c>
      <c r="AZ101" s="29"/>
      <c r="BA101" s="28">
        <f t="shared" si="51"/>
        <v>11.13</v>
      </c>
      <c r="BB101" s="31">
        <f t="shared" si="75"/>
        <v>75005.070000000007</v>
      </c>
      <c r="BC101" s="31">
        <f t="shared" si="85"/>
        <v>129</v>
      </c>
      <c r="BD101" s="29"/>
      <c r="BE101" s="28">
        <f t="shared" si="67"/>
        <v>13.356</v>
      </c>
      <c r="BF101" s="31">
        <f t="shared" si="76"/>
        <v>90273.203999999998</v>
      </c>
      <c r="BG101" s="31">
        <f t="shared" si="86"/>
        <v>155</v>
      </c>
      <c r="BH101" s="29"/>
      <c r="BI101" s="28">
        <f t="shared" si="68"/>
        <v>15.582000000000001</v>
      </c>
      <c r="BJ101" s="31">
        <f t="shared" si="77"/>
        <v>105318.73800000001</v>
      </c>
      <c r="BK101" s="31">
        <f t="shared" si="87"/>
        <v>181</v>
      </c>
      <c r="BL101" s="29"/>
      <c r="BM101" s="28">
        <f t="shared" si="69"/>
        <v>17.808000000000003</v>
      </c>
      <c r="BN101" s="31">
        <f t="shared" si="78"/>
        <v>121076.59200000002</v>
      </c>
      <c r="BO101" s="31">
        <f t="shared" si="88"/>
        <v>209</v>
      </c>
      <c r="BP101" s="29"/>
      <c r="BQ101" s="28">
        <f t="shared" si="70"/>
        <v>20.034000000000002</v>
      </c>
      <c r="BR101" s="31">
        <f t="shared" si="79"/>
        <v>136611.84600000002</v>
      </c>
      <c r="BS101" s="31">
        <f t="shared" si="89"/>
        <v>235</v>
      </c>
      <c r="BT101" s="29"/>
      <c r="BU101" s="28">
        <f t="shared" si="71"/>
        <v>22.26</v>
      </c>
      <c r="BV101" s="31">
        <f t="shared" si="80"/>
        <v>152236.14000000001</v>
      </c>
      <c r="BW101" s="29"/>
    </row>
    <row r="102" spans="1:75" x14ac:dyDescent="0.4">
      <c r="A102" s="14">
        <v>1935</v>
      </c>
      <c r="B102" s="15" t="s">
        <v>134</v>
      </c>
      <c r="C102" s="3">
        <f>INDEX('[1]2013-14 ATR Data'!$A$1:$M$352,MATCH(A102,'[1]2013-14 ATR Data'!$A:$A,0),8)</f>
        <v>559969.69999999995</v>
      </c>
      <c r="D102" s="3">
        <f>INDEX([2]Sheet1!$A$1:$N$343,MATCH(A102,[2]Sheet1!$A$1:$A$65536,0),6)</f>
        <v>587424.99</v>
      </c>
      <c r="E102" s="3">
        <f>INDEX('[3]2015-16 ATR Data'!$A$1:$K$372,MATCH($A102,'[3]2015-16 ATR Data'!$A:$A,0),6)</f>
        <v>544191.51</v>
      </c>
      <c r="F102" s="3">
        <f>INDEX('[4]349y2014'!$A$1:$CK$352,MATCH(A102,'[4]349y2014'!$A:$A,0),5)</f>
        <v>74079.03</v>
      </c>
      <c r="G102" s="3">
        <f>INDEX('[4]343y2015'!$A$1:$J$346,MATCH(A102,'[4]343y2015'!$A:$A,0),5)</f>
        <v>66492.84</v>
      </c>
      <c r="H102" s="3">
        <f>INDEX('[4]340y2016'!$A$1:$H$343,MATCH(A102,'[4]340y2016'!$A:$A,0),5)</f>
        <v>89695.84</v>
      </c>
      <c r="I102" s="3">
        <f t="shared" si="52"/>
        <v>454495.67000000004</v>
      </c>
      <c r="J102" s="3">
        <f t="shared" si="72"/>
        <v>1461318.49</v>
      </c>
      <c r="K102" s="29"/>
      <c r="L102" s="29">
        <v>7523619</v>
      </c>
      <c r="M102" s="29">
        <v>7830451</v>
      </c>
      <c r="N102" s="29">
        <v>7564646</v>
      </c>
      <c r="O102" s="29">
        <f t="shared" si="53"/>
        <v>22918716</v>
      </c>
      <c r="Q102" s="17">
        <f t="shared" si="54"/>
        <v>6.376092316864522E-2</v>
      </c>
      <c r="R102" s="29"/>
      <c r="S102" s="30">
        <v>1102.4000000000001</v>
      </c>
      <c r="T102" s="19">
        <f t="shared" si="55"/>
        <v>70.290000000000006</v>
      </c>
      <c r="U102" s="20">
        <f t="shared" si="56"/>
        <v>3.4429400743079433E-3</v>
      </c>
      <c r="V102" s="19">
        <f t="shared" si="57"/>
        <v>392755.5455723686</v>
      </c>
      <c r="W102" s="22"/>
      <c r="X102" s="21">
        <f t="shared" si="58"/>
        <v>58.892719384070865</v>
      </c>
      <c r="Y102" s="21">
        <f t="shared" si="59"/>
        <v>14400.777583256893</v>
      </c>
      <c r="Z102" s="22"/>
      <c r="AA102" s="23">
        <f t="shared" si="60"/>
        <v>2.1593608611871185</v>
      </c>
      <c r="AB102" s="23"/>
      <c r="AC102" s="21">
        <v>163703</v>
      </c>
      <c r="AD102" s="21">
        <f t="shared" si="61"/>
        <v>148.49691582002902</v>
      </c>
      <c r="AE102" s="23">
        <f t="shared" si="62"/>
        <v>3.2864187583590359E-3</v>
      </c>
      <c r="AF102" s="22">
        <f t="shared" si="63"/>
        <v>20827.793245186782</v>
      </c>
      <c r="AG102" s="22"/>
      <c r="AH102" s="24">
        <f t="shared" si="64"/>
        <v>3.1230759102094439</v>
      </c>
      <c r="AI102" s="25">
        <f t="shared" si="46"/>
        <v>64.180000000000007</v>
      </c>
      <c r="AJ102" s="29"/>
      <c r="AK102" s="26">
        <f t="shared" si="65"/>
        <v>6.418000000000001</v>
      </c>
      <c r="AL102" s="31">
        <f t="shared" si="47"/>
        <v>42801.642000000007</v>
      </c>
      <c r="AM102" s="31">
        <f t="shared" si="81"/>
        <v>39</v>
      </c>
      <c r="AN102" s="29"/>
      <c r="AO102" s="26">
        <f t="shared" si="48"/>
        <v>12.84</v>
      </c>
      <c r="AP102" s="31">
        <f t="shared" si="73"/>
        <v>85758.36</v>
      </c>
      <c r="AQ102" s="31">
        <f t="shared" si="82"/>
        <v>78</v>
      </c>
      <c r="AR102" s="29"/>
      <c r="AS102" s="26">
        <f t="shared" si="49"/>
        <v>19.254000000000001</v>
      </c>
      <c r="AT102" s="31">
        <f t="shared" si="66"/>
        <v>128982.546</v>
      </c>
      <c r="AU102" s="31">
        <f t="shared" si="83"/>
        <v>117</v>
      </c>
      <c r="AV102" s="29"/>
      <c r="AW102" s="26">
        <f t="shared" si="50"/>
        <v>25.672000000000004</v>
      </c>
      <c r="AX102" s="31">
        <f t="shared" si="74"/>
        <v>172490.16800000003</v>
      </c>
      <c r="AY102" s="31">
        <f t="shared" si="84"/>
        <v>156</v>
      </c>
      <c r="AZ102" s="29"/>
      <c r="BA102" s="28">
        <f t="shared" si="51"/>
        <v>32.090000000000003</v>
      </c>
      <c r="BB102" s="31">
        <f t="shared" si="75"/>
        <v>216254.51</v>
      </c>
      <c r="BC102" s="31">
        <f t="shared" si="85"/>
        <v>196</v>
      </c>
      <c r="BD102" s="29"/>
      <c r="BE102" s="28">
        <f t="shared" si="67"/>
        <v>38.508000000000003</v>
      </c>
      <c r="BF102" s="31">
        <f t="shared" si="76"/>
        <v>260275.57200000001</v>
      </c>
      <c r="BG102" s="31">
        <f t="shared" si="86"/>
        <v>236</v>
      </c>
      <c r="BH102" s="29"/>
      <c r="BI102" s="28">
        <f t="shared" si="68"/>
        <v>44.926000000000002</v>
      </c>
      <c r="BJ102" s="31">
        <f t="shared" si="77"/>
        <v>303654.83400000003</v>
      </c>
      <c r="BK102" s="31">
        <f t="shared" si="87"/>
        <v>275</v>
      </c>
      <c r="BL102" s="29"/>
      <c r="BM102" s="28">
        <f t="shared" si="69"/>
        <v>51.344000000000008</v>
      </c>
      <c r="BN102" s="31">
        <f t="shared" si="78"/>
        <v>349087.85600000003</v>
      </c>
      <c r="BO102" s="31">
        <f t="shared" si="88"/>
        <v>317</v>
      </c>
      <c r="BP102" s="29"/>
      <c r="BQ102" s="28">
        <f t="shared" si="70"/>
        <v>57.762000000000008</v>
      </c>
      <c r="BR102" s="31">
        <f t="shared" si="79"/>
        <v>393879.07800000004</v>
      </c>
      <c r="BS102" s="31">
        <f t="shared" si="89"/>
        <v>357</v>
      </c>
      <c r="BT102" s="29"/>
      <c r="BU102" s="28">
        <f t="shared" si="71"/>
        <v>64.180000000000007</v>
      </c>
      <c r="BV102" s="31">
        <f t="shared" si="80"/>
        <v>438927.02</v>
      </c>
      <c r="BW102" s="29"/>
    </row>
    <row r="103" spans="1:75" x14ac:dyDescent="0.4">
      <c r="A103" s="14">
        <v>1944</v>
      </c>
      <c r="B103" s="15" t="s">
        <v>135</v>
      </c>
      <c r="C103" s="3">
        <f>INDEX('[1]2013-14 ATR Data'!$A$1:$M$352,MATCH(A103,'[1]2013-14 ATR Data'!$A:$A,0),8)</f>
        <v>270391.59999999998</v>
      </c>
      <c r="D103" s="3">
        <f>INDEX([2]Sheet1!$A$1:$N$343,MATCH(A103,[2]Sheet1!$A$1:$A$65536,0),6)</f>
        <v>286823.02</v>
      </c>
      <c r="E103" s="3">
        <f>INDEX('[3]2015-16 ATR Data'!$A$1:$K$372,MATCH($A103,'[3]2015-16 ATR Data'!$A:$A,0),6)</f>
        <v>239438.6</v>
      </c>
      <c r="F103" s="3">
        <f>INDEX('[4]349y2014'!$A$1:$CK$352,MATCH(A103,'[4]349y2014'!$A:$A,0),5)</f>
        <v>28145.01</v>
      </c>
      <c r="G103" s="3">
        <f>INDEX('[4]343y2015'!$A$1:$J$346,MATCH(A103,'[4]343y2015'!$A:$A,0),5)</f>
        <v>29573.58</v>
      </c>
      <c r="H103" s="3">
        <f>INDEX('[4]340y2016'!$A$1:$H$343,MATCH(A103,'[4]340y2016'!$A:$A,0),5)</f>
        <v>29573.58</v>
      </c>
      <c r="I103" s="3">
        <f t="shared" si="52"/>
        <v>209865.02000000002</v>
      </c>
      <c r="J103" s="3">
        <f t="shared" si="72"/>
        <v>709361.04999999993</v>
      </c>
      <c r="K103" s="29"/>
      <c r="L103" s="29">
        <v>5204574</v>
      </c>
      <c r="M103" s="29">
        <v>5403117</v>
      </c>
      <c r="N103" s="29">
        <v>5484878</v>
      </c>
      <c r="O103" s="29">
        <f t="shared" si="53"/>
        <v>16092569</v>
      </c>
      <c r="Q103" s="17">
        <f t="shared" si="54"/>
        <v>4.4080037811240702E-2</v>
      </c>
      <c r="R103" s="29"/>
      <c r="S103" s="30">
        <v>851.7</v>
      </c>
      <c r="T103" s="19">
        <f t="shared" si="55"/>
        <v>37.542999999999999</v>
      </c>
      <c r="U103" s="20">
        <f t="shared" si="56"/>
        <v>1.8389287126154943E-3</v>
      </c>
      <c r="V103" s="19">
        <f t="shared" si="57"/>
        <v>209776.94476345758</v>
      </c>
      <c r="W103" s="22"/>
      <c r="X103" s="21">
        <f t="shared" si="58"/>
        <v>31.455532278221259</v>
      </c>
      <c r="Y103" s="21">
        <f t="shared" si="59"/>
        <v>11125.854742071748</v>
      </c>
      <c r="Z103" s="22"/>
      <c r="AA103" s="23">
        <f t="shared" si="60"/>
        <v>1.6682943083028561</v>
      </c>
      <c r="AB103" s="23"/>
      <c r="AC103" s="21">
        <v>60706</v>
      </c>
      <c r="AD103" s="21">
        <f t="shared" si="61"/>
        <v>71.276270987436888</v>
      </c>
      <c r="AE103" s="23">
        <f t="shared" si="62"/>
        <v>1.5774312396015439E-3</v>
      </c>
      <c r="AF103" s="22">
        <f t="shared" si="63"/>
        <v>9997.0253740045009</v>
      </c>
      <c r="AG103" s="22"/>
      <c r="AH103" s="24">
        <f t="shared" si="64"/>
        <v>1.4990291458996103</v>
      </c>
      <c r="AI103" s="25">
        <f t="shared" si="46"/>
        <v>34.619999999999997</v>
      </c>
      <c r="AJ103" s="29"/>
      <c r="AK103" s="26">
        <f t="shared" si="65"/>
        <v>3.4619999999999997</v>
      </c>
      <c r="AL103" s="31">
        <f t="shared" si="47"/>
        <v>23088.077999999998</v>
      </c>
      <c r="AM103" s="31">
        <f t="shared" si="81"/>
        <v>27</v>
      </c>
      <c r="AN103" s="29"/>
      <c r="AO103" s="26">
        <f t="shared" si="48"/>
        <v>6.92</v>
      </c>
      <c r="AP103" s="31">
        <f t="shared" si="73"/>
        <v>46218.68</v>
      </c>
      <c r="AQ103" s="31">
        <f t="shared" si="82"/>
        <v>54</v>
      </c>
      <c r="AR103" s="29"/>
      <c r="AS103" s="26">
        <f t="shared" si="49"/>
        <v>10.385999999999999</v>
      </c>
      <c r="AT103" s="31">
        <f t="shared" si="66"/>
        <v>69575.813999999998</v>
      </c>
      <c r="AU103" s="31">
        <f t="shared" si="83"/>
        <v>82</v>
      </c>
      <c r="AV103" s="29"/>
      <c r="AW103" s="26">
        <f t="shared" si="50"/>
        <v>13.847999999999999</v>
      </c>
      <c r="AX103" s="31">
        <f t="shared" si="74"/>
        <v>93044.712</v>
      </c>
      <c r="AY103" s="31">
        <f t="shared" si="84"/>
        <v>109</v>
      </c>
      <c r="AZ103" s="29"/>
      <c r="BA103" s="28">
        <f t="shared" si="51"/>
        <v>17.309999999999999</v>
      </c>
      <c r="BB103" s="31">
        <f t="shared" si="75"/>
        <v>116652.09</v>
      </c>
      <c r="BC103" s="31">
        <f t="shared" si="85"/>
        <v>137</v>
      </c>
      <c r="BD103" s="29"/>
      <c r="BE103" s="28">
        <f t="shared" si="67"/>
        <v>20.771999999999998</v>
      </c>
      <c r="BF103" s="31">
        <f t="shared" si="76"/>
        <v>140397.948</v>
      </c>
      <c r="BG103" s="31">
        <f t="shared" si="86"/>
        <v>165</v>
      </c>
      <c r="BH103" s="29"/>
      <c r="BI103" s="28">
        <f t="shared" si="68"/>
        <v>24.233999999999998</v>
      </c>
      <c r="BJ103" s="31">
        <f t="shared" si="77"/>
        <v>163797.606</v>
      </c>
      <c r="BK103" s="31">
        <f t="shared" si="87"/>
        <v>192</v>
      </c>
      <c r="BL103" s="29"/>
      <c r="BM103" s="28">
        <f t="shared" si="69"/>
        <v>27.695999999999998</v>
      </c>
      <c r="BN103" s="31">
        <f t="shared" si="78"/>
        <v>188305.10399999999</v>
      </c>
      <c r="BO103" s="31">
        <f t="shared" si="88"/>
        <v>221</v>
      </c>
      <c r="BP103" s="29"/>
      <c r="BQ103" s="28">
        <f t="shared" si="70"/>
        <v>31.157999999999998</v>
      </c>
      <c r="BR103" s="31">
        <f t="shared" si="79"/>
        <v>212466.40199999997</v>
      </c>
      <c r="BS103" s="31">
        <f t="shared" si="89"/>
        <v>249</v>
      </c>
      <c r="BT103" s="29"/>
      <c r="BU103" s="28">
        <f t="shared" si="71"/>
        <v>34.619999999999997</v>
      </c>
      <c r="BV103" s="31">
        <f t="shared" si="80"/>
        <v>236766.18</v>
      </c>
      <c r="BW103" s="29"/>
    </row>
    <row r="104" spans="1:75" x14ac:dyDescent="0.4">
      <c r="A104" s="14">
        <v>1953</v>
      </c>
      <c r="B104" s="15" t="s">
        <v>136</v>
      </c>
      <c r="C104" s="3">
        <f>INDEX('[1]2013-14 ATR Data'!$A$1:$M$352,MATCH(A104,'[1]2013-14 ATR Data'!$A:$A,0),8)</f>
        <v>144785.20000000001</v>
      </c>
      <c r="D104" s="3">
        <f>INDEX([2]Sheet1!$A$1:$N$343,MATCH(A104,[2]Sheet1!$A$1:$A$65536,0),6)</f>
        <v>133660.70000000001</v>
      </c>
      <c r="E104" s="3">
        <f>INDEX('[3]2015-16 ATR Data'!$A$1:$K$372,MATCH($A104,'[3]2015-16 ATR Data'!$A:$A,0),6)</f>
        <v>120780.85</v>
      </c>
      <c r="F104" s="3">
        <f>INDEX('[4]349y2014'!$A$1:$CK$352,MATCH(A104,'[4]349y2014'!$A:$A,0),5)</f>
        <v>29492</v>
      </c>
      <c r="G104" s="3">
        <f>INDEX('[4]343y2015'!$A$1:$J$346,MATCH(A104,'[4]343y2015'!$A:$A,0),5)</f>
        <v>25431.57</v>
      </c>
      <c r="H104" s="3">
        <f>INDEX('[4]340y2016'!$A$1:$H$343,MATCH(A104,'[4]340y2016'!$A:$A,0),5)</f>
        <v>14365</v>
      </c>
      <c r="I104" s="3">
        <f t="shared" si="52"/>
        <v>106415.85</v>
      </c>
      <c r="J104" s="3">
        <f t="shared" si="72"/>
        <v>329938.18</v>
      </c>
      <c r="K104" s="29"/>
      <c r="L104" s="29">
        <v>3778493</v>
      </c>
      <c r="M104" s="29">
        <v>4104160</v>
      </c>
      <c r="N104" s="29">
        <v>4146067</v>
      </c>
      <c r="O104" s="29">
        <f t="shared" si="53"/>
        <v>12028720</v>
      </c>
      <c r="Q104" s="17">
        <f t="shared" si="54"/>
        <v>2.7429201112005266E-2</v>
      </c>
      <c r="R104" s="29"/>
      <c r="S104" s="30">
        <v>578.9</v>
      </c>
      <c r="T104" s="19">
        <f t="shared" si="55"/>
        <v>15.8788</v>
      </c>
      <c r="U104" s="20">
        <f t="shared" si="56"/>
        <v>7.7777431856481663E-4</v>
      </c>
      <c r="V104" s="19">
        <f t="shared" si="57"/>
        <v>88725.092574114751</v>
      </c>
      <c r="W104" s="22"/>
      <c r="X104" s="21">
        <f t="shared" si="58"/>
        <v>13.304107448510234</v>
      </c>
      <c r="Y104" s="21">
        <f t="shared" si="59"/>
        <v>7562.2370672599909</v>
      </c>
      <c r="Z104" s="22"/>
      <c r="AA104" s="23">
        <f t="shared" si="60"/>
        <v>1.133938681550456</v>
      </c>
      <c r="AB104" s="23"/>
      <c r="AC104" s="21">
        <v>48052</v>
      </c>
      <c r="AD104" s="21">
        <f t="shared" si="61"/>
        <v>83.005700466401805</v>
      </c>
      <c r="AE104" s="23">
        <f t="shared" si="62"/>
        <v>1.837017890621541E-3</v>
      </c>
      <c r="AF104" s="22">
        <f t="shared" si="63"/>
        <v>11642.164808199603</v>
      </c>
      <c r="AG104" s="22"/>
      <c r="AH104" s="24">
        <f t="shared" si="64"/>
        <v>1.7457137214274407</v>
      </c>
      <c r="AI104" s="25">
        <f t="shared" si="46"/>
        <v>16.18</v>
      </c>
      <c r="AJ104" s="29"/>
      <c r="AK104" s="26">
        <f t="shared" si="65"/>
        <v>1.6180000000000001</v>
      </c>
      <c r="AL104" s="31">
        <f t="shared" si="47"/>
        <v>10790.442000000001</v>
      </c>
      <c r="AM104" s="31">
        <f t="shared" si="81"/>
        <v>19</v>
      </c>
      <c r="AN104" s="29"/>
      <c r="AO104" s="26">
        <f t="shared" si="48"/>
        <v>3.24</v>
      </c>
      <c r="AP104" s="31">
        <f t="shared" si="73"/>
        <v>21639.960000000003</v>
      </c>
      <c r="AQ104" s="31">
        <f t="shared" si="82"/>
        <v>37</v>
      </c>
      <c r="AR104" s="29"/>
      <c r="AS104" s="26">
        <f t="shared" si="49"/>
        <v>4.8540000000000001</v>
      </c>
      <c r="AT104" s="31">
        <f t="shared" si="66"/>
        <v>32516.946</v>
      </c>
      <c r="AU104" s="31">
        <f t="shared" si="83"/>
        <v>56</v>
      </c>
      <c r="AV104" s="29"/>
      <c r="AW104" s="26">
        <f t="shared" si="50"/>
        <v>6.4720000000000004</v>
      </c>
      <c r="AX104" s="31">
        <f t="shared" si="74"/>
        <v>43485.368000000002</v>
      </c>
      <c r="AY104" s="31">
        <f t="shared" si="84"/>
        <v>75</v>
      </c>
      <c r="AZ104" s="29"/>
      <c r="BA104" s="28">
        <f t="shared" si="51"/>
        <v>8.09</v>
      </c>
      <c r="BB104" s="31">
        <f t="shared" si="75"/>
        <v>54518.51</v>
      </c>
      <c r="BC104" s="31">
        <f t="shared" si="85"/>
        <v>94</v>
      </c>
      <c r="BD104" s="29"/>
      <c r="BE104" s="28">
        <f t="shared" si="67"/>
        <v>9.7080000000000002</v>
      </c>
      <c r="BF104" s="31">
        <f t="shared" si="76"/>
        <v>65616.372000000003</v>
      </c>
      <c r="BG104" s="31">
        <f t="shared" si="86"/>
        <v>113</v>
      </c>
      <c r="BH104" s="29"/>
      <c r="BI104" s="28">
        <f t="shared" si="68"/>
        <v>11.325999999999999</v>
      </c>
      <c r="BJ104" s="31">
        <f t="shared" si="77"/>
        <v>76552.433999999994</v>
      </c>
      <c r="BK104" s="31">
        <f t="shared" si="87"/>
        <v>132</v>
      </c>
      <c r="BL104" s="29"/>
      <c r="BM104" s="28">
        <f t="shared" si="69"/>
        <v>12.944000000000001</v>
      </c>
      <c r="BN104" s="31">
        <f t="shared" si="78"/>
        <v>88006.256000000008</v>
      </c>
      <c r="BO104" s="31">
        <f t="shared" si="88"/>
        <v>152</v>
      </c>
      <c r="BP104" s="29"/>
      <c r="BQ104" s="28">
        <f t="shared" si="70"/>
        <v>14.561999999999999</v>
      </c>
      <c r="BR104" s="31">
        <f t="shared" si="79"/>
        <v>99298.277999999991</v>
      </c>
      <c r="BS104" s="31">
        <f t="shared" si="89"/>
        <v>172</v>
      </c>
      <c r="BT104" s="29"/>
      <c r="BU104" s="28">
        <f t="shared" si="71"/>
        <v>16.18</v>
      </c>
      <c r="BV104" s="31">
        <f t="shared" si="80"/>
        <v>110655.02</v>
      </c>
      <c r="BW104" s="29"/>
    </row>
    <row r="105" spans="1:75" x14ac:dyDescent="0.4">
      <c r="A105" s="14">
        <v>1963</v>
      </c>
      <c r="B105" s="15" t="s">
        <v>137</v>
      </c>
      <c r="C105" s="3">
        <f>INDEX('[1]2013-14 ATR Data'!$A$1:$M$352,MATCH(A105,'[1]2013-14 ATR Data'!$A:$A,0),8)</f>
        <v>221298.36</v>
      </c>
      <c r="D105" s="3">
        <f>INDEX([2]Sheet1!$A$1:$N$343,MATCH(A105,[2]Sheet1!$A$1:$A$65536,0),6)</f>
        <v>209879.26</v>
      </c>
      <c r="E105" s="3">
        <f>INDEX('[3]2015-16 ATR Data'!$A$1:$K$372,MATCH($A105,'[3]2015-16 ATR Data'!$A:$A,0),6)</f>
        <v>213546.69</v>
      </c>
      <c r="F105" s="3">
        <f>INDEX('[4]349y2014'!$A$1:$CK$352,MATCH(A105,'[4]349y2014'!$A:$A,0),5)</f>
        <v>31755.14</v>
      </c>
      <c r="G105" s="3">
        <f>INDEX('[4]343y2015'!$A$1:$J$346,MATCH(A105,'[4]343y2015'!$A:$A,0),5)</f>
        <v>13976.86</v>
      </c>
      <c r="H105" s="3">
        <f>INDEX('[4]340y2016'!$A$1:$H$343,MATCH(A105,'[4]340y2016'!$A:$A,0),5)</f>
        <v>12120.43</v>
      </c>
      <c r="I105" s="3">
        <f t="shared" si="52"/>
        <v>201426.26</v>
      </c>
      <c r="J105" s="3">
        <f t="shared" si="72"/>
        <v>586871.88</v>
      </c>
      <c r="K105" s="29"/>
      <c r="L105" s="29">
        <v>3417966</v>
      </c>
      <c r="M105" s="29">
        <v>3566870</v>
      </c>
      <c r="N105" s="29">
        <v>3629098</v>
      </c>
      <c r="O105" s="29">
        <f t="shared" si="53"/>
        <v>10613934</v>
      </c>
      <c r="Q105" s="17">
        <f t="shared" si="54"/>
        <v>5.5292588026268109E-2</v>
      </c>
      <c r="R105" s="29"/>
      <c r="S105" s="30">
        <v>582.6</v>
      </c>
      <c r="T105" s="19">
        <f t="shared" si="55"/>
        <v>32.213500000000003</v>
      </c>
      <c r="U105" s="20">
        <f t="shared" si="56"/>
        <v>1.5778795004085778E-3</v>
      </c>
      <c r="V105" s="19">
        <f t="shared" si="57"/>
        <v>179997.59236442589</v>
      </c>
      <c r="W105" s="22"/>
      <c r="X105" s="21">
        <f t="shared" si="58"/>
        <v>26.990192287363307</v>
      </c>
      <c r="Y105" s="21">
        <f t="shared" si="59"/>
        <v>7610.5705914418222</v>
      </c>
      <c r="Z105" s="22"/>
      <c r="AA105" s="23">
        <f t="shared" si="60"/>
        <v>1.1411861735555289</v>
      </c>
      <c r="AB105" s="23"/>
      <c r="AC105" s="21">
        <v>71186</v>
      </c>
      <c r="AD105" s="21">
        <f t="shared" si="61"/>
        <v>122.18674905595606</v>
      </c>
      <c r="AE105" s="23">
        <f t="shared" si="62"/>
        <v>2.70414251974815E-3</v>
      </c>
      <c r="AF105" s="22">
        <f t="shared" si="63"/>
        <v>17137.597320359462</v>
      </c>
      <c r="AG105" s="22"/>
      <c r="AH105" s="24">
        <f t="shared" si="64"/>
        <v>2.5697401889877738</v>
      </c>
      <c r="AI105" s="25">
        <f t="shared" si="46"/>
        <v>30.7</v>
      </c>
      <c r="AJ105" s="29"/>
      <c r="AK105" s="26">
        <f t="shared" si="65"/>
        <v>3.0700000000000003</v>
      </c>
      <c r="AL105" s="31">
        <f t="shared" si="47"/>
        <v>20473.830000000002</v>
      </c>
      <c r="AM105" s="31">
        <f t="shared" si="81"/>
        <v>35</v>
      </c>
      <c r="AN105" s="29"/>
      <c r="AO105" s="26">
        <f t="shared" si="48"/>
        <v>6.14</v>
      </c>
      <c r="AP105" s="31">
        <f t="shared" si="73"/>
        <v>41009.06</v>
      </c>
      <c r="AQ105" s="31">
        <f t="shared" si="82"/>
        <v>70</v>
      </c>
      <c r="AR105" s="29"/>
      <c r="AS105" s="26">
        <f t="shared" si="49"/>
        <v>9.2099999999999991</v>
      </c>
      <c r="AT105" s="31">
        <f t="shared" si="66"/>
        <v>61697.789999999994</v>
      </c>
      <c r="AU105" s="31">
        <f t="shared" si="83"/>
        <v>106</v>
      </c>
      <c r="AV105" s="29"/>
      <c r="AW105" s="26">
        <f t="shared" si="50"/>
        <v>12.280000000000001</v>
      </c>
      <c r="AX105" s="31">
        <f t="shared" si="74"/>
        <v>82509.320000000007</v>
      </c>
      <c r="AY105" s="31">
        <f t="shared" si="84"/>
        <v>142</v>
      </c>
      <c r="AZ105" s="29"/>
      <c r="BA105" s="28">
        <f t="shared" si="51"/>
        <v>15.35</v>
      </c>
      <c r="BB105" s="31">
        <f t="shared" si="75"/>
        <v>103443.65</v>
      </c>
      <c r="BC105" s="31">
        <f t="shared" si="85"/>
        <v>178</v>
      </c>
      <c r="BD105" s="29"/>
      <c r="BE105" s="28">
        <f t="shared" si="67"/>
        <v>18.419999999999998</v>
      </c>
      <c r="BF105" s="31">
        <f t="shared" si="76"/>
        <v>124500.77999999998</v>
      </c>
      <c r="BG105" s="31">
        <f t="shared" si="86"/>
        <v>214</v>
      </c>
      <c r="BH105" s="29"/>
      <c r="BI105" s="28">
        <f t="shared" si="68"/>
        <v>21.49</v>
      </c>
      <c r="BJ105" s="31">
        <f t="shared" si="77"/>
        <v>145250.91</v>
      </c>
      <c r="BK105" s="31">
        <f t="shared" si="87"/>
        <v>249</v>
      </c>
      <c r="BL105" s="29"/>
      <c r="BM105" s="28">
        <f t="shared" si="69"/>
        <v>24.560000000000002</v>
      </c>
      <c r="BN105" s="31">
        <f t="shared" si="78"/>
        <v>166983.44</v>
      </c>
      <c r="BO105" s="31">
        <f t="shared" si="88"/>
        <v>287</v>
      </c>
      <c r="BP105" s="29"/>
      <c r="BQ105" s="28">
        <f t="shared" si="70"/>
        <v>27.63</v>
      </c>
      <c r="BR105" s="31">
        <f t="shared" si="79"/>
        <v>188408.97</v>
      </c>
      <c r="BS105" s="31">
        <f t="shared" si="89"/>
        <v>323</v>
      </c>
      <c r="BT105" s="29"/>
      <c r="BU105" s="28">
        <f t="shared" si="71"/>
        <v>30.7</v>
      </c>
      <c r="BV105" s="31">
        <f t="shared" si="80"/>
        <v>209957.3</v>
      </c>
      <c r="BW105" s="29"/>
    </row>
    <row r="106" spans="1:75" x14ac:dyDescent="0.4">
      <c r="A106" s="14">
        <v>1965</v>
      </c>
      <c r="B106" s="15" t="s">
        <v>138</v>
      </c>
      <c r="C106" s="3">
        <f>INDEX('[1]2013-14 ATR Data'!$A$1:$M$352,MATCH(A106,'[1]2013-14 ATR Data'!$A:$A,0),8)</f>
        <v>340824.55</v>
      </c>
      <c r="D106" s="3">
        <f>INDEX([2]Sheet1!$A$1:$N$343,MATCH(A106,[2]Sheet1!$A$1:$A$65536,0),6)</f>
        <v>261615.63</v>
      </c>
      <c r="E106" s="3">
        <f>INDEX('[3]2015-16 ATR Data'!$A$1:$K$372,MATCH($A106,'[3]2015-16 ATR Data'!$A:$A,0),6)</f>
        <v>361159.54</v>
      </c>
      <c r="F106" s="3">
        <f>INDEX('[4]349y2014'!$A$1:$CK$352,MATCH(A106,'[4]349y2014'!$A:$A,0),5)</f>
        <v>123978.85</v>
      </c>
      <c r="G106" s="3">
        <f>INDEX('[4]343y2015'!$A$1:$J$346,MATCH(A106,'[4]343y2015'!$A:$A,0),5)</f>
        <v>111814.71</v>
      </c>
      <c r="H106" s="3">
        <f>INDEX('[4]340y2016'!$A$1:$H$343,MATCH(A106,'[4]340y2016'!$A:$A,0),5)</f>
        <v>111814.71</v>
      </c>
      <c r="I106" s="3">
        <f t="shared" si="52"/>
        <v>249344.82999999996</v>
      </c>
      <c r="J106" s="3">
        <f t="shared" si="72"/>
        <v>615991.44999999995</v>
      </c>
      <c r="K106" s="29"/>
      <c r="L106" s="29">
        <v>4110252</v>
      </c>
      <c r="M106" s="29">
        <v>4169730</v>
      </c>
      <c r="N106" s="29">
        <v>4144778</v>
      </c>
      <c r="O106" s="29">
        <f t="shared" si="53"/>
        <v>12424760</v>
      </c>
      <c r="Q106" s="17">
        <f t="shared" si="54"/>
        <v>4.9577734298288254E-2</v>
      </c>
      <c r="R106" s="29"/>
      <c r="S106" s="30">
        <v>615.5</v>
      </c>
      <c r="T106" s="19">
        <f t="shared" si="55"/>
        <v>30.5151</v>
      </c>
      <c r="U106" s="20">
        <f t="shared" si="56"/>
        <v>1.4946885853110586E-3</v>
      </c>
      <c r="V106" s="19">
        <f t="shared" si="57"/>
        <v>170507.5366153846</v>
      </c>
      <c r="W106" s="22"/>
      <c r="X106" s="21">
        <f t="shared" si="58"/>
        <v>25.567181978615174</v>
      </c>
      <c r="Y106" s="21">
        <f t="shared" si="59"/>
        <v>8040.3470632208055</v>
      </c>
      <c r="Z106" s="22"/>
      <c r="AA106" s="23">
        <f t="shared" si="60"/>
        <v>1.2056300889519875</v>
      </c>
      <c r="AB106" s="23"/>
      <c r="AC106" s="21">
        <v>212295</v>
      </c>
      <c r="AD106" s="21">
        <f t="shared" si="61"/>
        <v>344.91470349309503</v>
      </c>
      <c r="AE106" s="23">
        <f t="shared" si="62"/>
        <v>7.6333851469840633E-3</v>
      </c>
      <c r="AF106" s="22">
        <f t="shared" si="63"/>
        <v>48376.844003181279</v>
      </c>
      <c r="AG106" s="22"/>
      <c r="AH106" s="24">
        <f t="shared" si="64"/>
        <v>7.2539877047805188</v>
      </c>
      <c r="AI106" s="25">
        <f t="shared" si="46"/>
        <v>34.03</v>
      </c>
      <c r="AJ106" s="29"/>
      <c r="AK106" s="26">
        <f t="shared" si="65"/>
        <v>3.4030000000000005</v>
      </c>
      <c r="AL106" s="31">
        <f t="shared" si="47"/>
        <v>22694.607000000004</v>
      </c>
      <c r="AM106" s="31">
        <f t="shared" si="81"/>
        <v>37</v>
      </c>
      <c r="AN106" s="29"/>
      <c r="AO106" s="26">
        <f t="shared" si="48"/>
        <v>6.81</v>
      </c>
      <c r="AP106" s="31">
        <f t="shared" si="73"/>
        <v>45483.99</v>
      </c>
      <c r="AQ106" s="31">
        <f t="shared" si="82"/>
        <v>74</v>
      </c>
      <c r="AR106" s="29"/>
      <c r="AS106" s="26">
        <f t="shared" si="49"/>
        <v>10.209</v>
      </c>
      <c r="AT106" s="31">
        <f t="shared" si="66"/>
        <v>68390.091</v>
      </c>
      <c r="AU106" s="31">
        <f t="shared" si="83"/>
        <v>111</v>
      </c>
      <c r="AV106" s="29"/>
      <c r="AW106" s="26">
        <f t="shared" si="50"/>
        <v>13.612000000000002</v>
      </c>
      <c r="AX106" s="31">
        <f t="shared" si="74"/>
        <v>91459.028000000006</v>
      </c>
      <c r="AY106" s="31">
        <f t="shared" si="84"/>
        <v>149</v>
      </c>
      <c r="AZ106" s="29"/>
      <c r="BA106" s="28">
        <f t="shared" si="51"/>
        <v>17.015000000000001</v>
      </c>
      <c r="BB106" s="31">
        <f t="shared" si="75"/>
        <v>114664.08500000001</v>
      </c>
      <c r="BC106" s="31">
        <f t="shared" si="85"/>
        <v>186</v>
      </c>
      <c r="BD106" s="29"/>
      <c r="BE106" s="28">
        <f t="shared" si="67"/>
        <v>20.417999999999999</v>
      </c>
      <c r="BF106" s="31">
        <f t="shared" si="76"/>
        <v>138005.26199999999</v>
      </c>
      <c r="BG106" s="31">
        <f t="shared" si="86"/>
        <v>224</v>
      </c>
      <c r="BH106" s="29"/>
      <c r="BI106" s="28">
        <f t="shared" si="68"/>
        <v>23.820999999999998</v>
      </c>
      <c r="BJ106" s="31">
        <f t="shared" si="77"/>
        <v>161006.139</v>
      </c>
      <c r="BK106" s="31">
        <f t="shared" si="87"/>
        <v>262</v>
      </c>
      <c r="BL106" s="29"/>
      <c r="BM106" s="28">
        <f t="shared" si="69"/>
        <v>27.224000000000004</v>
      </c>
      <c r="BN106" s="31">
        <f t="shared" si="78"/>
        <v>185095.97600000002</v>
      </c>
      <c r="BO106" s="31">
        <f t="shared" si="88"/>
        <v>301</v>
      </c>
      <c r="BP106" s="29"/>
      <c r="BQ106" s="28">
        <f t="shared" si="70"/>
        <v>30.627000000000002</v>
      </c>
      <c r="BR106" s="31">
        <f t="shared" si="79"/>
        <v>208845.51300000001</v>
      </c>
      <c r="BS106" s="31">
        <f t="shared" si="89"/>
        <v>339</v>
      </c>
      <c r="BT106" s="29"/>
      <c r="BU106" s="28">
        <f t="shared" si="71"/>
        <v>34.03</v>
      </c>
      <c r="BV106" s="31">
        <f t="shared" si="80"/>
        <v>232731.17</v>
      </c>
      <c r="BW106" s="29"/>
    </row>
    <row r="107" spans="1:75" x14ac:dyDescent="0.4">
      <c r="A107" s="14">
        <v>1970</v>
      </c>
      <c r="B107" s="15" t="s">
        <v>139</v>
      </c>
      <c r="C107" s="3">
        <f>INDEX('[1]2013-14 ATR Data'!$A$1:$M$352,MATCH(A107,'[1]2013-14 ATR Data'!$A:$A,0),8)</f>
        <v>285804.03000000003</v>
      </c>
      <c r="D107" s="3">
        <f>INDEX([2]Sheet1!$A$1:$N$343,MATCH(A107,[2]Sheet1!$A$1:$A$65536,0),6)</f>
        <v>281175.77</v>
      </c>
      <c r="E107" s="3">
        <f>INDEX('[3]2015-16 ATR Data'!$A$1:$K$372,MATCH($A107,'[3]2015-16 ATR Data'!$A:$A,0),6)</f>
        <v>286428.89</v>
      </c>
      <c r="F107" s="3">
        <f>INDEX('[4]349y2014'!$A$1:$CK$352,MATCH(A107,'[4]349y2014'!$A:$A,0),5)</f>
        <v>47009.56</v>
      </c>
      <c r="G107" s="3">
        <f>INDEX('[4]343y2015'!$A$1:$J$346,MATCH(A107,'[4]343y2015'!$A:$A,0),5)</f>
        <v>52973.71</v>
      </c>
      <c r="H107" s="3">
        <f>INDEX('[4]340y2016'!$A$1:$H$343,MATCH(A107,'[4]340y2016'!$A:$A,0),5)</f>
        <v>52973.71</v>
      </c>
      <c r="I107" s="3">
        <f t="shared" si="52"/>
        <v>233455.18000000002</v>
      </c>
      <c r="J107" s="3">
        <f t="shared" si="72"/>
        <v>700451.71000000008</v>
      </c>
      <c r="K107" s="29"/>
      <c r="L107" s="29">
        <v>3016581</v>
      </c>
      <c r="M107" s="29">
        <v>3295962</v>
      </c>
      <c r="N107" s="29">
        <v>3382516</v>
      </c>
      <c r="O107" s="29">
        <f t="shared" si="53"/>
        <v>9695059</v>
      </c>
      <c r="Q107" s="17">
        <f t="shared" si="54"/>
        <v>7.224831844757211E-2</v>
      </c>
      <c r="R107" s="29"/>
      <c r="S107" s="30">
        <v>493.3</v>
      </c>
      <c r="T107" s="19">
        <f t="shared" si="55"/>
        <v>35.640099999999997</v>
      </c>
      <c r="U107" s="20">
        <f t="shared" si="56"/>
        <v>1.7457209922086001E-3</v>
      </c>
      <c r="V107" s="19">
        <f t="shared" si="57"/>
        <v>199144.21567440277</v>
      </c>
      <c r="W107" s="22"/>
      <c r="X107" s="21">
        <f t="shared" si="58"/>
        <v>29.861180937832174</v>
      </c>
      <c r="Y107" s="21">
        <f t="shared" si="59"/>
        <v>6444.0344537560086</v>
      </c>
      <c r="Z107" s="22"/>
      <c r="AA107" s="23">
        <f t="shared" si="60"/>
        <v>0.9662669746222835</v>
      </c>
      <c r="AB107" s="23"/>
      <c r="AC107" s="21">
        <v>80812</v>
      </c>
      <c r="AD107" s="21">
        <f t="shared" si="61"/>
        <v>163.81917697141699</v>
      </c>
      <c r="AE107" s="23">
        <f t="shared" si="62"/>
        <v>3.6255191779894715E-3</v>
      </c>
      <c r="AF107" s="22">
        <f t="shared" si="63"/>
        <v>22976.853954950173</v>
      </c>
      <c r="AG107" s="22"/>
      <c r="AH107" s="24">
        <f t="shared" si="64"/>
        <v>3.4453222304618643</v>
      </c>
      <c r="AI107" s="25">
        <f t="shared" si="46"/>
        <v>34.270000000000003</v>
      </c>
      <c r="AJ107" s="29"/>
      <c r="AK107" s="26">
        <f t="shared" si="65"/>
        <v>3.4270000000000005</v>
      </c>
      <c r="AL107" s="31">
        <f t="shared" si="47"/>
        <v>22854.663000000004</v>
      </c>
      <c r="AM107" s="31">
        <f t="shared" si="81"/>
        <v>46</v>
      </c>
      <c r="AN107" s="29"/>
      <c r="AO107" s="26">
        <f t="shared" si="48"/>
        <v>6.85</v>
      </c>
      <c r="AP107" s="31">
        <f t="shared" si="73"/>
        <v>45751.149999999994</v>
      </c>
      <c r="AQ107" s="31">
        <f t="shared" si="82"/>
        <v>93</v>
      </c>
      <c r="AR107" s="29"/>
      <c r="AS107" s="26">
        <f t="shared" si="49"/>
        <v>10.281000000000001</v>
      </c>
      <c r="AT107" s="31">
        <f t="shared" si="66"/>
        <v>68872.419000000009</v>
      </c>
      <c r="AU107" s="31">
        <f t="shared" si="83"/>
        <v>140</v>
      </c>
      <c r="AV107" s="29"/>
      <c r="AW107" s="26">
        <f t="shared" si="50"/>
        <v>13.708000000000002</v>
      </c>
      <c r="AX107" s="31">
        <f t="shared" si="74"/>
        <v>92104.052000000011</v>
      </c>
      <c r="AY107" s="31">
        <f t="shared" si="84"/>
        <v>187</v>
      </c>
      <c r="AZ107" s="29"/>
      <c r="BA107" s="28">
        <f t="shared" si="51"/>
        <v>17.135000000000002</v>
      </c>
      <c r="BB107" s="31">
        <f t="shared" si="75"/>
        <v>115472.76500000001</v>
      </c>
      <c r="BC107" s="31">
        <f t="shared" si="85"/>
        <v>234</v>
      </c>
      <c r="BD107" s="29"/>
      <c r="BE107" s="28">
        <f t="shared" si="67"/>
        <v>20.562000000000001</v>
      </c>
      <c r="BF107" s="31">
        <f t="shared" si="76"/>
        <v>138978.55800000002</v>
      </c>
      <c r="BG107" s="31">
        <f t="shared" si="86"/>
        <v>282</v>
      </c>
      <c r="BH107" s="29"/>
      <c r="BI107" s="28">
        <f t="shared" si="68"/>
        <v>23.989000000000001</v>
      </c>
      <c r="BJ107" s="31">
        <f t="shared" si="77"/>
        <v>162141.65100000001</v>
      </c>
      <c r="BK107" s="31">
        <f t="shared" si="87"/>
        <v>329</v>
      </c>
      <c r="BL107" s="29"/>
      <c r="BM107" s="28">
        <f t="shared" si="69"/>
        <v>27.416000000000004</v>
      </c>
      <c r="BN107" s="31">
        <f t="shared" si="78"/>
        <v>186401.38400000002</v>
      </c>
      <c r="BO107" s="31">
        <f t="shared" si="88"/>
        <v>378</v>
      </c>
      <c r="BP107" s="29"/>
      <c r="BQ107" s="28">
        <f t="shared" si="70"/>
        <v>30.843000000000004</v>
      </c>
      <c r="BR107" s="31">
        <f t="shared" si="79"/>
        <v>210318.41700000002</v>
      </c>
      <c r="BS107" s="31">
        <f t="shared" si="89"/>
        <v>426</v>
      </c>
      <c r="BT107" s="29"/>
      <c r="BU107" s="28">
        <f t="shared" si="71"/>
        <v>34.270000000000003</v>
      </c>
      <c r="BV107" s="31">
        <f t="shared" si="80"/>
        <v>234372.53000000003</v>
      </c>
      <c r="BW107" s="29"/>
    </row>
    <row r="108" spans="1:75" x14ac:dyDescent="0.4">
      <c r="A108" s="14">
        <v>1972</v>
      </c>
      <c r="B108" s="15" t="s">
        <v>140</v>
      </c>
      <c r="C108" s="3">
        <f>INDEX('[1]2013-14 ATR Data'!$A$1:$M$352,MATCH(A108,'[1]2013-14 ATR Data'!$A:$A,0),8)</f>
        <v>268357.15000000002</v>
      </c>
      <c r="D108" s="3">
        <f>INDEX([2]Sheet1!$A$1:$N$343,MATCH(A108,[2]Sheet1!$A$1:$A$65536,0),6)</f>
        <v>263793.98</v>
      </c>
      <c r="E108" s="3">
        <f>INDEX('[3]2015-16 ATR Data'!$A$1:$K$372,MATCH($A108,'[3]2015-16 ATR Data'!$A:$A,0),6)</f>
        <v>238992.55</v>
      </c>
      <c r="F108" s="3">
        <f>INDEX('[4]349y2014'!$A$1:$CK$352,MATCH(A108,'[4]349y2014'!$A:$A,0),5)</f>
        <v>21294.44</v>
      </c>
      <c r="G108" s="3">
        <f>INDEX('[4]343y2015'!$A$1:$J$346,MATCH(A108,'[4]343y2015'!$A:$A,0),5)</f>
        <v>13120.15</v>
      </c>
      <c r="H108" s="3">
        <f>INDEX('[4]340y2016'!$A$1:$H$343,MATCH(A108,'[4]340y2016'!$A:$A,0),5)</f>
        <v>14230.86</v>
      </c>
      <c r="I108" s="3">
        <f t="shared" si="52"/>
        <v>224761.69</v>
      </c>
      <c r="J108" s="3">
        <f t="shared" si="72"/>
        <v>722498.23</v>
      </c>
      <c r="K108" s="29"/>
      <c r="L108" s="29">
        <v>2307617</v>
      </c>
      <c r="M108" s="29">
        <v>2317224</v>
      </c>
      <c r="N108" s="29">
        <v>2268992</v>
      </c>
      <c r="O108" s="29">
        <f t="shared" si="53"/>
        <v>6893833</v>
      </c>
      <c r="Q108" s="17">
        <f t="shared" si="54"/>
        <v>0.10480355848480809</v>
      </c>
      <c r="R108" s="29"/>
      <c r="S108" s="30">
        <v>343.8</v>
      </c>
      <c r="T108" s="19">
        <f t="shared" si="55"/>
        <v>36.031500000000001</v>
      </c>
      <c r="U108" s="20">
        <f t="shared" si="56"/>
        <v>1.7648925208056147E-3</v>
      </c>
      <c r="V108" s="19">
        <f t="shared" si="57"/>
        <v>201331.21980780765</v>
      </c>
      <c r="W108" s="22"/>
      <c r="X108" s="21">
        <f t="shared" si="58"/>
        <v>30.189116780298043</v>
      </c>
      <c r="Y108" s="21">
        <f t="shared" si="59"/>
        <v>4491.0988145171623</v>
      </c>
      <c r="Z108" s="22"/>
      <c r="AA108" s="23">
        <f t="shared" si="60"/>
        <v>0.67342912198487959</v>
      </c>
      <c r="AB108" s="23"/>
      <c r="AC108" s="21">
        <v>93872</v>
      </c>
      <c r="AD108" s="21">
        <f t="shared" si="61"/>
        <v>273.04246655031994</v>
      </c>
      <c r="AE108" s="23">
        <f t="shared" si="62"/>
        <v>6.0427644503210642E-3</v>
      </c>
      <c r="AF108" s="22">
        <f t="shared" si="63"/>
        <v>38296.229986069891</v>
      </c>
      <c r="AG108" s="22"/>
      <c r="AH108" s="24">
        <f t="shared" si="64"/>
        <v>5.7424246492832349</v>
      </c>
      <c r="AI108" s="25">
        <f t="shared" si="46"/>
        <v>36.6</v>
      </c>
      <c r="AJ108" s="29"/>
      <c r="AK108" s="26">
        <f t="shared" si="65"/>
        <v>3.66</v>
      </c>
      <c r="AL108" s="31">
        <f t="shared" si="47"/>
        <v>24408.54</v>
      </c>
      <c r="AM108" s="31">
        <f t="shared" si="81"/>
        <v>71</v>
      </c>
      <c r="AN108" s="29"/>
      <c r="AO108" s="26">
        <f t="shared" si="48"/>
        <v>7.32</v>
      </c>
      <c r="AP108" s="31">
        <f t="shared" si="73"/>
        <v>48890.28</v>
      </c>
      <c r="AQ108" s="31">
        <f t="shared" si="82"/>
        <v>142</v>
      </c>
      <c r="AR108" s="29"/>
      <c r="AS108" s="26">
        <f t="shared" si="49"/>
        <v>10.98</v>
      </c>
      <c r="AT108" s="31">
        <f t="shared" si="66"/>
        <v>73555.02</v>
      </c>
      <c r="AU108" s="31">
        <f t="shared" si="83"/>
        <v>214</v>
      </c>
      <c r="AV108" s="29"/>
      <c r="AW108" s="26">
        <f t="shared" si="50"/>
        <v>14.64</v>
      </c>
      <c r="AX108" s="31">
        <f t="shared" si="74"/>
        <v>98366.16</v>
      </c>
      <c r="AY108" s="31">
        <f t="shared" si="84"/>
        <v>286</v>
      </c>
      <c r="AZ108" s="29"/>
      <c r="BA108" s="28">
        <f t="shared" si="51"/>
        <v>18.3</v>
      </c>
      <c r="BB108" s="31">
        <f t="shared" si="75"/>
        <v>123323.70000000001</v>
      </c>
      <c r="BC108" s="31">
        <f t="shared" si="85"/>
        <v>359</v>
      </c>
      <c r="BD108" s="29"/>
      <c r="BE108" s="28">
        <f t="shared" si="67"/>
        <v>21.96</v>
      </c>
      <c r="BF108" s="31">
        <f t="shared" si="76"/>
        <v>148427.64000000001</v>
      </c>
      <c r="BG108" s="31">
        <f t="shared" si="86"/>
        <v>432</v>
      </c>
      <c r="BH108" s="29"/>
      <c r="BI108" s="28">
        <f t="shared" si="68"/>
        <v>25.62</v>
      </c>
      <c r="BJ108" s="31">
        <f t="shared" si="77"/>
        <v>173165.58000000002</v>
      </c>
      <c r="BK108" s="31">
        <f t="shared" si="87"/>
        <v>504</v>
      </c>
      <c r="BL108" s="29"/>
      <c r="BM108" s="28">
        <f t="shared" si="69"/>
        <v>29.28</v>
      </c>
      <c r="BN108" s="31">
        <f t="shared" si="78"/>
        <v>199074.72</v>
      </c>
      <c r="BO108" s="31">
        <f t="shared" si="88"/>
        <v>579</v>
      </c>
      <c r="BP108" s="29"/>
      <c r="BQ108" s="28">
        <f t="shared" si="70"/>
        <v>32.940000000000005</v>
      </c>
      <c r="BR108" s="31">
        <f t="shared" si="79"/>
        <v>224617.86000000004</v>
      </c>
      <c r="BS108" s="31">
        <f t="shared" si="89"/>
        <v>653</v>
      </c>
      <c r="BT108" s="29"/>
      <c r="BU108" s="28">
        <f t="shared" si="71"/>
        <v>36.6</v>
      </c>
      <c r="BV108" s="31">
        <f t="shared" si="80"/>
        <v>250307.40000000002</v>
      </c>
      <c r="BW108" s="29"/>
    </row>
    <row r="109" spans="1:75" x14ac:dyDescent="0.4">
      <c r="A109" s="14">
        <v>1975</v>
      </c>
      <c r="B109" s="15" t="s">
        <v>141</v>
      </c>
      <c r="C109" s="3">
        <f>INDEX('[1]2013-14 ATR Data'!$A$1:$M$352,MATCH(A109,'[1]2013-14 ATR Data'!$A:$A,0),8)</f>
        <v>239341.3</v>
      </c>
      <c r="D109" s="3">
        <f>INDEX([2]Sheet1!$A$1:$N$343,MATCH(A109,[2]Sheet1!$A$1:$A$65536,0),6)</f>
        <v>227682.31</v>
      </c>
      <c r="E109" s="3">
        <f>INDEX('[3]2015-16 ATR Data'!$A$1:$K$372,MATCH($A109,'[3]2015-16 ATR Data'!$A:$A,0),6)</f>
        <v>205867.3</v>
      </c>
      <c r="F109" s="3">
        <f>INDEX('[4]349y2014'!$A$1:$CK$352,MATCH(A109,'[4]349y2014'!$A:$A,0),5)</f>
        <v>41377.86</v>
      </c>
      <c r="G109" s="3">
        <f>INDEX('[4]343y2015'!$A$1:$J$346,MATCH(A109,'[4]343y2015'!$A:$A,0),5)</f>
        <v>38306.43</v>
      </c>
      <c r="H109" s="3">
        <f>INDEX('[4]340y2016'!$A$1:$H$343,MATCH(A109,'[4]340y2016'!$A:$A,0),5)</f>
        <v>38306.43</v>
      </c>
      <c r="I109" s="3">
        <f t="shared" si="52"/>
        <v>167560.87</v>
      </c>
      <c r="J109" s="3">
        <f t="shared" si="72"/>
        <v>554900.18999999994</v>
      </c>
      <c r="K109" s="29"/>
      <c r="L109" s="29">
        <v>2572761</v>
      </c>
      <c r="M109" s="29">
        <v>2690250</v>
      </c>
      <c r="N109" s="29">
        <v>2653005</v>
      </c>
      <c r="O109" s="29">
        <f t="shared" si="53"/>
        <v>7916016</v>
      </c>
      <c r="Q109" s="17">
        <f t="shared" si="54"/>
        <v>7.0098416930941015E-2</v>
      </c>
      <c r="R109" s="29"/>
      <c r="S109" s="30">
        <v>431.3</v>
      </c>
      <c r="T109" s="19">
        <f t="shared" si="55"/>
        <v>30.2334</v>
      </c>
      <c r="U109" s="20">
        <f t="shared" si="56"/>
        <v>1.4808903747699782E-3</v>
      </c>
      <c r="V109" s="19">
        <f t="shared" si="57"/>
        <v>168933.49710496014</v>
      </c>
      <c r="W109" s="22"/>
      <c r="X109" s="21">
        <f t="shared" si="58"/>
        <v>25.331158660212946</v>
      </c>
      <c r="Y109" s="21">
        <f t="shared" si="59"/>
        <v>5634.1213458442471</v>
      </c>
      <c r="Z109" s="22"/>
      <c r="AA109" s="23">
        <f t="shared" si="60"/>
        <v>0.84482251399673824</v>
      </c>
      <c r="AB109" s="23"/>
      <c r="AC109" s="21">
        <v>110396</v>
      </c>
      <c r="AD109" s="21">
        <f t="shared" si="61"/>
        <v>255.96104799443543</v>
      </c>
      <c r="AE109" s="23">
        <f t="shared" si="62"/>
        <v>5.6647317211465679E-3</v>
      </c>
      <c r="AF109" s="22">
        <f t="shared" si="63"/>
        <v>35900.43440976557</v>
      </c>
      <c r="AG109" s="22"/>
      <c r="AH109" s="24">
        <f t="shared" si="64"/>
        <v>5.3831810480980016</v>
      </c>
      <c r="AI109" s="25">
        <f t="shared" si="46"/>
        <v>31.56</v>
      </c>
      <c r="AJ109" s="29"/>
      <c r="AK109" s="26">
        <f t="shared" si="65"/>
        <v>3.1560000000000001</v>
      </c>
      <c r="AL109" s="31">
        <f t="shared" si="47"/>
        <v>21047.364000000001</v>
      </c>
      <c r="AM109" s="31">
        <f t="shared" si="81"/>
        <v>49</v>
      </c>
      <c r="AN109" s="29"/>
      <c r="AO109" s="26">
        <f t="shared" si="48"/>
        <v>6.31</v>
      </c>
      <c r="AP109" s="31">
        <f t="shared" si="73"/>
        <v>42144.49</v>
      </c>
      <c r="AQ109" s="31">
        <f t="shared" si="82"/>
        <v>98</v>
      </c>
      <c r="AR109" s="29"/>
      <c r="AS109" s="26">
        <f t="shared" si="49"/>
        <v>9.468</v>
      </c>
      <c r="AT109" s="31">
        <f t="shared" si="66"/>
        <v>63426.131999999998</v>
      </c>
      <c r="AU109" s="31">
        <f t="shared" si="83"/>
        <v>147</v>
      </c>
      <c r="AV109" s="29"/>
      <c r="AW109" s="26">
        <f t="shared" si="50"/>
        <v>12.624000000000001</v>
      </c>
      <c r="AX109" s="31">
        <f t="shared" si="74"/>
        <v>84820.656000000003</v>
      </c>
      <c r="AY109" s="31">
        <f t="shared" si="84"/>
        <v>197</v>
      </c>
      <c r="AZ109" s="29"/>
      <c r="BA109" s="28">
        <f t="shared" si="51"/>
        <v>15.78</v>
      </c>
      <c r="BB109" s="31">
        <f t="shared" si="75"/>
        <v>106341.42</v>
      </c>
      <c r="BC109" s="31">
        <f t="shared" si="85"/>
        <v>247</v>
      </c>
      <c r="BD109" s="29"/>
      <c r="BE109" s="28">
        <f t="shared" si="67"/>
        <v>18.936</v>
      </c>
      <c r="BF109" s="31">
        <f t="shared" si="76"/>
        <v>127988.424</v>
      </c>
      <c r="BG109" s="31">
        <f t="shared" si="86"/>
        <v>297</v>
      </c>
      <c r="BH109" s="29"/>
      <c r="BI109" s="28">
        <f t="shared" si="68"/>
        <v>22.091999999999999</v>
      </c>
      <c r="BJ109" s="31">
        <f t="shared" si="77"/>
        <v>149319.82799999998</v>
      </c>
      <c r="BK109" s="31">
        <f t="shared" si="87"/>
        <v>346</v>
      </c>
      <c r="BL109" s="29"/>
      <c r="BM109" s="28">
        <f t="shared" si="69"/>
        <v>25.248000000000001</v>
      </c>
      <c r="BN109" s="31">
        <f t="shared" si="78"/>
        <v>171661.152</v>
      </c>
      <c r="BO109" s="31">
        <f t="shared" si="88"/>
        <v>398</v>
      </c>
      <c r="BP109" s="29"/>
      <c r="BQ109" s="28">
        <f t="shared" si="70"/>
        <v>28.404</v>
      </c>
      <c r="BR109" s="31">
        <f t="shared" si="79"/>
        <v>193686.87599999999</v>
      </c>
      <c r="BS109" s="31">
        <f t="shared" si="89"/>
        <v>449</v>
      </c>
      <c r="BT109" s="29"/>
      <c r="BU109" s="28">
        <f t="shared" si="71"/>
        <v>31.56</v>
      </c>
      <c r="BV109" s="31">
        <f t="shared" si="80"/>
        <v>215838.84</v>
      </c>
      <c r="BW109" s="29"/>
    </row>
    <row r="110" spans="1:75" x14ac:dyDescent="0.4">
      <c r="A110" s="14">
        <v>1989</v>
      </c>
      <c r="B110" s="15" t="s">
        <v>142</v>
      </c>
      <c r="C110" s="3">
        <f>INDEX('[1]2013-14 ATR Data'!$A$1:$M$352,MATCH(A110,'[1]2013-14 ATR Data'!$A:$A,0),8)</f>
        <v>347374.55</v>
      </c>
      <c r="D110" s="3">
        <f>INDEX([2]Sheet1!$A$1:$N$343,MATCH(A110,[2]Sheet1!$A$1:$A$65536,0),6)</f>
        <v>261874.35</v>
      </c>
      <c r="E110" s="3">
        <f>INDEX('[3]2015-16 ATR Data'!$A$1:$K$372,MATCH($A110,'[3]2015-16 ATR Data'!$A:$A,0),6)</f>
        <v>281779.74</v>
      </c>
      <c r="F110" s="3">
        <f>INDEX('[4]349y2014'!$A$1:$CK$352,MATCH(A110,'[4]349y2014'!$A:$A,0),5)</f>
        <v>65780.86</v>
      </c>
      <c r="G110" s="3">
        <f>INDEX('[4]343y2015'!$A$1:$J$346,MATCH(A110,'[4]343y2015'!$A:$A,0),5)</f>
        <v>61668.86</v>
      </c>
      <c r="H110" s="3">
        <f>INDEX('[4]340y2016'!$A$1:$H$343,MATCH(A110,'[4]340y2016'!$A:$A,0),5)</f>
        <v>52431</v>
      </c>
      <c r="I110" s="3">
        <f t="shared" si="52"/>
        <v>229348.74</v>
      </c>
      <c r="J110" s="3">
        <f t="shared" si="72"/>
        <v>711147.92</v>
      </c>
      <c r="K110" s="29"/>
      <c r="L110" s="29">
        <v>2632642</v>
      </c>
      <c r="M110" s="29">
        <v>2635524</v>
      </c>
      <c r="N110" s="29">
        <v>2636414</v>
      </c>
      <c r="O110" s="29">
        <f t="shared" si="53"/>
        <v>7904580</v>
      </c>
      <c r="Q110" s="17">
        <f t="shared" si="54"/>
        <v>8.9966566218572019E-2</v>
      </c>
      <c r="R110" s="29"/>
      <c r="S110" s="30">
        <v>385</v>
      </c>
      <c r="T110" s="19">
        <f t="shared" si="55"/>
        <v>34.637099999999997</v>
      </c>
      <c r="U110" s="20">
        <f t="shared" si="56"/>
        <v>1.6965921133562617E-3</v>
      </c>
      <c r="V110" s="19">
        <f t="shared" si="57"/>
        <v>193539.80804587688</v>
      </c>
      <c r="W110" s="22"/>
      <c r="X110" s="21">
        <f t="shared" si="58"/>
        <v>29.020813922008831</v>
      </c>
      <c r="Y110" s="21">
        <f t="shared" si="59"/>
        <v>5029.2991378391725</v>
      </c>
      <c r="Z110" s="22"/>
      <c r="AA110" s="23">
        <f t="shared" si="60"/>
        <v>0.75413092485217759</v>
      </c>
      <c r="AB110" s="23"/>
      <c r="AC110" s="21">
        <v>97020</v>
      </c>
      <c r="AD110" s="21">
        <f t="shared" si="61"/>
        <v>252</v>
      </c>
      <c r="AE110" s="23">
        <f t="shared" si="62"/>
        <v>5.5770688740107406E-3</v>
      </c>
      <c r="AF110" s="22">
        <f t="shared" si="63"/>
        <v>35344.868065462848</v>
      </c>
      <c r="AG110" s="22"/>
      <c r="AH110" s="24">
        <f t="shared" si="64"/>
        <v>5.2998752534807085</v>
      </c>
      <c r="AI110" s="25">
        <f t="shared" si="46"/>
        <v>35.07</v>
      </c>
      <c r="AJ110" s="29"/>
      <c r="AK110" s="26">
        <f t="shared" si="65"/>
        <v>3.5070000000000001</v>
      </c>
      <c r="AL110" s="31">
        <f t="shared" si="47"/>
        <v>23388.183000000001</v>
      </c>
      <c r="AM110" s="31">
        <f t="shared" si="81"/>
        <v>61</v>
      </c>
      <c r="AN110" s="29"/>
      <c r="AO110" s="26">
        <f t="shared" si="48"/>
        <v>7.01</v>
      </c>
      <c r="AP110" s="31">
        <f t="shared" si="73"/>
        <v>46819.79</v>
      </c>
      <c r="AQ110" s="31">
        <f t="shared" si="82"/>
        <v>122</v>
      </c>
      <c r="AR110" s="29"/>
      <c r="AS110" s="26">
        <f t="shared" si="49"/>
        <v>10.520999999999999</v>
      </c>
      <c r="AT110" s="31">
        <f t="shared" si="66"/>
        <v>70480.178999999989</v>
      </c>
      <c r="AU110" s="31">
        <f t="shared" si="83"/>
        <v>183</v>
      </c>
      <c r="AV110" s="29"/>
      <c r="AW110" s="26">
        <f t="shared" si="50"/>
        <v>14.028</v>
      </c>
      <c r="AX110" s="31">
        <f t="shared" si="74"/>
        <v>94254.131999999998</v>
      </c>
      <c r="AY110" s="31">
        <f t="shared" si="84"/>
        <v>245</v>
      </c>
      <c r="AZ110" s="29"/>
      <c r="BA110" s="28">
        <f t="shared" si="51"/>
        <v>17.535</v>
      </c>
      <c r="BB110" s="31">
        <f t="shared" si="75"/>
        <v>118168.36500000001</v>
      </c>
      <c r="BC110" s="31">
        <f t="shared" si="85"/>
        <v>307</v>
      </c>
      <c r="BD110" s="29"/>
      <c r="BE110" s="28">
        <f t="shared" si="67"/>
        <v>21.041999999999998</v>
      </c>
      <c r="BF110" s="31">
        <f t="shared" si="76"/>
        <v>142222.878</v>
      </c>
      <c r="BG110" s="31">
        <f t="shared" si="86"/>
        <v>369</v>
      </c>
      <c r="BH110" s="29"/>
      <c r="BI110" s="28">
        <f t="shared" si="68"/>
        <v>24.548999999999999</v>
      </c>
      <c r="BJ110" s="31">
        <f t="shared" si="77"/>
        <v>165926.69099999999</v>
      </c>
      <c r="BK110" s="31">
        <f t="shared" si="87"/>
        <v>431</v>
      </c>
      <c r="BL110" s="29"/>
      <c r="BM110" s="28">
        <f t="shared" si="69"/>
        <v>28.056000000000001</v>
      </c>
      <c r="BN110" s="31">
        <f t="shared" si="78"/>
        <v>190752.74400000001</v>
      </c>
      <c r="BO110" s="31">
        <f t="shared" si="88"/>
        <v>495</v>
      </c>
      <c r="BP110" s="29"/>
      <c r="BQ110" s="28">
        <f t="shared" si="70"/>
        <v>31.563000000000002</v>
      </c>
      <c r="BR110" s="31">
        <f t="shared" si="79"/>
        <v>215228.09700000001</v>
      </c>
      <c r="BS110" s="31">
        <f t="shared" si="89"/>
        <v>559</v>
      </c>
      <c r="BT110" s="29"/>
      <c r="BU110" s="28">
        <f t="shared" si="71"/>
        <v>35.07</v>
      </c>
      <c r="BV110" s="31">
        <f t="shared" si="80"/>
        <v>239843.73</v>
      </c>
      <c r="BW110" s="29"/>
    </row>
    <row r="111" spans="1:75" x14ac:dyDescent="0.4">
      <c r="A111" s="14">
        <v>2007</v>
      </c>
      <c r="B111" s="15" t="s">
        <v>143</v>
      </c>
      <c r="C111" s="3">
        <f>INDEX('[1]2013-14 ATR Data'!$A$1:$M$352,MATCH(A111,'[1]2013-14 ATR Data'!$A:$A,0),8)</f>
        <v>203500.94</v>
      </c>
      <c r="D111" s="3">
        <f>INDEX([2]Sheet1!$A$1:$N$343,MATCH(A111,[2]Sheet1!$A$1:$A$65536,0),6)</f>
        <v>209037.3</v>
      </c>
      <c r="E111" s="3">
        <f>INDEX('[3]2015-16 ATR Data'!$A$1:$K$372,MATCH($A111,'[3]2015-16 ATR Data'!$A:$A,0),6)</f>
        <v>240687.7</v>
      </c>
      <c r="F111" s="3">
        <f>INDEX('[4]349y2014'!$A$1:$CK$352,MATCH(A111,'[4]349y2014'!$A:$A,0),5)</f>
        <v>34188.83</v>
      </c>
      <c r="G111" s="3">
        <f>INDEX('[4]343y2015'!$A$1:$J$346,MATCH(A111,'[4]343y2015'!$A:$A,0),5)</f>
        <v>32820.26</v>
      </c>
      <c r="H111" s="3">
        <f>INDEX('[4]340y2016'!$A$1:$H$343,MATCH(A111,'[4]340y2016'!$A:$A,0),5)</f>
        <v>31098.84</v>
      </c>
      <c r="I111" s="3">
        <f t="shared" si="52"/>
        <v>209588.86000000002</v>
      </c>
      <c r="J111" s="3">
        <f t="shared" si="72"/>
        <v>555118.01</v>
      </c>
      <c r="K111" s="29"/>
      <c r="L111" s="29">
        <v>3952330</v>
      </c>
      <c r="M111" s="29">
        <v>4016946</v>
      </c>
      <c r="N111" s="29">
        <v>4131886</v>
      </c>
      <c r="O111" s="29">
        <f t="shared" si="53"/>
        <v>12101162</v>
      </c>
      <c r="Q111" s="17">
        <f t="shared" si="54"/>
        <v>4.5873116151986068E-2</v>
      </c>
      <c r="R111" s="29"/>
      <c r="S111" s="30">
        <v>634</v>
      </c>
      <c r="T111" s="19">
        <f t="shared" si="55"/>
        <v>29.083600000000001</v>
      </c>
      <c r="U111" s="20">
        <f t="shared" si="56"/>
        <v>1.424570948145433E-3</v>
      </c>
      <c r="V111" s="19">
        <f t="shared" si="57"/>
        <v>162508.82323529007</v>
      </c>
      <c r="W111" s="22"/>
      <c r="X111" s="21">
        <f t="shared" si="58"/>
        <v>24.367794757128515</v>
      </c>
      <c r="Y111" s="21">
        <f t="shared" si="59"/>
        <v>8282.0146841299611</v>
      </c>
      <c r="Z111" s="22"/>
      <c r="AA111" s="23">
        <f t="shared" si="60"/>
        <v>1.2418675489773521</v>
      </c>
      <c r="AB111" s="23"/>
      <c r="AC111" s="21">
        <v>62982</v>
      </c>
      <c r="AD111" s="21">
        <f t="shared" si="61"/>
        <v>99.34069400630915</v>
      </c>
      <c r="AE111" s="23">
        <f t="shared" si="62"/>
        <v>2.1985313193063974E-3</v>
      </c>
      <c r="AF111" s="22">
        <f t="shared" si="63"/>
        <v>13933.268742795688</v>
      </c>
      <c r="AG111" s="22"/>
      <c r="AH111" s="24">
        <f t="shared" si="64"/>
        <v>2.0892590707445926</v>
      </c>
      <c r="AI111" s="25">
        <f t="shared" si="46"/>
        <v>27.7</v>
      </c>
      <c r="AJ111" s="29"/>
      <c r="AK111" s="26">
        <f t="shared" si="65"/>
        <v>2.77</v>
      </c>
      <c r="AL111" s="31">
        <f t="shared" si="47"/>
        <v>18473.13</v>
      </c>
      <c r="AM111" s="31">
        <f t="shared" si="81"/>
        <v>29</v>
      </c>
      <c r="AN111" s="29"/>
      <c r="AO111" s="26">
        <f t="shared" si="48"/>
        <v>5.54</v>
      </c>
      <c r="AP111" s="31">
        <f t="shared" si="73"/>
        <v>37001.660000000003</v>
      </c>
      <c r="AQ111" s="31">
        <f t="shared" si="82"/>
        <v>58</v>
      </c>
      <c r="AR111" s="29"/>
      <c r="AS111" s="26">
        <f t="shared" si="49"/>
        <v>8.3099999999999987</v>
      </c>
      <c r="AT111" s="31">
        <f t="shared" si="66"/>
        <v>55668.689999999995</v>
      </c>
      <c r="AU111" s="31">
        <f t="shared" si="83"/>
        <v>88</v>
      </c>
      <c r="AV111" s="29"/>
      <c r="AW111" s="26">
        <f t="shared" si="50"/>
        <v>11.08</v>
      </c>
      <c r="AX111" s="31">
        <f t="shared" si="74"/>
        <v>74446.52</v>
      </c>
      <c r="AY111" s="31">
        <f t="shared" si="84"/>
        <v>117</v>
      </c>
      <c r="AZ111" s="29"/>
      <c r="BA111" s="28">
        <f t="shared" si="51"/>
        <v>13.85</v>
      </c>
      <c r="BB111" s="31">
        <f t="shared" si="75"/>
        <v>93335.15</v>
      </c>
      <c r="BC111" s="31">
        <f t="shared" si="85"/>
        <v>147</v>
      </c>
      <c r="BD111" s="29"/>
      <c r="BE111" s="28">
        <f t="shared" si="67"/>
        <v>16.619999999999997</v>
      </c>
      <c r="BF111" s="31">
        <f t="shared" si="76"/>
        <v>112334.57999999999</v>
      </c>
      <c r="BG111" s="31">
        <f t="shared" si="86"/>
        <v>177</v>
      </c>
      <c r="BH111" s="29"/>
      <c r="BI111" s="28">
        <f t="shared" si="68"/>
        <v>19.389999999999997</v>
      </c>
      <c r="BJ111" s="31">
        <f t="shared" si="77"/>
        <v>131057.00999999998</v>
      </c>
      <c r="BK111" s="31">
        <f t="shared" si="87"/>
        <v>207</v>
      </c>
      <c r="BL111" s="29"/>
      <c r="BM111" s="28">
        <f t="shared" si="69"/>
        <v>22.16</v>
      </c>
      <c r="BN111" s="31">
        <f t="shared" si="78"/>
        <v>150665.84</v>
      </c>
      <c r="BO111" s="31">
        <f t="shared" si="88"/>
        <v>238</v>
      </c>
      <c r="BP111" s="29"/>
      <c r="BQ111" s="28">
        <f t="shared" si="70"/>
        <v>24.93</v>
      </c>
      <c r="BR111" s="31">
        <f t="shared" si="79"/>
        <v>169997.66999999998</v>
      </c>
      <c r="BS111" s="31">
        <f t="shared" si="89"/>
        <v>268</v>
      </c>
      <c r="BT111" s="29"/>
      <c r="BU111" s="28">
        <f t="shared" si="71"/>
        <v>27.7</v>
      </c>
      <c r="BV111" s="31">
        <f t="shared" si="80"/>
        <v>189440.3</v>
      </c>
      <c r="BW111" s="29"/>
    </row>
    <row r="112" spans="1:75" x14ac:dyDescent="0.4">
      <c r="A112" s="14">
        <v>2088</v>
      </c>
      <c r="B112" s="15" t="s">
        <v>144</v>
      </c>
      <c r="C112" s="3">
        <f>INDEX('[1]2013-14 ATR Data'!$A$1:$M$352,MATCH(A112,'[1]2013-14 ATR Data'!$A:$A,0),8)</f>
        <v>255036.94</v>
      </c>
      <c r="D112" s="3">
        <f>INDEX([2]Sheet1!$A$1:$N$343,MATCH(A112,[2]Sheet1!$A$1:$A$65536,0),6)</f>
        <v>271056.63</v>
      </c>
      <c r="E112" s="3">
        <f>INDEX('[3]2015-16 ATR Data'!$A$1:$K$372,MATCH($A112,'[3]2015-16 ATR Data'!$A:$A,0),6)</f>
        <v>225829.93</v>
      </c>
      <c r="F112" s="3">
        <f>INDEX('[4]349y2014'!$A$1:$CK$352,MATCH(A112,'[4]349y2014'!$A:$A,0),5)</f>
        <v>29610.71</v>
      </c>
      <c r="G112" s="3">
        <f>INDEX('[4]343y2015'!$A$1:$J$346,MATCH(A112,'[4]343y2015'!$A:$A,0),5)</f>
        <v>33392.85</v>
      </c>
      <c r="H112" s="3">
        <f>INDEX('[4]340y2016'!$A$1:$H$343,MATCH(A112,'[4]340y2016'!$A:$A,0),5)</f>
        <v>33392.85</v>
      </c>
      <c r="I112" s="3">
        <f t="shared" si="52"/>
        <v>192437.08</v>
      </c>
      <c r="J112" s="3">
        <f t="shared" si="72"/>
        <v>655527.09</v>
      </c>
      <c r="K112" s="29"/>
      <c r="L112" s="29">
        <v>4167870</v>
      </c>
      <c r="M112" s="29">
        <v>4339843</v>
      </c>
      <c r="N112" s="29">
        <v>4253428</v>
      </c>
      <c r="O112" s="29">
        <f t="shared" si="53"/>
        <v>12761141</v>
      </c>
      <c r="Q112" s="17">
        <f t="shared" si="54"/>
        <v>5.1369002975517629E-2</v>
      </c>
      <c r="R112" s="29"/>
      <c r="S112" s="30">
        <v>698.3</v>
      </c>
      <c r="T112" s="19">
        <f t="shared" si="55"/>
        <v>35.871000000000002</v>
      </c>
      <c r="U112" s="20">
        <f t="shared" si="56"/>
        <v>1.7570309205505795E-3</v>
      </c>
      <c r="V112" s="19">
        <f t="shared" si="57"/>
        <v>200434.4028343496</v>
      </c>
      <c r="W112" s="22"/>
      <c r="X112" s="21">
        <f t="shared" si="58"/>
        <v>30.054641300697195</v>
      </c>
      <c r="Y112" s="21">
        <f t="shared" si="59"/>
        <v>9121.97295572232</v>
      </c>
      <c r="Z112" s="22"/>
      <c r="AA112" s="23">
        <f t="shared" si="60"/>
        <v>1.3678172073357804</v>
      </c>
      <c r="AB112" s="23"/>
      <c r="AC112" s="21">
        <v>75633</v>
      </c>
      <c r="AD112" s="21">
        <f t="shared" si="61"/>
        <v>108.31018187025634</v>
      </c>
      <c r="AE112" s="23">
        <f t="shared" si="62"/>
        <v>2.3970370795517821E-3</v>
      </c>
      <c r="AF112" s="22">
        <f t="shared" si="63"/>
        <v>15191.305906152766</v>
      </c>
      <c r="AG112" s="22"/>
      <c r="AH112" s="24">
        <f t="shared" si="64"/>
        <v>2.2778986214054231</v>
      </c>
      <c r="AI112" s="25">
        <f t="shared" si="46"/>
        <v>33.700000000000003</v>
      </c>
      <c r="AJ112" s="29"/>
      <c r="AK112" s="26">
        <f t="shared" si="65"/>
        <v>3.3700000000000006</v>
      </c>
      <c r="AL112" s="31">
        <f t="shared" si="47"/>
        <v>22474.530000000002</v>
      </c>
      <c r="AM112" s="31">
        <f t="shared" si="81"/>
        <v>32</v>
      </c>
      <c r="AN112" s="29"/>
      <c r="AO112" s="26">
        <f t="shared" si="48"/>
        <v>6.74</v>
      </c>
      <c r="AP112" s="31">
        <f t="shared" si="73"/>
        <v>45016.46</v>
      </c>
      <c r="AQ112" s="31">
        <f t="shared" si="82"/>
        <v>64</v>
      </c>
      <c r="AR112" s="29"/>
      <c r="AS112" s="26">
        <f t="shared" si="49"/>
        <v>10.110000000000001</v>
      </c>
      <c r="AT112" s="31">
        <f t="shared" si="66"/>
        <v>67726.890000000014</v>
      </c>
      <c r="AU112" s="31">
        <f t="shared" si="83"/>
        <v>97</v>
      </c>
      <c r="AV112" s="29"/>
      <c r="AW112" s="26">
        <f t="shared" si="50"/>
        <v>13.480000000000002</v>
      </c>
      <c r="AX112" s="31">
        <f t="shared" si="74"/>
        <v>90572.12000000001</v>
      </c>
      <c r="AY112" s="31">
        <f t="shared" si="84"/>
        <v>130</v>
      </c>
      <c r="AZ112" s="29"/>
      <c r="BA112" s="28">
        <f t="shared" si="51"/>
        <v>16.850000000000001</v>
      </c>
      <c r="BB112" s="31">
        <f t="shared" si="75"/>
        <v>113552.15000000001</v>
      </c>
      <c r="BC112" s="31">
        <f t="shared" si="85"/>
        <v>163</v>
      </c>
      <c r="BD112" s="29"/>
      <c r="BE112" s="28">
        <f t="shared" si="67"/>
        <v>20.220000000000002</v>
      </c>
      <c r="BF112" s="31">
        <f t="shared" si="76"/>
        <v>136666.98000000001</v>
      </c>
      <c r="BG112" s="31">
        <f t="shared" si="86"/>
        <v>196</v>
      </c>
      <c r="BH112" s="29"/>
      <c r="BI112" s="28">
        <f t="shared" si="68"/>
        <v>23.59</v>
      </c>
      <c r="BJ112" s="31">
        <f t="shared" si="77"/>
        <v>159444.81</v>
      </c>
      <c r="BK112" s="31">
        <f t="shared" si="87"/>
        <v>228</v>
      </c>
      <c r="BL112" s="29"/>
      <c r="BM112" s="28">
        <f t="shared" si="69"/>
        <v>26.960000000000004</v>
      </c>
      <c r="BN112" s="31">
        <f t="shared" si="78"/>
        <v>183301.04000000004</v>
      </c>
      <c r="BO112" s="31">
        <f t="shared" si="88"/>
        <v>262</v>
      </c>
      <c r="BP112" s="29"/>
      <c r="BQ112" s="28">
        <f t="shared" si="70"/>
        <v>30.330000000000002</v>
      </c>
      <c r="BR112" s="31">
        <f t="shared" si="79"/>
        <v>206820.27000000002</v>
      </c>
      <c r="BS112" s="31">
        <f t="shared" si="89"/>
        <v>296</v>
      </c>
      <c r="BT112" s="29"/>
      <c r="BU112" s="28">
        <f t="shared" si="71"/>
        <v>33.700000000000003</v>
      </c>
      <c r="BV112" s="31">
        <f t="shared" si="80"/>
        <v>230474.30000000002</v>
      </c>
      <c r="BW112" s="29"/>
    </row>
    <row r="113" spans="1:75" x14ac:dyDescent="0.4">
      <c r="A113" s="14">
        <v>2097</v>
      </c>
      <c r="B113" s="15" t="s">
        <v>145</v>
      </c>
      <c r="C113" s="3">
        <f>INDEX('[1]2013-14 ATR Data'!$A$1:$M$352,MATCH(A113,'[1]2013-14 ATR Data'!$A:$A,0),8)</f>
        <v>198029.68</v>
      </c>
      <c r="D113" s="3">
        <f>INDEX([2]Sheet1!$A$1:$N$343,MATCH(A113,[2]Sheet1!$A$1:$A$65536,0),6)</f>
        <v>289112.82</v>
      </c>
      <c r="E113" s="3">
        <f>INDEX('[3]2015-16 ATR Data'!$A$1:$K$372,MATCH($A113,'[3]2015-16 ATR Data'!$A:$A,0),6)</f>
        <v>199374.06</v>
      </c>
      <c r="F113" s="3">
        <f>INDEX('[4]349y2014'!$A$1:$CK$352,MATCH(A113,'[4]349y2014'!$A:$A,0),5)</f>
        <v>37745.86</v>
      </c>
      <c r="G113" s="3">
        <f>INDEX('[4]343y2015'!$A$1:$J$346,MATCH(A113,'[4]343y2015'!$A:$A,0),5)</f>
        <v>41421.01</v>
      </c>
      <c r="H113" s="3">
        <f>INDEX('[4]340y2016'!$A$1:$H$343,MATCH(A113,'[4]340y2016'!$A:$A,0),5)</f>
        <v>67438.73</v>
      </c>
      <c r="I113" s="3">
        <f t="shared" si="52"/>
        <v>131935.33000000002</v>
      </c>
      <c r="J113" s="3">
        <f t="shared" si="72"/>
        <v>539910.96000000008</v>
      </c>
      <c r="K113" s="29"/>
      <c r="L113" s="29">
        <v>2891979</v>
      </c>
      <c r="M113" s="29">
        <v>2954213</v>
      </c>
      <c r="N113" s="29">
        <v>2977227</v>
      </c>
      <c r="O113" s="29">
        <f t="shared" si="53"/>
        <v>8823419</v>
      </c>
      <c r="Q113" s="17">
        <f t="shared" si="54"/>
        <v>6.1190674499306909E-2</v>
      </c>
      <c r="R113" s="29"/>
      <c r="S113" s="30">
        <v>457.8</v>
      </c>
      <c r="T113" s="19">
        <f t="shared" si="55"/>
        <v>28.013100000000001</v>
      </c>
      <c r="U113" s="20">
        <f t="shared" si="56"/>
        <v>1.3721357888120051E-3</v>
      </c>
      <c r="V113" s="19">
        <f t="shared" si="57"/>
        <v>156527.24958988928</v>
      </c>
      <c r="W113" s="22"/>
      <c r="X113" s="21">
        <f t="shared" si="58"/>
        <v>23.47087263306182</v>
      </c>
      <c r="Y113" s="21">
        <f t="shared" si="59"/>
        <v>5980.2938839033059</v>
      </c>
      <c r="Z113" s="22"/>
      <c r="AA113" s="23">
        <f t="shared" si="60"/>
        <v>0.89673022700604377</v>
      </c>
      <c r="AB113" s="23"/>
      <c r="AC113" s="21">
        <v>77447</v>
      </c>
      <c r="AD113" s="21">
        <f t="shared" si="61"/>
        <v>169.17212756662298</v>
      </c>
      <c r="AE113" s="23">
        <f t="shared" si="62"/>
        <v>3.7439865357221723E-3</v>
      </c>
      <c r="AF113" s="22">
        <f t="shared" si="63"/>
        <v>23727.644957126748</v>
      </c>
      <c r="AG113" s="22"/>
      <c r="AH113" s="24">
        <f t="shared" si="64"/>
        <v>3.557901478051694</v>
      </c>
      <c r="AI113" s="25">
        <f t="shared" si="46"/>
        <v>27.93</v>
      </c>
      <c r="AJ113" s="29"/>
      <c r="AK113" s="26">
        <f t="shared" si="65"/>
        <v>2.7930000000000001</v>
      </c>
      <c r="AL113" s="31">
        <f t="shared" si="47"/>
        <v>18626.517</v>
      </c>
      <c r="AM113" s="31">
        <f t="shared" si="81"/>
        <v>41</v>
      </c>
      <c r="AN113" s="29"/>
      <c r="AO113" s="26">
        <f t="shared" si="48"/>
        <v>5.59</v>
      </c>
      <c r="AP113" s="31">
        <f t="shared" si="73"/>
        <v>37335.61</v>
      </c>
      <c r="AQ113" s="31">
        <f t="shared" si="82"/>
        <v>82</v>
      </c>
      <c r="AR113" s="29"/>
      <c r="AS113" s="26">
        <f t="shared" si="49"/>
        <v>8.3789999999999996</v>
      </c>
      <c r="AT113" s="31">
        <f t="shared" si="66"/>
        <v>56130.920999999995</v>
      </c>
      <c r="AU113" s="31">
        <f t="shared" si="83"/>
        <v>123</v>
      </c>
      <c r="AV113" s="29"/>
      <c r="AW113" s="26">
        <f t="shared" si="50"/>
        <v>11.172000000000001</v>
      </c>
      <c r="AX113" s="31">
        <f t="shared" si="74"/>
        <v>75064.668000000005</v>
      </c>
      <c r="AY113" s="31">
        <f t="shared" si="84"/>
        <v>164</v>
      </c>
      <c r="AZ113" s="29"/>
      <c r="BA113" s="28">
        <f t="shared" si="51"/>
        <v>13.965</v>
      </c>
      <c r="BB113" s="31">
        <f t="shared" si="75"/>
        <v>94110.134999999995</v>
      </c>
      <c r="BC113" s="31">
        <f t="shared" si="85"/>
        <v>206</v>
      </c>
      <c r="BD113" s="29"/>
      <c r="BE113" s="28">
        <f t="shared" si="67"/>
        <v>16.757999999999999</v>
      </c>
      <c r="BF113" s="31">
        <f t="shared" si="76"/>
        <v>113267.322</v>
      </c>
      <c r="BG113" s="31">
        <f t="shared" si="86"/>
        <v>247</v>
      </c>
      <c r="BH113" s="29"/>
      <c r="BI113" s="28">
        <f t="shared" si="68"/>
        <v>19.550999999999998</v>
      </c>
      <c r="BJ113" s="31">
        <f t="shared" si="77"/>
        <v>132145.209</v>
      </c>
      <c r="BK113" s="31">
        <f t="shared" si="87"/>
        <v>289</v>
      </c>
      <c r="BL113" s="29"/>
      <c r="BM113" s="28">
        <f t="shared" si="69"/>
        <v>22.344000000000001</v>
      </c>
      <c r="BN113" s="31">
        <f t="shared" si="78"/>
        <v>151916.856</v>
      </c>
      <c r="BO113" s="31">
        <f t="shared" si="88"/>
        <v>332</v>
      </c>
      <c r="BP113" s="29"/>
      <c r="BQ113" s="28">
        <f t="shared" si="70"/>
        <v>25.137</v>
      </c>
      <c r="BR113" s="31">
        <f t="shared" si="79"/>
        <v>171409.20300000001</v>
      </c>
      <c r="BS113" s="31">
        <f t="shared" si="89"/>
        <v>374</v>
      </c>
      <c r="BT113" s="29"/>
      <c r="BU113" s="28">
        <f t="shared" si="71"/>
        <v>27.93</v>
      </c>
      <c r="BV113" s="31">
        <f t="shared" si="80"/>
        <v>191013.27</v>
      </c>
      <c r="BW113" s="29"/>
    </row>
    <row r="114" spans="1:75" x14ac:dyDescent="0.4">
      <c r="A114" s="14">
        <v>2113</v>
      </c>
      <c r="B114" s="15" t="s">
        <v>146</v>
      </c>
      <c r="C114" s="3">
        <f>INDEX('[1]2013-14 ATR Data'!$A$1:$M$352,MATCH(A114,'[1]2013-14 ATR Data'!$A:$A,0),8)</f>
        <v>111109.21</v>
      </c>
      <c r="D114" s="3">
        <f>INDEX([2]Sheet1!$A$1:$N$343,MATCH(A114,[2]Sheet1!$A$1:$A$65536,0),6)</f>
        <v>92722.62</v>
      </c>
      <c r="E114" s="3">
        <f>INDEX('[3]2015-16 ATR Data'!$A$1:$K$372,MATCH($A114,'[3]2015-16 ATR Data'!$A:$A,0),6)</f>
        <v>69244.17</v>
      </c>
      <c r="F114" s="3">
        <f>INDEX('[4]349y2014'!$A$1:$CK$352,MATCH(A114,'[4]349y2014'!$A:$A,0),5)</f>
        <v>23516.15</v>
      </c>
      <c r="G114" s="3">
        <f>INDEX('[4]343y2015'!$A$1:$J$346,MATCH(A114,'[4]343y2015'!$A:$A,0),5)</f>
        <v>23516.15</v>
      </c>
      <c r="H114" s="3">
        <f>INDEX('[4]340y2016'!$A$1:$H$343,MATCH(A114,'[4]340y2016'!$A:$A,0),5)</f>
        <v>13824.58</v>
      </c>
      <c r="I114" s="3">
        <f t="shared" si="52"/>
        <v>55419.59</v>
      </c>
      <c r="J114" s="3">
        <f t="shared" si="72"/>
        <v>212219.12</v>
      </c>
      <c r="K114" s="29"/>
      <c r="L114" s="29">
        <v>1317239</v>
      </c>
      <c r="M114" s="29">
        <v>1507469</v>
      </c>
      <c r="N114" s="29">
        <v>1432301</v>
      </c>
      <c r="O114" s="29">
        <f t="shared" si="53"/>
        <v>4257009</v>
      </c>
      <c r="Q114" s="17">
        <f t="shared" si="54"/>
        <v>4.9851696343606505E-2</v>
      </c>
      <c r="R114" s="29"/>
      <c r="S114" s="30">
        <v>196</v>
      </c>
      <c r="T114" s="19">
        <f t="shared" si="55"/>
        <v>9.7708999999999993</v>
      </c>
      <c r="U114" s="20">
        <f t="shared" si="56"/>
        <v>4.7859756966930542E-4</v>
      </c>
      <c r="V114" s="19">
        <f t="shared" si="57"/>
        <v>54596.317544928948</v>
      </c>
      <c r="W114" s="22"/>
      <c r="X114" s="21">
        <f t="shared" si="58"/>
        <v>8.1865823279245689</v>
      </c>
      <c r="Y114" s="21">
        <f t="shared" si="59"/>
        <v>2560.3704701726692</v>
      </c>
      <c r="Z114" s="22"/>
      <c r="AA114" s="23">
        <f t="shared" si="60"/>
        <v>0.38392119810656311</v>
      </c>
      <c r="AB114" s="23"/>
      <c r="AC114" s="21">
        <v>16583</v>
      </c>
      <c r="AD114" s="21">
        <f t="shared" si="61"/>
        <v>84.607142857142861</v>
      </c>
      <c r="AE114" s="23">
        <f t="shared" si="62"/>
        <v>1.8724597736013953E-3</v>
      </c>
      <c r="AF114" s="22">
        <f t="shared" si="63"/>
        <v>11866.778974926516</v>
      </c>
      <c r="AG114" s="22"/>
      <c r="AH114" s="24">
        <f t="shared" si="64"/>
        <v>1.7793940583185659</v>
      </c>
      <c r="AI114" s="25">
        <f t="shared" si="46"/>
        <v>10.35</v>
      </c>
      <c r="AJ114" s="29"/>
      <c r="AK114" s="26">
        <f t="shared" si="65"/>
        <v>1.0349999999999999</v>
      </c>
      <c r="AL114" s="31">
        <f t="shared" si="47"/>
        <v>6902.4149999999991</v>
      </c>
      <c r="AM114" s="31">
        <f t="shared" si="81"/>
        <v>35</v>
      </c>
      <c r="AN114" s="29"/>
      <c r="AO114" s="26">
        <f t="shared" si="48"/>
        <v>2.0699999999999998</v>
      </c>
      <c r="AP114" s="31">
        <f t="shared" si="73"/>
        <v>13825.529999999999</v>
      </c>
      <c r="AQ114" s="31">
        <f t="shared" si="82"/>
        <v>71</v>
      </c>
      <c r="AR114" s="29"/>
      <c r="AS114" s="26">
        <f t="shared" si="49"/>
        <v>3.105</v>
      </c>
      <c r="AT114" s="31">
        <f t="shared" si="66"/>
        <v>20800.395</v>
      </c>
      <c r="AU114" s="31">
        <f t="shared" si="83"/>
        <v>106</v>
      </c>
      <c r="AV114" s="29"/>
      <c r="AW114" s="26">
        <f t="shared" si="50"/>
        <v>4.1399999999999997</v>
      </c>
      <c r="AX114" s="31">
        <f t="shared" si="74"/>
        <v>27816.659999999996</v>
      </c>
      <c r="AY114" s="31">
        <f t="shared" si="84"/>
        <v>142</v>
      </c>
      <c r="AZ114" s="29"/>
      <c r="BA114" s="28">
        <f t="shared" si="51"/>
        <v>5.1749999999999998</v>
      </c>
      <c r="BB114" s="31">
        <f t="shared" si="75"/>
        <v>34874.324999999997</v>
      </c>
      <c r="BC114" s="31">
        <f t="shared" si="85"/>
        <v>178</v>
      </c>
      <c r="BD114" s="29"/>
      <c r="BE114" s="28">
        <f t="shared" si="67"/>
        <v>6.21</v>
      </c>
      <c r="BF114" s="31">
        <f t="shared" si="76"/>
        <v>41973.39</v>
      </c>
      <c r="BG114" s="31">
        <f t="shared" si="86"/>
        <v>214</v>
      </c>
      <c r="BH114" s="29"/>
      <c r="BI114" s="28">
        <f t="shared" si="68"/>
        <v>7.2449999999999992</v>
      </c>
      <c r="BJ114" s="31">
        <f t="shared" si="77"/>
        <v>48968.954999999994</v>
      </c>
      <c r="BK114" s="31">
        <f t="shared" si="87"/>
        <v>250</v>
      </c>
      <c r="BL114" s="29"/>
      <c r="BM114" s="28">
        <f t="shared" si="69"/>
        <v>8.2799999999999994</v>
      </c>
      <c r="BN114" s="31">
        <f t="shared" si="78"/>
        <v>56295.719999999994</v>
      </c>
      <c r="BO114" s="31">
        <f t="shared" si="88"/>
        <v>287</v>
      </c>
      <c r="BP114" s="29"/>
      <c r="BQ114" s="28">
        <f t="shared" si="70"/>
        <v>9.3149999999999995</v>
      </c>
      <c r="BR114" s="31">
        <f t="shared" si="79"/>
        <v>63518.984999999993</v>
      </c>
      <c r="BS114" s="31">
        <f t="shared" si="89"/>
        <v>324</v>
      </c>
      <c r="BT114" s="29"/>
      <c r="BU114" s="28">
        <f t="shared" si="71"/>
        <v>10.35</v>
      </c>
      <c r="BV114" s="31">
        <f t="shared" si="80"/>
        <v>70783.649999999994</v>
      </c>
      <c r="BW114" s="29"/>
    </row>
    <row r="115" spans="1:75" x14ac:dyDescent="0.4">
      <c r="A115" s="14">
        <v>2124</v>
      </c>
      <c r="B115" s="15" t="s">
        <v>147</v>
      </c>
      <c r="C115" s="3">
        <f>INDEX('[1]2013-14 ATR Data'!$A$1:$M$352,MATCH(A115,'[1]2013-14 ATR Data'!$A:$A,0),8)</f>
        <v>219608.38</v>
      </c>
      <c r="D115" s="3">
        <f>INDEX([2]Sheet1!$A$1:$N$343,MATCH(A115,[2]Sheet1!$A$1:$A$65536,0),6)</f>
        <v>227851.61</v>
      </c>
      <c r="E115" s="3">
        <f>INDEX('[3]2015-16 ATR Data'!$A$1:$K$372,MATCH($A115,'[3]2015-16 ATR Data'!$A:$A,0),6)</f>
        <v>161237.53</v>
      </c>
      <c r="F115" s="3">
        <f>INDEX('[4]349y2014'!$A$1:$CK$352,MATCH(A115,'[4]349y2014'!$A:$A,0),5)</f>
        <v>18874.14</v>
      </c>
      <c r="G115" s="3">
        <f>INDEX('[4]343y2015'!$A$1:$J$346,MATCH(A115,'[4]343y2015'!$A:$A,0),5)</f>
        <v>40549.279999999999</v>
      </c>
      <c r="H115" s="3">
        <f>INDEX('[4]340y2016'!$A$1:$H$343,MATCH(A115,'[4]340y2016'!$A:$A,0),5)</f>
        <v>42876.85</v>
      </c>
      <c r="I115" s="3">
        <f t="shared" si="52"/>
        <v>118360.68</v>
      </c>
      <c r="J115" s="3">
        <f t="shared" si="72"/>
        <v>506397.25</v>
      </c>
      <c r="K115" s="29"/>
      <c r="L115" s="29">
        <v>8293789</v>
      </c>
      <c r="M115" s="29">
        <v>8789491</v>
      </c>
      <c r="N115" s="29">
        <v>8988192</v>
      </c>
      <c r="O115" s="29">
        <f t="shared" si="53"/>
        <v>26071472</v>
      </c>
      <c r="Q115" s="17">
        <f t="shared" si="54"/>
        <v>1.9423423809748833E-2</v>
      </c>
      <c r="R115" s="29"/>
      <c r="S115" s="30">
        <v>1376.9</v>
      </c>
      <c r="T115" s="19">
        <f t="shared" si="55"/>
        <v>26.7441</v>
      </c>
      <c r="U115" s="20">
        <f t="shared" si="56"/>
        <v>1.3099777157675211E-3</v>
      </c>
      <c r="V115" s="19">
        <f t="shared" si="57"/>
        <v>149436.52847264166</v>
      </c>
      <c r="W115" s="22"/>
      <c r="X115" s="21">
        <f t="shared" si="58"/>
        <v>22.407636598086917</v>
      </c>
      <c r="Y115" s="21">
        <f t="shared" si="59"/>
        <v>17986.602552963002</v>
      </c>
      <c r="Z115" s="22"/>
      <c r="AA115" s="23">
        <f t="shared" si="60"/>
        <v>2.6970464166986057</v>
      </c>
      <c r="AB115" s="23"/>
      <c r="AC115" s="21">
        <v>79435</v>
      </c>
      <c r="AD115" s="21">
        <f t="shared" si="61"/>
        <v>57.691190355145615</v>
      </c>
      <c r="AE115" s="23">
        <f t="shared" si="62"/>
        <v>1.2767767541044099E-3</v>
      </c>
      <c r="AF115" s="22">
        <f t="shared" si="63"/>
        <v>8091.6171096909711</v>
      </c>
      <c r="AG115" s="22"/>
      <c r="AH115" s="24">
        <f t="shared" si="64"/>
        <v>1.2133179051868304</v>
      </c>
      <c r="AI115" s="25">
        <f t="shared" si="46"/>
        <v>26.32</v>
      </c>
      <c r="AJ115" s="29"/>
      <c r="AK115" s="26">
        <f t="shared" si="65"/>
        <v>2.6320000000000001</v>
      </c>
      <c r="AL115" s="31">
        <f t="shared" si="47"/>
        <v>17552.808000000001</v>
      </c>
      <c r="AM115" s="31">
        <f t="shared" si="81"/>
        <v>13</v>
      </c>
      <c r="AN115" s="29"/>
      <c r="AO115" s="26">
        <f t="shared" si="48"/>
        <v>5.26</v>
      </c>
      <c r="AP115" s="31">
        <f t="shared" si="73"/>
        <v>35131.54</v>
      </c>
      <c r="AQ115" s="31">
        <f t="shared" si="82"/>
        <v>26</v>
      </c>
      <c r="AR115" s="29"/>
      <c r="AS115" s="26">
        <f t="shared" si="49"/>
        <v>7.8959999999999999</v>
      </c>
      <c r="AT115" s="31">
        <f t="shared" si="66"/>
        <v>52895.303999999996</v>
      </c>
      <c r="AU115" s="31">
        <f t="shared" si="83"/>
        <v>38</v>
      </c>
      <c r="AV115" s="29"/>
      <c r="AW115" s="26">
        <f t="shared" si="50"/>
        <v>10.528</v>
      </c>
      <c r="AX115" s="31">
        <f t="shared" si="74"/>
        <v>70737.631999999998</v>
      </c>
      <c r="AY115" s="31">
        <f t="shared" si="84"/>
        <v>51</v>
      </c>
      <c r="AZ115" s="29"/>
      <c r="BA115" s="28">
        <f t="shared" si="51"/>
        <v>13.16</v>
      </c>
      <c r="BB115" s="31">
        <f t="shared" si="75"/>
        <v>88685.24</v>
      </c>
      <c r="BC115" s="31">
        <f t="shared" si="85"/>
        <v>64</v>
      </c>
      <c r="BD115" s="29"/>
      <c r="BE115" s="28">
        <f t="shared" si="67"/>
        <v>15.792</v>
      </c>
      <c r="BF115" s="31">
        <f t="shared" si="76"/>
        <v>106738.128</v>
      </c>
      <c r="BG115" s="31">
        <f t="shared" si="86"/>
        <v>78</v>
      </c>
      <c r="BH115" s="29"/>
      <c r="BI115" s="28">
        <f t="shared" si="68"/>
        <v>18.423999999999999</v>
      </c>
      <c r="BJ115" s="31">
        <f t="shared" si="77"/>
        <v>124527.81599999999</v>
      </c>
      <c r="BK115" s="31">
        <f t="shared" si="87"/>
        <v>90</v>
      </c>
      <c r="BL115" s="29"/>
      <c r="BM115" s="28">
        <f t="shared" si="69"/>
        <v>21.056000000000001</v>
      </c>
      <c r="BN115" s="31">
        <f t="shared" si="78"/>
        <v>143159.74400000001</v>
      </c>
      <c r="BO115" s="31">
        <f t="shared" si="88"/>
        <v>104</v>
      </c>
      <c r="BP115" s="29"/>
      <c r="BQ115" s="28">
        <f t="shared" si="70"/>
        <v>23.688000000000002</v>
      </c>
      <c r="BR115" s="31">
        <f t="shared" si="79"/>
        <v>161528.47200000001</v>
      </c>
      <c r="BS115" s="31">
        <f t="shared" si="89"/>
        <v>117</v>
      </c>
      <c r="BT115" s="29"/>
      <c r="BU115" s="28">
        <f t="shared" si="71"/>
        <v>26.32</v>
      </c>
      <c r="BV115" s="31">
        <f t="shared" si="80"/>
        <v>180002.48</v>
      </c>
      <c r="BW115" s="29"/>
    </row>
    <row r="116" spans="1:75" x14ac:dyDescent="0.4">
      <c r="A116" s="14">
        <v>2151</v>
      </c>
      <c r="B116" s="15" t="s">
        <v>148</v>
      </c>
      <c r="C116" s="3">
        <f>INDEX('[1]2013-14 ATR Data'!$A$1:$M$352,MATCH(A116,'[1]2013-14 ATR Data'!$A:$A,0),8)</f>
        <v>105481</v>
      </c>
      <c r="D116" s="3">
        <f>INDEX([2]Sheet1!$A$1:$N$343,MATCH(A116,[2]Sheet1!$A$1:$A$65536,0),6)</f>
        <v>256509.56</v>
      </c>
      <c r="E116" s="3">
        <f>INDEX('[3]2015-16 ATR Data'!$A$1:$K$372,MATCH($A116,'[3]2015-16 ATR Data'!$A:$A,0),6)</f>
        <v>238094.96</v>
      </c>
      <c r="F116" s="3">
        <f>INDEX('[4]349y2014'!$A$1:$CK$352,MATCH(A116,'[4]349y2014'!$A:$A,0),5)</f>
        <v>18037.14</v>
      </c>
      <c r="G116" s="3">
        <f>INDEX('[4]343y2015'!$A$1:$J$346,MATCH(A116,'[4]343y2015'!$A:$A,0),5)</f>
        <v>71538.84</v>
      </c>
      <c r="H116" s="3">
        <f>INDEX('[4]340y2016'!$A$1:$H$343,MATCH(A116,'[4]340y2016'!$A:$A,0),5)</f>
        <v>57644.56</v>
      </c>
      <c r="I116" s="3">
        <f t="shared" si="52"/>
        <v>180450.4</v>
      </c>
      <c r="J116" s="3">
        <f t="shared" si="72"/>
        <v>452864.98000000004</v>
      </c>
      <c r="K116" s="29"/>
      <c r="L116" s="29">
        <v>1366819</v>
      </c>
      <c r="M116" s="29">
        <v>2814135</v>
      </c>
      <c r="N116" s="29">
        <v>2703420</v>
      </c>
      <c r="O116" s="29">
        <f t="shared" si="53"/>
        <v>6884374</v>
      </c>
      <c r="Q116" s="17">
        <f t="shared" si="54"/>
        <v>6.578157723563538E-2</v>
      </c>
      <c r="R116" s="29"/>
      <c r="S116" s="30">
        <v>442.5</v>
      </c>
      <c r="T116" s="19">
        <f t="shared" si="55"/>
        <v>29.1083</v>
      </c>
      <c r="U116" s="20">
        <f t="shared" si="56"/>
        <v>1.4257808018918465E-3</v>
      </c>
      <c r="V116" s="19">
        <f t="shared" si="57"/>
        <v>162646.83805924279</v>
      </c>
      <c r="W116" s="22"/>
      <c r="X116" s="21">
        <f t="shared" si="58"/>
        <v>24.388489737478299</v>
      </c>
      <c r="Y116" s="21">
        <f t="shared" si="59"/>
        <v>5780.4282298541129</v>
      </c>
      <c r="Z116" s="22"/>
      <c r="AA116" s="23">
        <f t="shared" si="60"/>
        <v>0.86676086817425591</v>
      </c>
      <c r="AB116" s="23"/>
      <c r="AC116" s="21">
        <v>166326</v>
      </c>
      <c r="AD116" s="21">
        <f t="shared" si="61"/>
        <v>375.87796610169494</v>
      </c>
      <c r="AE116" s="23">
        <f t="shared" si="62"/>
        <v>8.3186400998897896E-3</v>
      </c>
      <c r="AF116" s="22">
        <f t="shared" si="63"/>
        <v>52719.671113408425</v>
      </c>
      <c r="AG116" s="22"/>
      <c r="AH116" s="24">
        <f t="shared" si="64"/>
        <v>7.905183852662832</v>
      </c>
      <c r="AI116" s="25">
        <f t="shared" si="46"/>
        <v>33.159999999999997</v>
      </c>
      <c r="AJ116" s="29"/>
      <c r="AK116" s="26">
        <f t="shared" si="65"/>
        <v>3.3159999999999998</v>
      </c>
      <c r="AL116" s="31">
        <f t="shared" si="47"/>
        <v>22114.403999999999</v>
      </c>
      <c r="AM116" s="31">
        <f t="shared" si="81"/>
        <v>50</v>
      </c>
      <c r="AN116" s="29"/>
      <c r="AO116" s="26">
        <f t="shared" si="48"/>
        <v>6.63</v>
      </c>
      <c r="AP116" s="31">
        <f t="shared" si="73"/>
        <v>44281.77</v>
      </c>
      <c r="AQ116" s="31">
        <f t="shared" si="82"/>
        <v>100</v>
      </c>
      <c r="AR116" s="29"/>
      <c r="AS116" s="26">
        <f t="shared" si="49"/>
        <v>9.9479999999999986</v>
      </c>
      <c r="AT116" s="31">
        <f t="shared" si="66"/>
        <v>66641.651999999987</v>
      </c>
      <c r="AU116" s="31">
        <f t="shared" si="83"/>
        <v>151</v>
      </c>
      <c r="AV116" s="29"/>
      <c r="AW116" s="26">
        <f t="shared" si="50"/>
        <v>13.263999999999999</v>
      </c>
      <c r="AX116" s="31">
        <f t="shared" si="74"/>
        <v>89120.815999999992</v>
      </c>
      <c r="AY116" s="31">
        <f t="shared" si="84"/>
        <v>201</v>
      </c>
      <c r="AZ116" s="29"/>
      <c r="BA116" s="28">
        <f t="shared" si="51"/>
        <v>16.579999999999998</v>
      </c>
      <c r="BB116" s="31">
        <f t="shared" si="75"/>
        <v>111732.62</v>
      </c>
      <c r="BC116" s="31">
        <f t="shared" si="85"/>
        <v>253</v>
      </c>
      <c r="BD116" s="29"/>
      <c r="BE116" s="28">
        <f t="shared" si="67"/>
        <v>19.895999999999997</v>
      </c>
      <c r="BF116" s="31">
        <f t="shared" si="76"/>
        <v>134477.06399999998</v>
      </c>
      <c r="BG116" s="31">
        <f t="shared" si="86"/>
        <v>304</v>
      </c>
      <c r="BH116" s="29"/>
      <c r="BI116" s="28">
        <f t="shared" si="68"/>
        <v>23.211999999999996</v>
      </c>
      <c r="BJ116" s="31">
        <f t="shared" si="77"/>
        <v>156889.90799999997</v>
      </c>
      <c r="BK116" s="31">
        <f t="shared" si="87"/>
        <v>355</v>
      </c>
      <c r="BL116" s="29"/>
      <c r="BM116" s="28">
        <f t="shared" si="69"/>
        <v>26.527999999999999</v>
      </c>
      <c r="BN116" s="31">
        <f t="shared" si="78"/>
        <v>180363.872</v>
      </c>
      <c r="BO116" s="31">
        <f t="shared" si="88"/>
        <v>408</v>
      </c>
      <c r="BP116" s="29"/>
      <c r="BQ116" s="28">
        <f t="shared" si="70"/>
        <v>29.843999999999998</v>
      </c>
      <c r="BR116" s="31">
        <f t="shared" si="79"/>
        <v>203506.23599999998</v>
      </c>
      <c r="BS116" s="31">
        <f t="shared" si="89"/>
        <v>460</v>
      </c>
      <c r="BT116" s="29"/>
      <c r="BU116" s="28">
        <f t="shared" si="71"/>
        <v>33.159999999999997</v>
      </c>
      <c r="BV116" s="31">
        <f t="shared" si="80"/>
        <v>226781.24</v>
      </c>
      <c r="BW116" s="29"/>
    </row>
    <row r="117" spans="1:75" x14ac:dyDescent="0.4">
      <c r="A117" s="14">
        <v>2169</v>
      </c>
      <c r="B117" s="15" t="s">
        <v>149</v>
      </c>
      <c r="C117" s="3">
        <f>INDEX('[1]2013-14 ATR Data'!$A$1:$M$352,MATCH(A117,'[1]2013-14 ATR Data'!$A:$A,0),8)</f>
        <v>605035.59</v>
      </c>
      <c r="D117" s="3">
        <f>INDEX([2]Sheet1!$A$1:$N$343,MATCH(A117,[2]Sheet1!$A$1:$A$65536,0),6)</f>
        <v>596787.29</v>
      </c>
      <c r="E117" s="3">
        <f>INDEX('[3]2015-16 ATR Data'!$A$1:$K$372,MATCH($A117,'[3]2015-16 ATR Data'!$A:$A,0),6)</f>
        <v>537153.43000000005</v>
      </c>
      <c r="F117" s="3">
        <f>INDEX('[4]349y2014'!$A$1:$CK$352,MATCH(A117,'[4]349y2014'!$A:$A,0),5)</f>
        <v>66775.72</v>
      </c>
      <c r="G117" s="3">
        <f>INDEX('[4]343y2015'!$A$1:$J$346,MATCH(A117,'[4]343y2015'!$A:$A,0),5)</f>
        <v>78247.56</v>
      </c>
      <c r="H117" s="3">
        <f>INDEX('[4]340y2016'!$A$1:$H$343,MATCH(A117,'[4]340y2016'!$A:$A,0),5)</f>
        <v>55969.56</v>
      </c>
      <c r="I117" s="3">
        <f t="shared" si="52"/>
        <v>481183.87000000005</v>
      </c>
      <c r="J117" s="3">
        <f t="shared" si="72"/>
        <v>1537983.47</v>
      </c>
      <c r="K117" s="29"/>
      <c r="L117" s="29">
        <v>10372647</v>
      </c>
      <c r="M117" s="29">
        <v>10568833</v>
      </c>
      <c r="N117" s="29">
        <v>10685534</v>
      </c>
      <c r="O117" s="29">
        <f t="shared" si="53"/>
        <v>31627014</v>
      </c>
      <c r="Q117" s="17">
        <f t="shared" si="54"/>
        <v>4.8628791513482747E-2</v>
      </c>
      <c r="R117" s="29"/>
      <c r="S117" s="30">
        <v>1636.6</v>
      </c>
      <c r="T117" s="19">
        <f t="shared" si="55"/>
        <v>79.585899999999995</v>
      </c>
      <c r="U117" s="20">
        <f t="shared" si="56"/>
        <v>3.8982712257769883E-3</v>
      </c>
      <c r="V117" s="19">
        <f t="shared" si="57"/>
        <v>444697.73188743729</v>
      </c>
      <c r="W117" s="22"/>
      <c r="X117" s="21">
        <f t="shared" si="58"/>
        <v>66.681321320653367</v>
      </c>
      <c r="Y117" s="21">
        <f t="shared" si="59"/>
        <v>21379.093425941788</v>
      </c>
      <c r="Z117" s="22"/>
      <c r="AA117" s="23">
        <f t="shared" si="60"/>
        <v>3.2057420041898017</v>
      </c>
      <c r="AB117" s="23"/>
      <c r="AC117" s="21">
        <v>195676</v>
      </c>
      <c r="AD117" s="21">
        <f t="shared" si="61"/>
        <v>119.56250763778566</v>
      </c>
      <c r="AE117" s="23">
        <f t="shared" si="62"/>
        <v>2.6460648406562135E-3</v>
      </c>
      <c r="AF117" s="22">
        <f t="shared" si="63"/>
        <v>16769.528008069159</v>
      </c>
      <c r="AG117" s="22"/>
      <c r="AH117" s="24">
        <f t="shared" si="64"/>
        <v>2.5145491090222163</v>
      </c>
      <c r="AI117" s="25">
        <f t="shared" si="46"/>
        <v>72.400000000000006</v>
      </c>
      <c r="AJ117" s="29"/>
      <c r="AK117" s="26">
        <f t="shared" si="65"/>
        <v>7.2400000000000011</v>
      </c>
      <c r="AL117" s="31">
        <f t="shared" si="47"/>
        <v>48283.560000000005</v>
      </c>
      <c r="AM117" s="31">
        <f t="shared" si="81"/>
        <v>30</v>
      </c>
      <c r="AN117" s="29"/>
      <c r="AO117" s="26">
        <f t="shared" si="48"/>
        <v>14.48</v>
      </c>
      <c r="AP117" s="31">
        <f t="shared" si="73"/>
        <v>96711.92</v>
      </c>
      <c r="AQ117" s="31">
        <f t="shared" si="82"/>
        <v>59</v>
      </c>
      <c r="AR117" s="29"/>
      <c r="AS117" s="26">
        <f t="shared" si="49"/>
        <v>21.720000000000002</v>
      </c>
      <c r="AT117" s="31">
        <f t="shared" si="66"/>
        <v>145502.28000000003</v>
      </c>
      <c r="AU117" s="31">
        <f t="shared" si="83"/>
        <v>89</v>
      </c>
      <c r="AV117" s="29"/>
      <c r="AW117" s="26">
        <f t="shared" si="50"/>
        <v>28.960000000000004</v>
      </c>
      <c r="AX117" s="31">
        <f t="shared" si="74"/>
        <v>194582.24000000002</v>
      </c>
      <c r="AY117" s="31">
        <f t="shared" si="84"/>
        <v>119</v>
      </c>
      <c r="AZ117" s="29"/>
      <c r="BA117" s="28">
        <f t="shared" si="51"/>
        <v>36.200000000000003</v>
      </c>
      <c r="BB117" s="31">
        <f t="shared" si="75"/>
        <v>243951.80000000002</v>
      </c>
      <c r="BC117" s="31">
        <f t="shared" si="85"/>
        <v>149</v>
      </c>
      <c r="BD117" s="29"/>
      <c r="BE117" s="28">
        <f t="shared" si="67"/>
        <v>43.440000000000005</v>
      </c>
      <c r="BF117" s="31">
        <f t="shared" si="76"/>
        <v>293610.96000000002</v>
      </c>
      <c r="BG117" s="31">
        <f t="shared" si="86"/>
        <v>179</v>
      </c>
      <c r="BH117" s="29"/>
      <c r="BI117" s="28">
        <f t="shared" si="68"/>
        <v>50.68</v>
      </c>
      <c r="BJ117" s="31">
        <f t="shared" si="77"/>
        <v>342546.12</v>
      </c>
      <c r="BK117" s="31">
        <f t="shared" si="87"/>
        <v>209</v>
      </c>
      <c r="BL117" s="29"/>
      <c r="BM117" s="28">
        <f t="shared" si="69"/>
        <v>57.920000000000009</v>
      </c>
      <c r="BN117" s="31">
        <f t="shared" si="78"/>
        <v>393798.08000000007</v>
      </c>
      <c r="BO117" s="31">
        <f t="shared" si="88"/>
        <v>241</v>
      </c>
      <c r="BP117" s="29"/>
      <c r="BQ117" s="28">
        <f t="shared" si="70"/>
        <v>65.160000000000011</v>
      </c>
      <c r="BR117" s="31">
        <f t="shared" si="79"/>
        <v>444326.0400000001</v>
      </c>
      <c r="BS117" s="31">
        <f t="shared" si="89"/>
        <v>271</v>
      </c>
      <c r="BT117" s="29"/>
      <c r="BU117" s="28">
        <f t="shared" si="71"/>
        <v>72.400000000000006</v>
      </c>
      <c r="BV117" s="31">
        <f t="shared" si="80"/>
        <v>495143.60000000003</v>
      </c>
      <c r="BW117" s="29"/>
    </row>
    <row r="118" spans="1:75" s="37" customFormat="1" x14ac:dyDescent="0.4">
      <c r="A118" s="33">
        <v>2295</v>
      </c>
      <c r="B118" s="34" t="s">
        <v>150</v>
      </c>
      <c r="C118" s="35">
        <f>INDEX('[1]2013-14 ATR Data'!$A$1:$M$352,MATCH(A118,'[1]2013-14 ATR Data'!$A:$A,0),8)</f>
        <v>433340.69</v>
      </c>
      <c r="D118" s="35">
        <f>INDEX([2]Sheet1!$A$1:$N$343,MATCH(A118,[2]Sheet1!$A$1:$A$65536,0),6)</f>
        <v>369577.14</v>
      </c>
      <c r="E118" s="35">
        <f>INDEX('[3]2015-16 ATR Data'!$A$1:$K$372,MATCH($A118,'[3]2015-16 ATR Data'!$A:$A,0),6)</f>
        <v>404949.79</v>
      </c>
      <c r="F118" s="35">
        <f>INDEX('[4]349y2014'!$A$1:$CK$352,MATCH(A118,'[4]349y2014'!$A:$A,0),5)</f>
        <v>64610.73</v>
      </c>
      <c r="G118" s="35">
        <f>INDEX('[4]343y2015'!$A$1:$J$346,MATCH(A118,'[4]343y2015'!$A:$A,0),5)</f>
        <v>64610.73</v>
      </c>
      <c r="H118" s="35">
        <f>INDEX('[4]340y2016'!$A$1:$H$343,MATCH(A118,'[4]340y2016'!$A:$A,0),5)</f>
        <v>59325.01</v>
      </c>
      <c r="I118" s="35">
        <f t="shared" si="52"/>
        <v>345624.77999999997</v>
      </c>
      <c r="J118" s="35">
        <f t="shared" si="72"/>
        <v>1019321.1500000001</v>
      </c>
      <c r="K118" s="36"/>
      <c r="L118" s="36">
        <v>6787986</v>
      </c>
      <c r="M118" s="36">
        <v>7044714</v>
      </c>
      <c r="N118" s="36">
        <v>7086685</v>
      </c>
      <c r="O118" s="36">
        <f t="shared" si="53"/>
        <v>20919385</v>
      </c>
      <c r="Q118" s="38">
        <f t="shared" si="54"/>
        <v>4.872615280038109E-2</v>
      </c>
      <c r="R118" s="36"/>
      <c r="S118" s="39">
        <v>1105.3</v>
      </c>
      <c r="T118" s="40">
        <f t="shared" si="55"/>
        <v>53.856999999999999</v>
      </c>
      <c r="U118" s="41">
        <f t="shared" si="56"/>
        <v>2.6380199684450543E-3</v>
      </c>
      <c r="V118" s="40">
        <f t="shared" si="57"/>
        <v>300933.7803085937</v>
      </c>
      <c r="W118" s="42"/>
      <c r="X118" s="43">
        <f t="shared" si="58"/>
        <v>45.124273550546363</v>
      </c>
      <c r="Y118" s="43">
        <f t="shared" si="59"/>
        <v>14438.660615723733</v>
      </c>
      <c r="Z118" s="42"/>
      <c r="AA118" s="44">
        <f t="shared" si="60"/>
        <v>2.165041327893797</v>
      </c>
      <c r="AB118" s="44"/>
      <c r="AC118" s="43">
        <v>146997</v>
      </c>
      <c r="AD118" s="43">
        <f t="shared" si="61"/>
        <v>132.9928526191984</v>
      </c>
      <c r="AE118" s="44">
        <f t="shared" si="62"/>
        <v>2.943294836541386E-3</v>
      </c>
      <c r="AF118" s="42">
        <f t="shared" si="63"/>
        <v>18653.23345029807</v>
      </c>
      <c r="AG118" s="42"/>
      <c r="AH118" s="45">
        <f t="shared" si="64"/>
        <v>2.797006065421813</v>
      </c>
      <c r="AI118" s="46">
        <f t="shared" si="46"/>
        <v>50.09</v>
      </c>
      <c r="AJ118" s="36"/>
      <c r="AK118" s="47">
        <f t="shared" si="65"/>
        <v>5.0090000000000003</v>
      </c>
      <c r="AL118" s="48">
        <f t="shared" si="47"/>
        <v>33405.021000000001</v>
      </c>
      <c r="AM118" s="31">
        <f t="shared" si="81"/>
        <v>30</v>
      </c>
      <c r="AN118" s="36"/>
      <c r="AO118" s="47">
        <f t="shared" si="48"/>
        <v>10.02</v>
      </c>
      <c r="AP118" s="48">
        <f t="shared" si="73"/>
        <v>66923.58</v>
      </c>
      <c r="AQ118" s="31">
        <f t="shared" si="82"/>
        <v>61</v>
      </c>
      <c r="AR118" s="36"/>
      <c r="AS118" s="47">
        <f t="shared" si="49"/>
        <v>15.027000000000001</v>
      </c>
      <c r="AT118" s="48">
        <f t="shared" si="66"/>
        <v>100665.87300000001</v>
      </c>
      <c r="AU118" s="31">
        <f t="shared" si="83"/>
        <v>91</v>
      </c>
      <c r="AV118" s="36"/>
      <c r="AW118" s="47">
        <f t="shared" si="50"/>
        <v>20.036000000000001</v>
      </c>
      <c r="AX118" s="48">
        <f t="shared" si="74"/>
        <v>134621.88400000002</v>
      </c>
      <c r="AY118" s="31">
        <f t="shared" si="84"/>
        <v>122</v>
      </c>
      <c r="AZ118" s="36"/>
      <c r="BA118" s="49">
        <f t="shared" si="51"/>
        <v>25.045000000000002</v>
      </c>
      <c r="BB118" s="48">
        <f t="shared" si="75"/>
        <v>168778.255</v>
      </c>
      <c r="BC118" s="31">
        <f t="shared" si="85"/>
        <v>153</v>
      </c>
      <c r="BD118" s="36"/>
      <c r="BE118" s="49">
        <f t="shared" si="67"/>
        <v>30.054000000000002</v>
      </c>
      <c r="BF118" s="48">
        <f t="shared" si="76"/>
        <v>203134.986</v>
      </c>
      <c r="BG118" s="31">
        <f t="shared" si="86"/>
        <v>184</v>
      </c>
      <c r="BH118" s="36"/>
      <c r="BI118" s="49">
        <f t="shared" si="68"/>
        <v>35.063000000000002</v>
      </c>
      <c r="BJ118" s="48">
        <f t="shared" si="77"/>
        <v>236990.81700000001</v>
      </c>
      <c r="BK118" s="31">
        <f t="shared" si="87"/>
        <v>214</v>
      </c>
      <c r="BL118" s="36"/>
      <c r="BM118" s="49">
        <f t="shared" si="69"/>
        <v>40.072000000000003</v>
      </c>
      <c r="BN118" s="48">
        <f t="shared" si="78"/>
        <v>272449.52799999999</v>
      </c>
      <c r="BO118" s="31">
        <f t="shared" si="88"/>
        <v>246</v>
      </c>
      <c r="BP118" s="36"/>
      <c r="BQ118" s="49">
        <f t="shared" si="70"/>
        <v>45.081000000000003</v>
      </c>
      <c r="BR118" s="48">
        <f t="shared" si="79"/>
        <v>307407.33900000004</v>
      </c>
      <c r="BS118" s="31">
        <f t="shared" si="89"/>
        <v>278</v>
      </c>
      <c r="BT118" s="36"/>
      <c r="BU118" s="49">
        <f t="shared" si="71"/>
        <v>50.09</v>
      </c>
      <c r="BV118" s="48">
        <f t="shared" si="80"/>
        <v>342565.51</v>
      </c>
      <c r="BW118" s="36"/>
    </row>
    <row r="119" spans="1:75" x14ac:dyDescent="0.4">
      <c r="A119" s="14">
        <v>2313</v>
      </c>
      <c r="B119" s="15" t="s">
        <v>151</v>
      </c>
      <c r="C119" s="3">
        <f>INDEX('[1]2013-14 ATR Data'!$A$1:$M$352,MATCH(A119,'[1]2013-14 ATR Data'!$A:$A,0),8)</f>
        <v>944601.5</v>
      </c>
      <c r="D119" s="3">
        <f>INDEX([2]Sheet1!$A$1:$N$343,MATCH(A119,[2]Sheet1!$A$1:$A$65536,0),6)</f>
        <v>738270.97</v>
      </c>
      <c r="E119" s="3">
        <f>INDEX('[3]2015-16 ATR Data'!$A$1:$K$372,MATCH($A119,'[3]2015-16 ATR Data'!$A:$A,0),6)</f>
        <v>790124.59</v>
      </c>
      <c r="F119" s="3">
        <f>INDEX('[4]349y2014'!$A$1:$CK$352,MATCH(A119,'[4]349y2014'!$A:$A,0),5)</f>
        <v>228929.13</v>
      </c>
      <c r="G119" s="3">
        <f>INDEX('[4]343y2015'!$A$1:$J$346,MATCH(A119,'[4]343y2015'!$A:$A,0),5)</f>
        <v>228929.13</v>
      </c>
      <c r="H119" s="3">
        <f>INDEX('[4]340y2016'!$A$1:$H$343,MATCH(A119,'[4]340y2016'!$A:$A,0),5)</f>
        <v>259506.29</v>
      </c>
      <c r="I119" s="3">
        <f t="shared" si="52"/>
        <v>530618.29999999993</v>
      </c>
      <c r="J119" s="3">
        <f t="shared" si="72"/>
        <v>1755632.51</v>
      </c>
      <c r="K119" s="29"/>
      <c r="L119" s="29">
        <v>22820146</v>
      </c>
      <c r="M119" s="29">
        <v>23845251</v>
      </c>
      <c r="N119" s="29">
        <v>24384438</v>
      </c>
      <c r="O119" s="29">
        <f t="shared" si="53"/>
        <v>71049835</v>
      </c>
      <c r="Q119" s="17">
        <f t="shared" si="54"/>
        <v>2.4709874554951466E-2</v>
      </c>
      <c r="R119" s="29"/>
      <c r="S119" s="30">
        <v>3710.6</v>
      </c>
      <c r="T119" s="19">
        <f t="shared" si="55"/>
        <v>91.688500000000005</v>
      </c>
      <c r="U119" s="20">
        <f t="shared" si="56"/>
        <v>4.4910799687463915E-3</v>
      </c>
      <c r="V119" s="19">
        <f t="shared" si="57"/>
        <v>512322.76056639804</v>
      </c>
      <c r="W119" s="22"/>
      <c r="X119" s="21">
        <f t="shared" si="58"/>
        <v>76.821526550666974</v>
      </c>
      <c r="Y119" s="21">
        <f t="shared" si="59"/>
        <v>48471.993197054624</v>
      </c>
      <c r="Z119" s="22"/>
      <c r="AA119" s="23">
        <f t="shared" si="60"/>
        <v>7.2682550902765968</v>
      </c>
      <c r="AB119" s="23"/>
      <c r="AC119" s="21">
        <v>191541</v>
      </c>
      <c r="AD119" s="21">
        <f t="shared" si="61"/>
        <v>51.61995364631057</v>
      </c>
      <c r="AE119" s="23">
        <f t="shared" si="62"/>
        <v>1.1424128442806187E-3</v>
      </c>
      <c r="AF119" s="22">
        <f t="shared" si="63"/>
        <v>7240.0811554529964</v>
      </c>
      <c r="AG119" s="22"/>
      <c r="AH119" s="24">
        <f t="shared" si="64"/>
        <v>1.0856322020472329</v>
      </c>
      <c r="AI119" s="25">
        <f t="shared" si="46"/>
        <v>85.18</v>
      </c>
      <c r="AJ119" s="29"/>
      <c r="AK119" s="26">
        <f t="shared" si="65"/>
        <v>8.5180000000000007</v>
      </c>
      <c r="AL119" s="31">
        <f t="shared" si="47"/>
        <v>56806.542000000001</v>
      </c>
      <c r="AM119" s="31">
        <f t="shared" si="81"/>
        <v>15</v>
      </c>
      <c r="AN119" s="29"/>
      <c r="AO119" s="26">
        <f t="shared" si="48"/>
        <v>17.04</v>
      </c>
      <c r="AP119" s="31">
        <f t="shared" si="73"/>
        <v>113810.15999999999</v>
      </c>
      <c r="AQ119" s="31">
        <f t="shared" si="82"/>
        <v>31</v>
      </c>
      <c r="AR119" s="29"/>
      <c r="AS119" s="26">
        <f t="shared" si="49"/>
        <v>25.554000000000002</v>
      </c>
      <c r="AT119" s="31">
        <f t="shared" si="66"/>
        <v>171186.24600000001</v>
      </c>
      <c r="AU119" s="31">
        <f t="shared" si="83"/>
        <v>46</v>
      </c>
      <c r="AV119" s="29"/>
      <c r="AW119" s="26">
        <f t="shared" si="50"/>
        <v>34.072000000000003</v>
      </c>
      <c r="AX119" s="31">
        <f t="shared" si="74"/>
        <v>228929.76800000001</v>
      </c>
      <c r="AY119" s="31">
        <f t="shared" si="84"/>
        <v>62</v>
      </c>
      <c r="AZ119" s="29"/>
      <c r="BA119" s="28">
        <f t="shared" si="51"/>
        <v>42.59</v>
      </c>
      <c r="BB119" s="31">
        <f t="shared" si="75"/>
        <v>287014.01</v>
      </c>
      <c r="BC119" s="31">
        <f t="shared" si="85"/>
        <v>77</v>
      </c>
      <c r="BD119" s="29"/>
      <c r="BE119" s="28">
        <f t="shared" si="67"/>
        <v>51.108000000000004</v>
      </c>
      <c r="BF119" s="31">
        <f t="shared" si="76"/>
        <v>345438.97200000001</v>
      </c>
      <c r="BG119" s="31">
        <f t="shared" si="86"/>
        <v>93</v>
      </c>
      <c r="BH119" s="29"/>
      <c r="BI119" s="28">
        <f t="shared" si="68"/>
        <v>59.625999999999998</v>
      </c>
      <c r="BJ119" s="31">
        <f t="shared" si="77"/>
        <v>403012.13399999996</v>
      </c>
      <c r="BK119" s="31">
        <f t="shared" si="87"/>
        <v>109</v>
      </c>
      <c r="BL119" s="29"/>
      <c r="BM119" s="28">
        <f t="shared" si="69"/>
        <v>68.144000000000005</v>
      </c>
      <c r="BN119" s="31">
        <f t="shared" si="78"/>
        <v>463311.05600000004</v>
      </c>
      <c r="BO119" s="31">
        <f t="shared" si="88"/>
        <v>125</v>
      </c>
      <c r="BP119" s="29"/>
      <c r="BQ119" s="28">
        <f t="shared" si="70"/>
        <v>76.662000000000006</v>
      </c>
      <c r="BR119" s="31">
        <f t="shared" si="79"/>
        <v>522758.17800000001</v>
      </c>
      <c r="BS119" s="31">
        <f t="shared" si="89"/>
        <v>141</v>
      </c>
      <c r="BT119" s="29"/>
      <c r="BU119" s="28">
        <f t="shared" si="71"/>
        <v>85.18</v>
      </c>
      <c r="BV119" s="31">
        <f t="shared" si="80"/>
        <v>582546.02</v>
      </c>
      <c r="BW119" s="29"/>
    </row>
    <row r="120" spans="1:75" x14ac:dyDescent="0.4">
      <c r="A120" s="14">
        <v>2322</v>
      </c>
      <c r="B120" s="15" t="s">
        <v>152</v>
      </c>
      <c r="C120" s="3">
        <f>INDEX('[1]2013-14 ATR Data'!$A$1:$M$352,MATCH(A120,'[1]2013-14 ATR Data'!$A:$A,0),8)</f>
        <v>742252.91</v>
      </c>
      <c r="D120" s="3">
        <f>INDEX([2]Sheet1!$A$1:$N$343,MATCH(A120,[2]Sheet1!$A$1:$A$65536,0),6)</f>
        <v>600593.55000000005</v>
      </c>
      <c r="E120" s="3">
        <f>INDEX('[3]2015-16 ATR Data'!$A$1:$K$372,MATCH($A120,'[3]2015-16 ATR Data'!$A:$A,0),6)</f>
        <v>634748.16000000003</v>
      </c>
      <c r="F120" s="3">
        <f>INDEX('[4]349y2014'!$A$1:$CK$352,MATCH(A120,'[4]349y2014'!$A:$A,0),5)</f>
        <v>48401.16</v>
      </c>
      <c r="G120" s="3">
        <f>INDEX('[4]343y2015'!$A$1:$J$346,MATCH(A120,'[4]343y2015'!$A:$A,0),5)</f>
        <v>48605.01</v>
      </c>
      <c r="H120" s="3">
        <f>INDEX('[4]340y2016'!$A$1:$H$343,MATCH(A120,'[4]340y2016'!$A:$A,0),5)</f>
        <v>87719.88</v>
      </c>
      <c r="I120" s="3">
        <f t="shared" si="52"/>
        <v>547028.28</v>
      </c>
      <c r="J120" s="3">
        <f t="shared" si="72"/>
        <v>1792868.57</v>
      </c>
      <c r="K120" s="29"/>
      <c r="L120" s="29">
        <v>13883652</v>
      </c>
      <c r="M120" s="29">
        <v>14172626</v>
      </c>
      <c r="N120" s="29">
        <v>14538308</v>
      </c>
      <c r="O120" s="29">
        <f t="shared" si="53"/>
        <v>42594586</v>
      </c>
      <c r="Q120" s="17">
        <f t="shared" si="54"/>
        <v>4.2091466037491247E-2</v>
      </c>
      <c r="R120" s="29"/>
      <c r="S120" s="30">
        <v>2141.4</v>
      </c>
      <c r="T120" s="19">
        <f t="shared" si="55"/>
        <v>90.134699999999995</v>
      </c>
      <c r="U120" s="20">
        <f t="shared" si="56"/>
        <v>4.4149718411683617E-3</v>
      </c>
      <c r="V120" s="19">
        <f t="shared" si="57"/>
        <v>503640.67824017315</v>
      </c>
      <c r="W120" s="22"/>
      <c r="X120" s="21">
        <f t="shared" si="58"/>
        <v>75.519669851577916</v>
      </c>
      <c r="Y120" s="21">
        <f t="shared" si="59"/>
        <v>27973.353698100789</v>
      </c>
      <c r="Z120" s="22"/>
      <c r="AA120" s="23">
        <f t="shared" si="60"/>
        <v>4.1945349674765016</v>
      </c>
      <c r="AB120" s="23"/>
      <c r="AC120" s="21">
        <v>220680</v>
      </c>
      <c r="AD120" s="21">
        <f t="shared" si="61"/>
        <v>103.05407677220509</v>
      </c>
      <c r="AE120" s="23">
        <f t="shared" si="62"/>
        <v>2.2807130313737232E-3</v>
      </c>
      <c r="AF120" s="22">
        <f t="shared" si="63"/>
        <v>14454.098202863765</v>
      </c>
      <c r="AG120" s="22"/>
      <c r="AH120" s="24">
        <f t="shared" si="64"/>
        <v>2.1673561557750434</v>
      </c>
      <c r="AI120" s="25">
        <f t="shared" si="46"/>
        <v>81.88</v>
      </c>
      <c r="AJ120" s="29"/>
      <c r="AK120" s="26">
        <f t="shared" si="65"/>
        <v>8.1880000000000006</v>
      </c>
      <c r="AL120" s="31">
        <f t="shared" si="47"/>
        <v>54605.772000000004</v>
      </c>
      <c r="AM120" s="31">
        <f t="shared" si="81"/>
        <v>26</v>
      </c>
      <c r="AN120" s="29"/>
      <c r="AO120" s="26">
        <f t="shared" si="48"/>
        <v>16.38</v>
      </c>
      <c r="AP120" s="31">
        <f t="shared" si="73"/>
        <v>109402.01999999999</v>
      </c>
      <c r="AQ120" s="31">
        <f t="shared" si="82"/>
        <v>51</v>
      </c>
      <c r="AR120" s="29"/>
      <c r="AS120" s="26">
        <f t="shared" si="49"/>
        <v>24.563999999999997</v>
      </c>
      <c r="AT120" s="31">
        <f t="shared" si="66"/>
        <v>164554.23599999998</v>
      </c>
      <c r="AU120" s="31">
        <f t="shared" si="83"/>
        <v>77</v>
      </c>
      <c r="AV120" s="29"/>
      <c r="AW120" s="26">
        <f t="shared" si="50"/>
        <v>32.752000000000002</v>
      </c>
      <c r="AX120" s="31">
        <f t="shared" si="74"/>
        <v>220060.68800000002</v>
      </c>
      <c r="AY120" s="31">
        <f t="shared" si="84"/>
        <v>103</v>
      </c>
      <c r="AZ120" s="29"/>
      <c r="BA120" s="28">
        <f t="shared" si="51"/>
        <v>40.94</v>
      </c>
      <c r="BB120" s="31">
        <f t="shared" si="75"/>
        <v>275894.65999999997</v>
      </c>
      <c r="BC120" s="31">
        <f t="shared" si="85"/>
        <v>129</v>
      </c>
      <c r="BD120" s="29"/>
      <c r="BE120" s="28">
        <f t="shared" si="67"/>
        <v>49.127999999999993</v>
      </c>
      <c r="BF120" s="31">
        <f t="shared" si="76"/>
        <v>332056.15199999994</v>
      </c>
      <c r="BG120" s="31">
        <f t="shared" si="86"/>
        <v>155</v>
      </c>
      <c r="BH120" s="29"/>
      <c r="BI120" s="28">
        <f t="shared" si="68"/>
        <v>57.315999999999995</v>
      </c>
      <c r="BJ120" s="31">
        <f t="shared" si="77"/>
        <v>387398.84399999998</v>
      </c>
      <c r="BK120" s="31">
        <f t="shared" si="87"/>
        <v>181</v>
      </c>
      <c r="BL120" s="29"/>
      <c r="BM120" s="28">
        <f t="shared" si="69"/>
        <v>65.504000000000005</v>
      </c>
      <c r="BN120" s="31">
        <f t="shared" si="78"/>
        <v>445361.69600000005</v>
      </c>
      <c r="BO120" s="31">
        <f t="shared" si="88"/>
        <v>208</v>
      </c>
      <c r="BP120" s="29"/>
      <c r="BQ120" s="28">
        <f t="shared" si="70"/>
        <v>73.691999999999993</v>
      </c>
      <c r="BR120" s="31">
        <f t="shared" si="79"/>
        <v>502505.74799999996</v>
      </c>
      <c r="BS120" s="31">
        <f t="shared" si="89"/>
        <v>235</v>
      </c>
      <c r="BT120" s="29"/>
      <c r="BU120" s="28">
        <f t="shared" si="71"/>
        <v>81.88</v>
      </c>
      <c r="BV120" s="31">
        <f t="shared" si="80"/>
        <v>559977.31999999995</v>
      </c>
      <c r="BW120" s="29"/>
    </row>
    <row r="121" spans="1:75" x14ac:dyDescent="0.4">
      <c r="A121" s="14">
        <v>2369</v>
      </c>
      <c r="B121" s="15" t="s">
        <v>153</v>
      </c>
      <c r="C121" s="3">
        <f>INDEX('[1]2013-14 ATR Data'!$A$1:$M$352,MATCH(A121,'[1]2013-14 ATR Data'!$A:$A,0),8)</f>
        <v>110923.22</v>
      </c>
      <c r="D121" s="3">
        <f>INDEX([2]Sheet1!$A$1:$N$343,MATCH(A121,[2]Sheet1!$A$1:$A$65536,0),6)</f>
        <v>205682.75</v>
      </c>
      <c r="E121" s="3">
        <f>INDEX('[3]2015-16 ATR Data'!$A$1:$K$372,MATCH($A121,'[3]2015-16 ATR Data'!$A:$A,0),6)</f>
        <v>177369.75</v>
      </c>
      <c r="F121" s="3">
        <f>INDEX('[4]349y2014'!$A$1:$CK$352,MATCH(A121,'[4]349y2014'!$A:$A,0),5)</f>
        <v>40661.15</v>
      </c>
      <c r="G121" s="3">
        <f>INDEX('[4]343y2015'!$A$1:$J$346,MATCH(A121,'[4]343y2015'!$A:$A,0),5)</f>
        <v>45338.58</v>
      </c>
      <c r="H121" s="3">
        <f>INDEX('[4]340y2016'!$A$1:$H$343,MATCH(A121,'[4]340y2016'!$A:$A,0),5)</f>
        <v>45338.58</v>
      </c>
      <c r="I121" s="3">
        <f t="shared" si="52"/>
        <v>132031.16999999998</v>
      </c>
      <c r="J121" s="3">
        <f t="shared" si="72"/>
        <v>362637.41</v>
      </c>
      <c r="K121" s="29"/>
      <c r="L121" s="29">
        <v>2733639</v>
      </c>
      <c r="M121" s="29">
        <v>2858334</v>
      </c>
      <c r="N121" s="29">
        <v>3016728</v>
      </c>
      <c r="O121" s="29">
        <f t="shared" si="53"/>
        <v>8608701</v>
      </c>
      <c r="Q121" s="17">
        <f t="shared" si="54"/>
        <v>4.2124521457999296E-2</v>
      </c>
      <c r="R121" s="29"/>
      <c r="S121" s="30">
        <v>456</v>
      </c>
      <c r="T121" s="19">
        <f t="shared" si="55"/>
        <v>19.2088</v>
      </c>
      <c r="U121" s="20">
        <f t="shared" si="56"/>
        <v>9.4088415563190234E-4</v>
      </c>
      <c r="V121" s="19">
        <f t="shared" si="57"/>
        <v>107331.94940660853</v>
      </c>
      <c r="W121" s="22"/>
      <c r="X121" s="21">
        <f t="shared" si="58"/>
        <v>16.094159455181966</v>
      </c>
      <c r="Y121" s="21">
        <f t="shared" si="59"/>
        <v>5956.780277544578</v>
      </c>
      <c r="Z121" s="22"/>
      <c r="AA121" s="23">
        <f t="shared" si="60"/>
        <v>0.89320442008465706</v>
      </c>
      <c r="AB121" s="23"/>
      <c r="AC121" s="21">
        <v>51112</v>
      </c>
      <c r="AD121" s="21">
        <f t="shared" si="61"/>
        <v>112.08771929824562</v>
      </c>
      <c r="AE121" s="23">
        <f t="shared" si="62"/>
        <v>2.4806386129249949E-3</v>
      </c>
      <c r="AF121" s="22">
        <f t="shared" si="63"/>
        <v>15721.133533155262</v>
      </c>
      <c r="AG121" s="22"/>
      <c r="AH121" s="24">
        <f t="shared" si="64"/>
        <v>2.3573449592375559</v>
      </c>
      <c r="AI121" s="25">
        <f t="shared" si="46"/>
        <v>19.34</v>
      </c>
      <c r="AJ121" s="29"/>
      <c r="AK121" s="26">
        <f t="shared" si="65"/>
        <v>1.9340000000000002</v>
      </c>
      <c r="AL121" s="31">
        <f t="shared" si="47"/>
        <v>12897.846000000001</v>
      </c>
      <c r="AM121" s="31">
        <f t="shared" si="81"/>
        <v>28</v>
      </c>
      <c r="AN121" s="29"/>
      <c r="AO121" s="26">
        <f t="shared" si="48"/>
        <v>3.87</v>
      </c>
      <c r="AP121" s="31">
        <f t="shared" si="73"/>
        <v>25847.73</v>
      </c>
      <c r="AQ121" s="31">
        <f t="shared" si="82"/>
        <v>57</v>
      </c>
      <c r="AR121" s="29"/>
      <c r="AS121" s="26">
        <f t="shared" si="49"/>
        <v>5.8019999999999996</v>
      </c>
      <c r="AT121" s="31">
        <f t="shared" si="66"/>
        <v>38867.597999999998</v>
      </c>
      <c r="AU121" s="31">
        <f t="shared" si="83"/>
        <v>85</v>
      </c>
      <c r="AV121" s="29"/>
      <c r="AW121" s="26">
        <f t="shared" si="50"/>
        <v>7.7360000000000007</v>
      </c>
      <c r="AX121" s="31">
        <f t="shared" si="74"/>
        <v>51978.184000000001</v>
      </c>
      <c r="AY121" s="31">
        <f t="shared" si="84"/>
        <v>114</v>
      </c>
      <c r="AZ121" s="29"/>
      <c r="BA121" s="28">
        <f t="shared" si="51"/>
        <v>9.67</v>
      </c>
      <c r="BB121" s="31">
        <f t="shared" si="75"/>
        <v>65166.13</v>
      </c>
      <c r="BC121" s="31">
        <f t="shared" si="85"/>
        <v>143</v>
      </c>
      <c r="BD121" s="29"/>
      <c r="BE121" s="28">
        <f t="shared" si="67"/>
        <v>11.603999999999999</v>
      </c>
      <c r="BF121" s="31">
        <f t="shared" si="76"/>
        <v>78431.436000000002</v>
      </c>
      <c r="BG121" s="31">
        <f t="shared" si="86"/>
        <v>172</v>
      </c>
      <c r="BH121" s="29"/>
      <c r="BI121" s="28">
        <f t="shared" si="68"/>
        <v>13.537999999999998</v>
      </c>
      <c r="BJ121" s="31">
        <f t="shared" si="77"/>
        <v>91503.34199999999</v>
      </c>
      <c r="BK121" s="31">
        <f t="shared" si="87"/>
        <v>201</v>
      </c>
      <c r="BL121" s="29"/>
      <c r="BM121" s="28">
        <f t="shared" si="69"/>
        <v>15.472000000000001</v>
      </c>
      <c r="BN121" s="31">
        <f t="shared" si="78"/>
        <v>105194.12800000001</v>
      </c>
      <c r="BO121" s="31">
        <f t="shared" si="88"/>
        <v>231</v>
      </c>
      <c r="BP121" s="29"/>
      <c r="BQ121" s="28">
        <f t="shared" si="70"/>
        <v>17.405999999999999</v>
      </c>
      <c r="BR121" s="31">
        <f t="shared" si="79"/>
        <v>118691.514</v>
      </c>
      <c r="BS121" s="31">
        <f t="shared" si="89"/>
        <v>260</v>
      </c>
      <c r="BT121" s="29"/>
      <c r="BU121" s="28">
        <f t="shared" si="71"/>
        <v>19.34</v>
      </c>
      <c r="BV121" s="31">
        <f t="shared" si="80"/>
        <v>132266.26</v>
      </c>
      <c r="BW121" s="29"/>
    </row>
    <row r="122" spans="1:75" x14ac:dyDescent="0.4">
      <c r="A122" s="14">
        <v>2376</v>
      </c>
      <c r="B122" s="15" t="s">
        <v>154</v>
      </c>
      <c r="C122" s="3">
        <f>INDEX('[1]2013-14 ATR Data'!$A$1:$M$352,MATCH(A122,'[1]2013-14 ATR Data'!$A:$A,0),8)</f>
        <v>314796.90999999997</v>
      </c>
      <c r="D122" s="3">
        <f>INDEX([2]Sheet1!$A$1:$N$343,MATCH(A122,[2]Sheet1!$A$1:$A$65536,0),6)</f>
        <v>288730.18</v>
      </c>
      <c r="E122" s="3">
        <f>INDEX('[3]2015-16 ATR Data'!$A$1:$K$372,MATCH($A122,'[3]2015-16 ATR Data'!$A:$A,0),6)</f>
        <v>269495.27</v>
      </c>
      <c r="F122" s="3">
        <f>INDEX('[4]349y2014'!$A$1:$CK$352,MATCH(A122,'[4]349y2014'!$A:$A,0),5)</f>
        <v>28554.720000000001</v>
      </c>
      <c r="G122" s="3">
        <f>INDEX('[4]343y2015'!$A$1:$J$346,MATCH(A122,'[4]343y2015'!$A:$A,0),5)</f>
        <v>40643.449999999997</v>
      </c>
      <c r="H122" s="3">
        <f>INDEX('[4]340y2016'!$A$1:$H$343,MATCH(A122,'[4]340y2016'!$A:$A,0),5)</f>
        <v>40643.449999999997</v>
      </c>
      <c r="I122" s="3">
        <f t="shared" si="52"/>
        <v>228851.82</v>
      </c>
      <c r="J122" s="3">
        <f t="shared" si="72"/>
        <v>763180.74</v>
      </c>
      <c r="K122" s="29"/>
      <c r="L122" s="29">
        <v>2731488</v>
      </c>
      <c r="M122" s="29">
        <v>2970767</v>
      </c>
      <c r="N122" s="29">
        <v>2746248</v>
      </c>
      <c r="O122" s="29">
        <f t="shared" si="53"/>
        <v>8448503</v>
      </c>
      <c r="Q122" s="17">
        <f t="shared" si="54"/>
        <v>9.0333250754601135E-2</v>
      </c>
      <c r="R122" s="29"/>
      <c r="S122" s="30">
        <v>427</v>
      </c>
      <c r="T122" s="19">
        <f t="shared" si="55"/>
        <v>38.572299999999998</v>
      </c>
      <c r="U122" s="20">
        <f t="shared" si="56"/>
        <v>1.8893458163071312E-3</v>
      </c>
      <c r="V122" s="19">
        <f t="shared" si="57"/>
        <v>215528.3074474473</v>
      </c>
      <c r="W122" s="22"/>
      <c r="X122" s="21">
        <f t="shared" si="58"/>
        <v>32.317934839923119</v>
      </c>
      <c r="Y122" s="21">
        <f t="shared" si="59"/>
        <v>5577.9499528761726</v>
      </c>
      <c r="Z122" s="22"/>
      <c r="AA122" s="23">
        <f t="shared" si="60"/>
        <v>0.83639975301786962</v>
      </c>
      <c r="AB122" s="23"/>
      <c r="AC122" s="21">
        <v>109398</v>
      </c>
      <c r="AD122" s="21">
        <f t="shared" si="61"/>
        <v>256.20140515222482</v>
      </c>
      <c r="AE122" s="23">
        <f t="shared" si="62"/>
        <v>5.6700511196519365E-3</v>
      </c>
      <c r="AF122" s="22">
        <f t="shared" si="63"/>
        <v>35934.146282903093</v>
      </c>
      <c r="AG122" s="22"/>
      <c r="AH122" s="24">
        <f t="shared" si="64"/>
        <v>5.3882360598145294</v>
      </c>
      <c r="AI122" s="25">
        <f t="shared" si="46"/>
        <v>38.54</v>
      </c>
      <c r="AJ122" s="29"/>
      <c r="AK122" s="26">
        <f t="shared" si="65"/>
        <v>3.8540000000000001</v>
      </c>
      <c r="AL122" s="31">
        <f t="shared" si="47"/>
        <v>25702.326000000001</v>
      </c>
      <c r="AM122" s="31">
        <f t="shared" si="81"/>
        <v>60</v>
      </c>
      <c r="AN122" s="29"/>
      <c r="AO122" s="26">
        <f t="shared" si="48"/>
        <v>7.71</v>
      </c>
      <c r="AP122" s="31">
        <f t="shared" si="73"/>
        <v>51495.09</v>
      </c>
      <c r="AQ122" s="31">
        <f t="shared" si="82"/>
        <v>121</v>
      </c>
      <c r="AR122" s="29"/>
      <c r="AS122" s="26">
        <f t="shared" si="49"/>
        <v>11.561999999999999</v>
      </c>
      <c r="AT122" s="31">
        <f t="shared" si="66"/>
        <v>77453.837999999989</v>
      </c>
      <c r="AU122" s="31">
        <f t="shared" si="83"/>
        <v>181</v>
      </c>
      <c r="AV122" s="29"/>
      <c r="AW122" s="26">
        <f t="shared" si="50"/>
        <v>15.416</v>
      </c>
      <c r="AX122" s="31">
        <f t="shared" si="74"/>
        <v>103580.10400000001</v>
      </c>
      <c r="AY122" s="31">
        <f t="shared" si="84"/>
        <v>243</v>
      </c>
      <c r="AZ122" s="29"/>
      <c r="BA122" s="28">
        <f t="shared" si="51"/>
        <v>19.27</v>
      </c>
      <c r="BB122" s="31">
        <f t="shared" si="75"/>
        <v>129860.53</v>
      </c>
      <c r="BC122" s="31">
        <f t="shared" si="85"/>
        <v>304</v>
      </c>
      <c r="BD122" s="29"/>
      <c r="BE122" s="28">
        <f t="shared" si="67"/>
        <v>23.123999999999999</v>
      </c>
      <c r="BF122" s="31">
        <f t="shared" si="76"/>
        <v>156295.11599999998</v>
      </c>
      <c r="BG122" s="31">
        <f t="shared" si="86"/>
        <v>366</v>
      </c>
      <c r="BH122" s="29"/>
      <c r="BI122" s="28">
        <f t="shared" si="68"/>
        <v>26.977999999999998</v>
      </c>
      <c r="BJ122" s="31">
        <f t="shared" si="77"/>
        <v>182344.302</v>
      </c>
      <c r="BK122" s="31">
        <f t="shared" si="87"/>
        <v>427</v>
      </c>
      <c r="BL122" s="29"/>
      <c r="BM122" s="28">
        <f t="shared" si="69"/>
        <v>30.832000000000001</v>
      </c>
      <c r="BN122" s="31">
        <f t="shared" si="78"/>
        <v>209626.76800000001</v>
      </c>
      <c r="BO122" s="31">
        <f t="shared" si="88"/>
        <v>491</v>
      </c>
      <c r="BP122" s="29"/>
      <c r="BQ122" s="28">
        <f t="shared" si="70"/>
        <v>34.686</v>
      </c>
      <c r="BR122" s="31">
        <f t="shared" si="79"/>
        <v>236523.834</v>
      </c>
      <c r="BS122" s="31">
        <f t="shared" si="89"/>
        <v>554</v>
      </c>
      <c r="BT122" s="29"/>
      <c r="BU122" s="28">
        <f t="shared" si="71"/>
        <v>38.54</v>
      </c>
      <c r="BV122" s="31">
        <f t="shared" si="80"/>
        <v>263575.06</v>
      </c>
      <c r="BW122" s="29"/>
    </row>
    <row r="123" spans="1:75" x14ac:dyDescent="0.4">
      <c r="A123" s="14">
        <v>2403</v>
      </c>
      <c r="B123" s="15" t="s">
        <v>155</v>
      </c>
      <c r="C123" s="3">
        <f>INDEX('[1]2013-14 ATR Data'!$A$1:$M$352,MATCH(A123,'[1]2013-14 ATR Data'!$A:$A,0),8)</f>
        <v>213389.6</v>
      </c>
      <c r="D123" s="3">
        <f>INDEX([2]Sheet1!$A$1:$N$343,MATCH(A123,[2]Sheet1!$A$1:$A$65536,0),6)</f>
        <v>213292.98</v>
      </c>
      <c r="E123" s="3">
        <f>INDEX('[3]2015-16 ATR Data'!$A$1:$K$372,MATCH($A123,'[3]2015-16 ATR Data'!$A:$A,0),6)</f>
        <v>432738.38</v>
      </c>
      <c r="F123" s="3">
        <f>INDEX('[4]349y2014'!$A$1:$CK$352,MATCH(A123,'[4]349y2014'!$A:$A,0),5)</f>
        <v>26779.51</v>
      </c>
      <c r="G123" s="3">
        <f>INDEX('[4]343y2015'!$A$1:$J$346,MATCH(A123,'[4]343y2015'!$A:$A,0),5)</f>
        <v>26779.51</v>
      </c>
      <c r="H123" s="3">
        <f>INDEX('[4]340y2016'!$A$1:$H$343,MATCH(A123,'[4]340y2016'!$A:$A,0),5)</f>
        <v>34208.080000000002</v>
      </c>
      <c r="I123" s="3">
        <f t="shared" si="52"/>
        <v>398530.3</v>
      </c>
      <c r="J123" s="3">
        <f t="shared" si="72"/>
        <v>771653.86</v>
      </c>
      <c r="K123" s="29"/>
      <c r="L123" s="29">
        <v>4804985</v>
      </c>
      <c r="M123" s="29">
        <v>5097256</v>
      </c>
      <c r="N123" s="29">
        <v>6179126</v>
      </c>
      <c r="O123" s="29">
        <f t="shared" si="53"/>
        <v>16081367</v>
      </c>
      <c r="Q123" s="17">
        <f t="shared" si="54"/>
        <v>4.7984344863219647E-2</v>
      </c>
      <c r="R123" s="29"/>
      <c r="S123" s="30">
        <v>879.2</v>
      </c>
      <c r="T123" s="19">
        <f t="shared" si="55"/>
        <v>42.187800000000003</v>
      </c>
      <c r="U123" s="20">
        <f t="shared" si="56"/>
        <v>2.0664399952608999E-3</v>
      </c>
      <c r="V123" s="19">
        <f t="shared" si="57"/>
        <v>235730.43684020449</v>
      </c>
      <c r="W123" s="22"/>
      <c r="X123" s="21">
        <f t="shared" si="58"/>
        <v>35.347194008127829</v>
      </c>
      <c r="Y123" s="21">
        <f t="shared" si="59"/>
        <v>11485.090394774546</v>
      </c>
      <c r="Z123" s="22"/>
      <c r="AA123" s="23">
        <f t="shared" si="60"/>
        <v>1.7221608029351547</v>
      </c>
      <c r="AB123" s="23"/>
      <c r="AC123" s="21">
        <v>157506</v>
      </c>
      <c r="AD123" s="21">
        <f t="shared" si="61"/>
        <v>179.14695177434029</v>
      </c>
      <c r="AE123" s="23">
        <f t="shared" si="62"/>
        <v>3.9647416214864143E-3</v>
      </c>
      <c r="AF123" s="22">
        <f t="shared" si="63"/>
        <v>25126.687995213862</v>
      </c>
      <c r="AG123" s="22"/>
      <c r="AH123" s="24">
        <f t="shared" si="64"/>
        <v>3.7676845097036833</v>
      </c>
      <c r="AI123" s="25">
        <f t="shared" si="46"/>
        <v>40.840000000000003</v>
      </c>
      <c r="AJ123" s="29"/>
      <c r="AK123" s="26">
        <f t="shared" si="65"/>
        <v>4.0840000000000005</v>
      </c>
      <c r="AL123" s="31">
        <f t="shared" si="47"/>
        <v>27236.196000000004</v>
      </c>
      <c r="AM123" s="31">
        <f t="shared" si="81"/>
        <v>31</v>
      </c>
      <c r="AN123" s="29"/>
      <c r="AO123" s="26">
        <f t="shared" si="48"/>
        <v>8.17</v>
      </c>
      <c r="AP123" s="31">
        <f t="shared" si="73"/>
        <v>54567.43</v>
      </c>
      <c r="AQ123" s="31">
        <f t="shared" si="82"/>
        <v>62</v>
      </c>
      <c r="AR123" s="29"/>
      <c r="AS123" s="26">
        <f t="shared" si="49"/>
        <v>12.252000000000001</v>
      </c>
      <c r="AT123" s="31">
        <f t="shared" si="66"/>
        <v>82076.148000000001</v>
      </c>
      <c r="AU123" s="31">
        <f t="shared" si="83"/>
        <v>93</v>
      </c>
      <c r="AV123" s="29"/>
      <c r="AW123" s="26">
        <f t="shared" si="50"/>
        <v>16.336000000000002</v>
      </c>
      <c r="AX123" s="31">
        <f t="shared" si="74"/>
        <v>109761.58400000002</v>
      </c>
      <c r="AY123" s="31">
        <f t="shared" si="84"/>
        <v>125</v>
      </c>
      <c r="AZ123" s="29"/>
      <c r="BA123" s="28">
        <f t="shared" si="51"/>
        <v>20.420000000000002</v>
      </c>
      <c r="BB123" s="31">
        <f t="shared" si="75"/>
        <v>137610.38</v>
      </c>
      <c r="BC123" s="31">
        <f t="shared" si="85"/>
        <v>157</v>
      </c>
      <c r="BD123" s="29"/>
      <c r="BE123" s="28">
        <f t="shared" si="67"/>
        <v>24.504000000000001</v>
      </c>
      <c r="BF123" s="31">
        <f t="shared" si="76"/>
        <v>165622.53600000002</v>
      </c>
      <c r="BG123" s="31">
        <f t="shared" si="86"/>
        <v>188</v>
      </c>
      <c r="BH123" s="29"/>
      <c r="BI123" s="28">
        <f t="shared" si="68"/>
        <v>28.588000000000001</v>
      </c>
      <c r="BJ123" s="31">
        <f t="shared" si="77"/>
        <v>193226.29200000002</v>
      </c>
      <c r="BK123" s="31">
        <f t="shared" si="87"/>
        <v>220</v>
      </c>
      <c r="BL123" s="29"/>
      <c r="BM123" s="28">
        <f t="shared" si="69"/>
        <v>32.672000000000004</v>
      </c>
      <c r="BN123" s="31">
        <f t="shared" si="78"/>
        <v>222136.92800000001</v>
      </c>
      <c r="BO123" s="31">
        <f t="shared" si="88"/>
        <v>253</v>
      </c>
      <c r="BP123" s="29"/>
      <c r="BQ123" s="28">
        <f t="shared" si="70"/>
        <v>36.756000000000007</v>
      </c>
      <c r="BR123" s="31">
        <f t="shared" si="79"/>
        <v>250639.16400000005</v>
      </c>
      <c r="BS123" s="31">
        <f t="shared" si="89"/>
        <v>285</v>
      </c>
      <c r="BT123" s="29"/>
      <c r="BU123" s="28">
        <f t="shared" si="71"/>
        <v>40.840000000000003</v>
      </c>
      <c r="BV123" s="31">
        <f t="shared" si="80"/>
        <v>279304.76</v>
      </c>
      <c r="BW123" s="29"/>
    </row>
    <row r="124" spans="1:75" x14ac:dyDescent="0.4">
      <c r="A124" s="14">
        <v>2457</v>
      </c>
      <c r="B124" s="15" t="s">
        <v>156</v>
      </c>
      <c r="C124" s="3">
        <f>INDEX('[1]2013-14 ATR Data'!$A$1:$M$352,MATCH(A124,'[1]2013-14 ATR Data'!$A:$A,0),8)</f>
        <v>187595.86</v>
      </c>
      <c r="D124" s="3">
        <f>INDEX([2]Sheet1!$A$1:$N$343,MATCH(A124,[2]Sheet1!$A$1:$A$65536,0),6)</f>
        <v>247461.31</v>
      </c>
      <c r="E124" s="3">
        <f>INDEX('[3]2015-16 ATR Data'!$A$1:$K$372,MATCH($A124,'[3]2015-16 ATR Data'!$A:$A,0),6)</f>
        <v>196837.95</v>
      </c>
      <c r="F124" s="3">
        <f>INDEX('[4]349y2014'!$A$1:$CK$352,MATCH(A124,'[4]349y2014'!$A:$A,0),5)</f>
        <v>27218.86</v>
      </c>
      <c r="G124" s="3">
        <f>INDEX('[4]343y2015'!$A$1:$J$346,MATCH(A124,'[4]343y2015'!$A:$A,0),5)</f>
        <v>34640.14</v>
      </c>
      <c r="H124" s="3">
        <f>INDEX('[4]340y2016'!$A$1:$H$343,MATCH(A124,'[4]340y2016'!$A:$A,0),5)</f>
        <v>24683.71</v>
      </c>
      <c r="I124" s="3">
        <f t="shared" si="52"/>
        <v>172154.24000000002</v>
      </c>
      <c r="J124" s="3">
        <f t="shared" si="72"/>
        <v>545352.41</v>
      </c>
      <c r="K124" s="29"/>
      <c r="L124" s="29">
        <v>2791176</v>
      </c>
      <c r="M124" s="29">
        <v>2814409</v>
      </c>
      <c r="N124" s="29">
        <v>2920683</v>
      </c>
      <c r="O124" s="29">
        <f t="shared" si="53"/>
        <v>8526268</v>
      </c>
      <c r="Q124" s="17">
        <f t="shared" si="54"/>
        <v>6.3961443623400061E-2</v>
      </c>
      <c r="R124" s="29"/>
      <c r="S124" s="30">
        <v>459</v>
      </c>
      <c r="T124" s="19">
        <f t="shared" si="55"/>
        <v>29.3583</v>
      </c>
      <c r="U124" s="20">
        <f t="shared" si="56"/>
        <v>1.4380262851551413E-3</v>
      </c>
      <c r="V124" s="19">
        <f t="shared" si="57"/>
        <v>164043.74923285344</v>
      </c>
      <c r="W124" s="22"/>
      <c r="X124" s="21">
        <f t="shared" si="58"/>
        <v>24.597953101342547</v>
      </c>
      <c r="Y124" s="21">
        <f t="shared" si="59"/>
        <v>5995.9696214757923</v>
      </c>
      <c r="Z124" s="22"/>
      <c r="AA124" s="23">
        <f t="shared" si="60"/>
        <v>0.89908076495363509</v>
      </c>
      <c r="AB124" s="23"/>
      <c r="AC124" s="21">
        <v>65244</v>
      </c>
      <c r="AD124" s="21">
        <f t="shared" si="61"/>
        <v>142.14379084967319</v>
      </c>
      <c r="AE124" s="23">
        <f t="shared" si="62"/>
        <v>3.1458163158000203E-3</v>
      </c>
      <c r="AF124" s="22">
        <f t="shared" si="63"/>
        <v>19936.720372644621</v>
      </c>
      <c r="AG124" s="22"/>
      <c r="AH124" s="24">
        <f t="shared" si="64"/>
        <v>2.989461744286193</v>
      </c>
      <c r="AI124" s="25">
        <f t="shared" si="46"/>
        <v>28.49</v>
      </c>
      <c r="AJ124" s="29"/>
      <c r="AK124" s="26">
        <f t="shared" si="65"/>
        <v>2.8490000000000002</v>
      </c>
      <c r="AL124" s="31">
        <f t="shared" si="47"/>
        <v>18999.981</v>
      </c>
      <c r="AM124" s="31">
        <f t="shared" si="81"/>
        <v>41</v>
      </c>
      <c r="AN124" s="29"/>
      <c r="AO124" s="26">
        <f t="shared" si="48"/>
        <v>5.7</v>
      </c>
      <c r="AP124" s="31">
        <f t="shared" si="73"/>
        <v>38070.300000000003</v>
      </c>
      <c r="AQ124" s="31">
        <f t="shared" si="82"/>
        <v>83</v>
      </c>
      <c r="AR124" s="29"/>
      <c r="AS124" s="26">
        <f t="shared" si="49"/>
        <v>8.5469999999999988</v>
      </c>
      <c r="AT124" s="31">
        <f t="shared" si="66"/>
        <v>57256.352999999996</v>
      </c>
      <c r="AU124" s="31">
        <f t="shared" si="83"/>
        <v>125</v>
      </c>
      <c r="AV124" s="29"/>
      <c r="AW124" s="26">
        <f t="shared" si="50"/>
        <v>11.396000000000001</v>
      </c>
      <c r="AX124" s="31">
        <f t="shared" si="74"/>
        <v>76569.724000000002</v>
      </c>
      <c r="AY124" s="31">
        <f t="shared" si="84"/>
        <v>167</v>
      </c>
      <c r="AZ124" s="29"/>
      <c r="BA124" s="28">
        <f t="shared" si="51"/>
        <v>14.244999999999999</v>
      </c>
      <c r="BB124" s="31">
        <f t="shared" si="75"/>
        <v>95997.054999999993</v>
      </c>
      <c r="BC124" s="31">
        <f t="shared" si="85"/>
        <v>209</v>
      </c>
      <c r="BD124" s="29"/>
      <c r="BE124" s="28">
        <f t="shared" si="67"/>
        <v>17.093999999999998</v>
      </c>
      <c r="BF124" s="31">
        <f t="shared" si="76"/>
        <v>115538.34599999999</v>
      </c>
      <c r="BG124" s="31">
        <f t="shared" si="86"/>
        <v>252</v>
      </c>
      <c r="BH124" s="29"/>
      <c r="BI124" s="28">
        <f t="shared" si="68"/>
        <v>19.942999999999998</v>
      </c>
      <c r="BJ124" s="31">
        <f t="shared" si="77"/>
        <v>134794.73699999999</v>
      </c>
      <c r="BK124" s="31">
        <f t="shared" si="87"/>
        <v>294</v>
      </c>
      <c r="BL124" s="29"/>
      <c r="BM124" s="28">
        <f t="shared" si="69"/>
        <v>22.792000000000002</v>
      </c>
      <c r="BN124" s="31">
        <f t="shared" si="78"/>
        <v>154962.80800000002</v>
      </c>
      <c r="BO124" s="31">
        <f t="shared" si="88"/>
        <v>338</v>
      </c>
      <c r="BP124" s="29"/>
      <c r="BQ124" s="28">
        <f t="shared" si="70"/>
        <v>25.640999999999998</v>
      </c>
      <c r="BR124" s="31">
        <f t="shared" si="79"/>
        <v>174845.97899999999</v>
      </c>
      <c r="BS124" s="31">
        <f t="shared" si="89"/>
        <v>381</v>
      </c>
      <c r="BT124" s="29"/>
      <c r="BU124" s="28">
        <f t="shared" si="71"/>
        <v>28.49</v>
      </c>
      <c r="BV124" s="31">
        <f t="shared" si="80"/>
        <v>194843.11</v>
      </c>
      <c r="BW124" s="29"/>
    </row>
    <row r="125" spans="1:75" x14ac:dyDescent="0.4">
      <c r="A125" s="14">
        <v>2466</v>
      </c>
      <c r="B125" s="15" t="s">
        <v>157</v>
      </c>
      <c r="C125" s="3">
        <f>INDEX('[1]2013-14 ATR Data'!$A$1:$M$352,MATCH(A125,'[1]2013-14 ATR Data'!$A:$A,0),8)</f>
        <v>411146.21</v>
      </c>
      <c r="D125" s="3">
        <f>INDEX([2]Sheet1!$A$1:$N$343,MATCH(A125,[2]Sheet1!$A$1:$A$65536,0),6)</f>
        <v>437611.63</v>
      </c>
      <c r="E125" s="3">
        <f>INDEX('[3]2015-16 ATR Data'!$A$1:$K$372,MATCH($A125,'[3]2015-16 ATR Data'!$A:$A,0),6)</f>
        <v>402830.75</v>
      </c>
      <c r="F125" s="3">
        <f>INDEX('[4]349y2014'!$A$1:$CK$352,MATCH(A125,'[4]349y2014'!$A:$A,0),5)</f>
        <v>88706.86</v>
      </c>
      <c r="G125" s="3">
        <f>INDEX('[4]343y2015'!$A$1:$J$346,MATCH(A125,'[4]343y2015'!$A:$A,0),5)</f>
        <v>105137.72</v>
      </c>
      <c r="H125" s="3">
        <f>INDEX('[4]340y2016'!$A$1:$H$343,MATCH(A125,'[4]340y2016'!$A:$A,0),5)</f>
        <v>92994.86</v>
      </c>
      <c r="I125" s="3">
        <f t="shared" si="52"/>
        <v>309835.89</v>
      </c>
      <c r="J125" s="3">
        <f t="shared" si="72"/>
        <v>964749.15000000014</v>
      </c>
      <c r="K125" s="29"/>
      <c r="L125" s="29">
        <v>7934652</v>
      </c>
      <c r="M125" s="29">
        <v>8410759</v>
      </c>
      <c r="N125" s="29">
        <v>8667936</v>
      </c>
      <c r="O125" s="29">
        <f t="shared" si="53"/>
        <v>25013347</v>
      </c>
      <c r="Q125" s="17">
        <f t="shared" si="54"/>
        <v>3.8569374582298005E-2</v>
      </c>
      <c r="R125" s="29"/>
      <c r="S125" s="30">
        <v>1425.2</v>
      </c>
      <c r="T125" s="19">
        <f t="shared" si="55"/>
        <v>54.969099999999997</v>
      </c>
      <c r="U125" s="20">
        <f t="shared" si="56"/>
        <v>2.6924927761934948E-3</v>
      </c>
      <c r="V125" s="19">
        <f t="shared" si="57"/>
        <v>307147.79997328331</v>
      </c>
      <c r="W125" s="22"/>
      <c r="X125" s="21">
        <f t="shared" si="58"/>
        <v>46.056050378360069</v>
      </c>
      <c r="Y125" s="21">
        <f t="shared" si="59"/>
        <v>18617.550990255553</v>
      </c>
      <c r="Z125" s="22"/>
      <c r="AA125" s="23">
        <f t="shared" si="60"/>
        <v>2.7916555690891518</v>
      </c>
      <c r="AB125" s="23"/>
      <c r="AC125" s="21">
        <v>71438</v>
      </c>
      <c r="AD125" s="21">
        <f t="shared" si="61"/>
        <v>50.124894751613809</v>
      </c>
      <c r="AE125" s="23">
        <f t="shared" si="62"/>
        <v>1.1093253584614671E-3</v>
      </c>
      <c r="AF125" s="22">
        <f t="shared" si="63"/>
        <v>7030.3880626627033</v>
      </c>
      <c r="AG125" s="22"/>
      <c r="AH125" s="24">
        <f t="shared" si="64"/>
        <v>1.0541892431642981</v>
      </c>
      <c r="AI125" s="25">
        <f t="shared" si="46"/>
        <v>49.9</v>
      </c>
      <c r="AJ125" s="29"/>
      <c r="AK125" s="26">
        <f t="shared" si="65"/>
        <v>4.99</v>
      </c>
      <c r="AL125" s="31">
        <f t="shared" si="47"/>
        <v>33278.310000000005</v>
      </c>
      <c r="AM125" s="31">
        <f t="shared" si="81"/>
        <v>23</v>
      </c>
      <c r="AN125" s="29"/>
      <c r="AO125" s="26">
        <f t="shared" si="48"/>
        <v>9.98</v>
      </c>
      <c r="AP125" s="31">
        <f t="shared" si="73"/>
        <v>66656.42</v>
      </c>
      <c r="AQ125" s="31">
        <f t="shared" si="82"/>
        <v>47</v>
      </c>
      <c r="AR125" s="29"/>
      <c r="AS125" s="26">
        <f t="shared" si="49"/>
        <v>14.969999999999999</v>
      </c>
      <c r="AT125" s="31">
        <f t="shared" si="66"/>
        <v>100284.03</v>
      </c>
      <c r="AU125" s="31">
        <f t="shared" si="83"/>
        <v>70</v>
      </c>
      <c r="AV125" s="29"/>
      <c r="AW125" s="26">
        <f t="shared" si="50"/>
        <v>19.96</v>
      </c>
      <c r="AX125" s="31">
        <f t="shared" si="74"/>
        <v>134111.24000000002</v>
      </c>
      <c r="AY125" s="31">
        <f t="shared" si="84"/>
        <v>94</v>
      </c>
      <c r="AZ125" s="29"/>
      <c r="BA125" s="28">
        <f t="shared" si="51"/>
        <v>24.95</v>
      </c>
      <c r="BB125" s="31">
        <f t="shared" si="75"/>
        <v>168138.05</v>
      </c>
      <c r="BC125" s="31">
        <f t="shared" si="85"/>
        <v>118</v>
      </c>
      <c r="BD125" s="29"/>
      <c r="BE125" s="28">
        <f t="shared" si="67"/>
        <v>29.939999999999998</v>
      </c>
      <c r="BF125" s="31">
        <f t="shared" si="76"/>
        <v>202364.46</v>
      </c>
      <c r="BG125" s="31">
        <f t="shared" si="86"/>
        <v>142</v>
      </c>
      <c r="BH125" s="29"/>
      <c r="BI125" s="28">
        <f t="shared" si="68"/>
        <v>34.93</v>
      </c>
      <c r="BJ125" s="31">
        <f t="shared" si="77"/>
        <v>236091.87</v>
      </c>
      <c r="BK125" s="31">
        <f t="shared" si="87"/>
        <v>166</v>
      </c>
      <c r="BL125" s="29"/>
      <c r="BM125" s="28">
        <f t="shared" si="69"/>
        <v>39.92</v>
      </c>
      <c r="BN125" s="31">
        <f t="shared" si="78"/>
        <v>271416.08</v>
      </c>
      <c r="BO125" s="31">
        <f t="shared" si="88"/>
        <v>190</v>
      </c>
      <c r="BP125" s="29"/>
      <c r="BQ125" s="28">
        <f t="shared" si="70"/>
        <v>44.91</v>
      </c>
      <c r="BR125" s="31">
        <f t="shared" si="79"/>
        <v>306241.28999999998</v>
      </c>
      <c r="BS125" s="31">
        <f t="shared" si="89"/>
        <v>215</v>
      </c>
      <c r="BT125" s="29"/>
      <c r="BU125" s="28">
        <f t="shared" si="71"/>
        <v>49.9</v>
      </c>
      <c r="BV125" s="31">
        <f t="shared" si="80"/>
        <v>341266.1</v>
      </c>
      <c r="BW125" s="29"/>
    </row>
    <row r="126" spans="1:75" x14ac:dyDescent="0.4">
      <c r="A126" s="14">
        <v>2493</v>
      </c>
      <c r="B126" s="15" t="s">
        <v>158</v>
      </c>
      <c r="C126" s="3">
        <f>INDEX('[1]2013-14 ATR Data'!$A$1:$M$352,MATCH(A126,'[1]2013-14 ATR Data'!$A:$A,0),8)</f>
        <v>80768.179999999993</v>
      </c>
      <c r="D126" s="3">
        <f>INDEX([2]Sheet1!$A$1:$N$343,MATCH(A126,[2]Sheet1!$A$1:$A$65536,0),6)</f>
        <v>78460.570000000007</v>
      </c>
      <c r="E126" s="3">
        <f>INDEX('[3]2015-16 ATR Data'!$A$1:$K$372,MATCH($A126,'[3]2015-16 ATR Data'!$A:$A,0),6)</f>
        <v>77651.259999999995</v>
      </c>
      <c r="F126" s="3">
        <f>INDEX('[4]349y2014'!$A$1:$CK$352,MATCH(A126,'[4]349y2014'!$A:$A,0),5)</f>
        <v>10488.14</v>
      </c>
      <c r="G126" s="3">
        <f>INDEX('[4]343y2015'!$A$1:$J$346,MATCH(A126,'[4]343y2015'!$A:$A,0),5)</f>
        <v>19878.14</v>
      </c>
      <c r="H126" s="3">
        <f>INDEX('[4]340y2016'!$A$1:$H$343,MATCH(A126,'[4]340y2016'!$A:$A,0),5)</f>
        <v>19878.14</v>
      </c>
      <c r="I126" s="3">
        <f t="shared" si="52"/>
        <v>57773.119999999995</v>
      </c>
      <c r="J126" s="3">
        <f t="shared" si="72"/>
        <v>186635.59000000003</v>
      </c>
      <c r="K126" s="29"/>
      <c r="L126" s="29">
        <v>811152</v>
      </c>
      <c r="M126" s="29">
        <v>731696</v>
      </c>
      <c r="N126" s="29">
        <v>700978</v>
      </c>
      <c r="O126" s="29">
        <f t="shared" si="53"/>
        <v>2243826</v>
      </c>
      <c r="Q126" s="17">
        <f t="shared" si="54"/>
        <v>8.3177389868911419E-2</v>
      </c>
      <c r="R126" s="29"/>
      <c r="S126" s="30">
        <v>118</v>
      </c>
      <c r="T126" s="19">
        <f t="shared" si="55"/>
        <v>9.8148999999999997</v>
      </c>
      <c r="U126" s="20">
        <f t="shared" si="56"/>
        <v>4.807527747236453E-4</v>
      </c>
      <c r="V126" s="19">
        <f t="shared" si="57"/>
        <v>54842.173911484424</v>
      </c>
      <c r="W126" s="22"/>
      <c r="X126" s="21">
        <f t="shared" si="58"/>
        <v>8.2234478799646755</v>
      </c>
      <c r="Y126" s="21">
        <f t="shared" si="59"/>
        <v>1541.447527961097</v>
      </c>
      <c r="Z126" s="22"/>
      <c r="AA126" s="23">
        <f t="shared" si="60"/>
        <v>0.23113623151313495</v>
      </c>
      <c r="AB126" s="23"/>
      <c r="AC126" s="21">
        <v>38142</v>
      </c>
      <c r="AD126" s="21">
        <f t="shared" si="61"/>
        <v>323.23728813559325</v>
      </c>
      <c r="AE126" s="23">
        <f t="shared" si="62"/>
        <v>7.1536373753200728E-3</v>
      </c>
      <c r="AF126" s="22">
        <f t="shared" si="63"/>
        <v>45336.425805518033</v>
      </c>
      <c r="AG126" s="22"/>
      <c r="AH126" s="24">
        <f t="shared" si="64"/>
        <v>6.7980845412382713</v>
      </c>
      <c r="AI126" s="25">
        <f t="shared" si="46"/>
        <v>15.25</v>
      </c>
      <c r="AJ126" s="29"/>
      <c r="AK126" s="26">
        <f t="shared" si="65"/>
        <v>1.5250000000000001</v>
      </c>
      <c r="AL126" s="31">
        <f t="shared" si="47"/>
        <v>10170.225</v>
      </c>
      <c r="AM126" s="31">
        <f t="shared" si="81"/>
        <v>86</v>
      </c>
      <c r="AN126" s="29"/>
      <c r="AO126" s="26">
        <f t="shared" si="48"/>
        <v>3.05</v>
      </c>
      <c r="AP126" s="31">
        <f t="shared" si="73"/>
        <v>20370.949999999997</v>
      </c>
      <c r="AQ126" s="31">
        <f t="shared" si="82"/>
        <v>173</v>
      </c>
      <c r="AR126" s="29"/>
      <c r="AS126" s="26">
        <f t="shared" si="49"/>
        <v>4.5750000000000002</v>
      </c>
      <c r="AT126" s="31">
        <f t="shared" si="66"/>
        <v>30647.925000000003</v>
      </c>
      <c r="AU126" s="31">
        <f t="shared" si="83"/>
        <v>260</v>
      </c>
      <c r="AV126" s="29"/>
      <c r="AW126" s="26">
        <f t="shared" si="50"/>
        <v>6.1000000000000005</v>
      </c>
      <c r="AX126" s="31">
        <f t="shared" si="74"/>
        <v>40985.9</v>
      </c>
      <c r="AY126" s="31">
        <f t="shared" si="84"/>
        <v>347</v>
      </c>
      <c r="AZ126" s="29"/>
      <c r="BA126" s="28">
        <f t="shared" si="51"/>
        <v>7.625</v>
      </c>
      <c r="BB126" s="31">
        <f t="shared" si="75"/>
        <v>51384.875</v>
      </c>
      <c r="BC126" s="31">
        <f t="shared" si="85"/>
        <v>435</v>
      </c>
      <c r="BD126" s="29"/>
      <c r="BE126" s="28">
        <f t="shared" si="67"/>
        <v>9.15</v>
      </c>
      <c r="BF126" s="31">
        <f t="shared" si="76"/>
        <v>61844.850000000006</v>
      </c>
      <c r="BG126" s="31">
        <f t="shared" si="86"/>
        <v>524</v>
      </c>
      <c r="BH126" s="29"/>
      <c r="BI126" s="28">
        <f t="shared" si="68"/>
        <v>10.674999999999999</v>
      </c>
      <c r="BJ126" s="31">
        <f t="shared" si="77"/>
        <v>72152.324999999997</v>
      </c>
      <c r="BK126" s="31">
        <f t="shared" si="87"/>
        <v>611</v>
      </c>
      <c r="BL126" s="29"/>
      <c r="BM126" s="28">
        <f t="shared" si="69"/>
        <v>12.200000000000001</v>
      </c>
      <c r="BN126" s="31">
        <f t="shared" si="78"/>
        <v>82947.8</v>
      </c>
      <c r="BO126" s="31">
        <f t="shared" si="88"/>
        <v>703</v>
      </c>
      <c r="BP126" s="29"/>
      <c r="BQ126" s="28">
        <f t="shared" si="70"/>
        <v>13.725</v>
      </c>
      <c r="BR126" s="31">
        <f t="shared" si="79"/>
        <v>93590.774999999994</v>
      </c>
      <c r="BS126" s="31">
        <f t="shared" si="89"/>
        <v>793</v>
      </c>
      <c r="BT126" s="29"/>
      <c r="BU126" s="28">
        <f t="shared" si="71"/>
        <v>15.25</v>
      </c>
      <c r="BV126" s="31">
        <f t="shared" si="80"/>
        <v>104294.75</v>
      </c>
      <c r="BW126" s="29"/>
    </row>
    <row r="127" spans="1:75" x14ac:dyDescent="0.4">
      <c r="A127" s="14">
        <v>2502</v>
      </c>
      <c r="B127" s="15" t="s">
        <v>159</v>
      </c>
      <c r="C127" s="3">
        <f>INDEX('[1]2013-14 ATR Data'!$A$1:$M$352,MATCH(A127,'[1]2013-14 ATR Data'!$A:$A,0),8)</f>
        <v>289425.25</v>
      </c>
      <c r="D127" s="3">
        <f>INDEX([2]Sheet1!$A$1:$N$343,MATCH(A127,[2]Sheet1!$A$1:$A$65536,0),6)</f>
        <v>282540.36</v>
      </c>
      <c r="E127" s="3">
        <f>INDEX('[3]2015-16 ATR Data'!$A$1:$K$372,MATCH($A127,'[3]2015-16 ATR Data'!$A:$A,0),6)</f>
        <v>281265.31</v>
      </c>
      <c r="F127" s="3">
        <f>INDEX('[4]349y2014'!$A$1:$CK$352,MATCH(A127,'[4]349y2014'!$A:$A,0),5)</f>
        <v>72955.86</v>
      </c>
      <c r="G127" s="3">
        <f>INDEX('[4]343y2015'!$A$1:$J$346,MATCH(A127,'[4]343y2015'!$A:$A,0),5)</f>
        <v>63718</v>
      </c>
      <c r="H127" s="3">
        <f>INDEX('[4]340y2016'!$A$1:$H$343,MATCH(A127,'[4]340y2016'!$A:$A,0),5)</f>
        <v>66380.28</v>
      </c>
      <c r="I127" s="3">
        <f t="shared" si="52"/>
        <v>214885.03</v>
      </c>
      <c r="J127" s="3">
        <f t="shared" si="72"/>
        <v>650176.77999999991</v>
      </c>
      <c r="K127" s="29"/>
      <c r="L127" s="29">
        <v>3799787</v>
      </c>
      <c r="M127" s="29">
        <v>3889299</v>
      </c>
      <c r="N127" s="29">
        <v>3882433</v>
      </c>
      <c r="O127" s="29">
        <f t="shared" si="53"/>
        <v>11571519</v>
      </c>
      <c r="Q127" s="17">
        <f t="shared" si="54"/>
        <v>5.6187677693827397E-2</v>
      </c>
      <c r="R127" s="29"/>
      <c r="S127" s="30">
        <v>569.4</v>
      </c>
      <c r="T127" s="19">
        <f t="shared" si="55"/>
        <v>31.993300000000001</v>
      </c>
      <c r="U127" s="20">
        <f t="shared" si="56"/>
        <v>1.5670936787502677E-3</v>
      </c>
      <c r="V127" s="19">
        <f t="shared" si="57"/>
        <v>178767.19300270962</v>
      </c>
      <c r="W127" s="22"/>
      <c r="X127" s="21">
        <f t="shared" si="58"/>
        <v>26.805696956471678</v>
      </c>
      <c r="Y127" s="21">
        <f t="shared" si="59"/>
        <v>7438.1374781444792</v>
      </c>
      <c r="Z127" s="22"/>
      <c r="AA127" s="23">
        <f t="shared" si="60"/>
        <v>1.1153302561320257</v>
      </c>
      <c r="AB127" s="23"/>
      <c r="AC127" s="21">
        <v>71122</v>
      </c>
      <c r="AD127" s="21">
        <f t="shared" si="61"/>
        <v>124.90691956445382</v>
      </c>
      <c r="AE127" s="23">
        <f t="shared" si="62"/>
        <v>2.7643432271884072E-3</v>
      </c>
      <c r="AF127" s="22">
        <f t="shared" si="63"/>
        <v>17519.121398686511</v>
      </c>
      <c r="AG127" s="22"/>
      <c r="AH127" s="24">
        <f t="shared" si="64"/>
        <v>2.626948777730771</v>
      </c>
      <c r="AI127" s="25">
        <f t="shared" si="46"/>
        <v>30.55</v>
      </c>
      <c r="AJ127" s="29"/>
      <c r="AK127" s="26">
        <f t="shared" si="65"/>
        <v>3.0550000000000002</v>
      </c>
      <c r="AL127" s="31">
        <f t="shared" si="47"/>
        <v>20373.795000000002</v>
      </c>
      <c r="AM127" s="31">
        <f t="shared" si="81"/>
        <v>36</v>
      </c>
      <c r="AN127" s="29"/>
      <c r="AO127" s="26">
        <f t="shared" si="48"/>
        <v>6.11</v>
      </c>
      <c r="AP127" s="31">
        <f t="shared" si="73"/>
        <v>40808.69</v>
      </c>
      <c r="AQ127" s="31">
        <f t="shared" si="82"/>
        <v>72</v>
      </c>
      <c r="AR127" s="29"/>
      <c r="AS127" s="26">
        <f t="shared" si="49"/>
        <v>9.1649999999999991</v>
      </c>
      <c r="AT127" s="31">
        <f t="shared" si="66"/>
        <v>61396.334999999992</v>
      </c>
      <c r="AU127" s="31">
        <f t="shared" si="83"/>
        <v>108</v>
      </c>
      <c r="AV127" s="29"/>
      <c r="AW127" s="26">
        <f t="shared" si="50"/>
        <v>12.22</v>
      </c>
      <c r="AX127" s="31">
        <f t="shared" si="74"/>
        <v>82106.180000000008</v>
      </c>
      <c r="AY127" s="31">
        <f t="shared" si="84"/>
        <v>144</v>
      </c>
      <c r="AZ127" s="29"/>
      <c r="BA127" s="28">
        <f t="shared" si="51"/>
        <v>15.275</v>
      </c>
      <c r="BB127" s="31">
        <f t="shared" si="75"/>
        <v>102938.22500000001</v>
      </c>
      <c r="BC127" s="31">
        <f t="shared" si="85"/>
        <v>181</v>
      </c>
      <c r="BD127" s="29"/>
      <c r="BE127" s="28">
        <f t="shared" si="67"/>
        <v>18.329999999999998</v>
      </c>
      <c r="BF127" s="31">
        <f t="shared" si="76"/>
        <v>123892.46999999999</v>
      </c>
      <c r="BG127" s="31">
        <f t="shared" si="86"/>
        <v>218</v>
      </c>
      <c r="BH127" s="29"/>
      <c r="BI127" s="28">
        <f t="shared" si="68"/>
        <v>21.384999999999998</v>
      </c>
      <c r="BJ127" s="31">
        <f t="shared" si="77"/>
        <v>144541.215</v>
      </c>
      <c r="BK127" s="31">
        <f t="shared" si="87"/>
        <v>254</v>
      </c>
      <c r="BL127" s="29"/>
      <c r="BM127" s="28">
        <f t="shared" si="69"/>
        <v>24.44</v>
      </c>
      <c r="BN127" s="31">
        <f t="shared" si="78"/>
        <v>166167.56</v>
      </c>
      <c r="BO127" s="31">
        <f t="shared" si="88"/>
        <v>292</v>
      </c>
      <c r="BP127" s="29"/>
      <c r="BQ127" s="28">
        <f t="shared" si="70"/>
        <v>27.495000000000001</v>
      </c>
      <c r="BR127" s="31">
        <f t="shared" si="79"/>
        <v>187488.405</v>
      </c>
      <c r="BS127" s="31">
        <f t="shared" si="89"/>
        <v>329</v>
      </c>
      <c r="BT127" s="29"/>
      <c r="BU127" s="28">
        <f t="shared" si="71"/>
        <v>30.55</v>
      </c>
      <c r="BV127" s="31">
        <f t="shared" si="80"/>
        <v>208931.45</v>
      </c>
      <c r="BW127" s="29"/>
    </row>
    <row r="128" spans="1:75" x14ac:dyDescent="0.4">
      <c r="A128" s="14">
        <v>2511</v>
      </c>
      <c r="B128" s="15" t="s">
        <v>160</v>
      </c>
      <c r="C128" s="3">
        <f>INDEX('[1]2013-14 ATR Data'!$A$1:$M$352,MATCH(A128,'[1]2013-14 ATR Data'!$A:$A,0),8)</f>
        <v>668421.98</v>
      </c>
      <c r="D128" s="3">
        <f>INDEX([2]Sheet1!$A$1:$N$343,MATCH(A128,[2]Sheet1!$A$1:$A$65536,0),6)</f>
        <v>586709.31999999995</v>
      </c>
      <c r="E128" s="3">
        <f>INDEX('[3]2015-16 ATR Data'!$A$1:$K$372,MATCH($A128,'[3]2015-16 ATR Data'!$A:$A,0),6)</f>
        <v>584743.68000000005</v>
      </c>
      <c r="F128" s="3">
        <f>INDEX('[4]349y2014'!$A$1:$CK$352,MATCH(A128,'[4]349y2014'!$A:$A,0),5)</f>
        <v>20642</v>
      </c>
      <c r="G128" s="3">
        <f>INDEX('[4]343y2015'!$A$1:$J$346,MATCH(A128,'[4]343y2015'!$A:$A,0),5)</f>
        <v>32192.86</v>
      </c>
      <c r="H128" s="3">
        <f>INDEX('[4]340y2016'!$A$1:$H$343,MATCH(A128,'[4]340y2016'!$A:$A,0),5)</f>
        <v>21836.57</v>
      </c>
      <c r="I128" s="3">
        <f t="shared" si="52"/>
        <v>562907.1100000001</v>
      </c>
      <c r="J128" s="3">
        <f t="shared" si="72"/>
        <v>1765203.55</v>
      </c>
      <c r="K128" s="29"/>
      <c r="L128" s="29">
        <v>12385844</v>
      </c>
      <c r="M128" s="29">
        <v>12480543</v>
      </c>
      <c r="N128" s="29">
        <v>12634160</v>
      </c>
      <c r="O128" s="29">
        <f t="shared" si="53"/>
        <v>37500547</v>
      </c>
      <c r="Q128" s="17">
        <f t="shared" si="54"/>
        <v>4.7071408051727888E-2</v>
      </c>
      <c r="R128" s="29"/>
      <c r="S128" s="30">
        <v>1956.7</v>
      </c>
      <c r="T128" s="19">
        <f t="shared" si="55"/>
        <v>92.104600000000005</v>
      </c>
      <c r="U128" s="20">
        <f t="shared" si="56"/>
        <v>4.5114613510898191E-3</v>
      </c>
      <c r="V128" s="19">
        <f t="shared" si="57"/>
        <v>514647.7795237556</v>
      </c>
      <c r="W128" s="22"/>
      <c r="X128" s="21">
        <f t="shared" si="58"/>
        <v>77.170157373482624</v>
      </c>
      <c r="Y128" s="21">
        <f t="shared" si="59"/>
        <v>25560.596423402356</v>
      </c>
      <c r="Z128" s="22"/>
      <c r="AA128" s="23">
        <f t="shared" si="60"/>
        <v>3.832748001709755</v>
      </c>
      <c r="AB128" s="23"/>
      <c r="AC128" s="21">
        <v>177923</v>
      </c>
      <c r="AD128" s="21">
        <f t="shared" si="61"/>
        <v>90.930137476363257</v>
      </c>
      <c r="AE128" s="23">
        <f t="shared" si="62"/>
        <v>2.0123953945592982E-3</v>
      </c>
      <c r="AF128" s="22">
        <f t="shared" si="63"/>
        <v>12753.625842366901</v>
      </c>
      <c r="AG128" s="22"/>
      <c r="AH128" s="24">
        <f t="shared" si="64"/>
        <v>1.9123745452641927</v>
      </c>
      <c r="AI128" s="25">
        <f t="shared" si="46"/>
        <v>82.92</v>
      </c>
      <c r="AJ128" s="29"/>
      <c r="AK128" s="26">
        <f t="shared" si="65"/>
        <v>8.2919999999999998</v>
      </c>
      <c r="AL128" s="31">
        <f t="shared" si="47"/>
        <v>55299.347999999998</v>
      </c>
      <c r="AM128" s="31">
        <f t="shared" si="81"/>
        <v>28</v>
      </c>
      <c r="AN128" s="29"/>
      <c r="AO128" s="26">
        <f t="shared" si="48"/>
        <v>16.579999999999998</v>
      </c>
      <c r="AP128" s="31">
        <f t="shared" si="73"/>
        <v>110737.81999999999</v>
      </c>
      <c r="AQ128" s="31">
        <f t="shared" si="82"/>
        <v>57</v>
      </c>
      <c r="AR128" s="29"/>
      <c r="AS128" s="26">
        <f t="shared" si="49"/>
        <v>24.876000000000001</v>
      </c>
      <c r="AT128" s="31">
        <f t="shared" si="66"/>
        <v>166644.32400000002</v>
      </c>
      <c r="AU128" s="31">
        <f t="shared" si="83"/>
        <v>85</v>
      </c>
      <c r="AV128" s="29"/>
      <c r="AW128" s="26">
        <f t="shared" si="50"/>
        <v>33.167999999999999</v>
      </c>
      <c r="AX128" s="31">
        <f t="shared" si="74"/>
        <v>222855.79199999999</v>
      </c>
      <c r="AY128" s="31">
        <f t="shared" si="84"/>
        <v>114</v>
      </c>
      <c r="AZ128" s="29"/>
      <c r="BA128" s="28">
        <f t="shared" si="51"/>
        <v>41.46</v>
      </c>
      <c r="BB128" s="31">
        <f t="shared" si="75"/>
        <v>279398.94</v>
      </c>
      <c r="BC128" s="31">
        <f t="shared" si="85"/>
        <v>143</v>
      </c>
      <c r="BD128" s="29"/>
      <c r="BE128" s="28">
        <f t="shared" si="67"/>
        <v>49.752000000000002</v>
      </c>
      <c r="BF128" s="31">
        <f t="shared" si="76"/>
        <v>336273.76800000004</v>
      </c>
      <c r="BG128" s="31">
        <f t="shared" si="86"/>
        <v>172</v>
      </c>
      <c r="BH128" s="29"/>
      <c r="BI128" s="28">
        <f t="shared" si="68"/>
        <v>58.043999999999997</v>
      </c>
      <c r="BJ128" s="31">
        <f t="shared" si="77"/>
        <v>392319.39600000001</v>
      </c>
      <c r="BK128" s="31">
        <f t="shared" si="87"/>
        <v>201</v>
      </c>
      <c r="BL128" s="29"/>
      <c r="BM128" s="28">
        <f t="shared" si="69"/>
        <v>66.335999999999999</v>
      </c>
      <c r="BN128" s="31">
        <f t="shared" si="78"/>
        <v>451018.46399999998</v>
      </c>
      <c r="BO128" s="31">
        <f t="shared" si="88"/>
        <v>230</v>
      </c>
      <c r="BP128" s="29"/>
      <c r="BQ128" s="28">
        <f t="shared" si="70"/>
        <v>74.628</v>
      </c>
      <c r="BR128" s="31">
        <f t="shared" si="79"/>
        <v>508888.33199999999</v>
      </c>
      <c r="BS128" s="31">
        <f t="shared" si="89"/>
        <v>260</v>
      </c>
      <c r="BT128" s="29"/>
      <c r="BU128" s="28">
        <f t="shared" si="71"/>
        <v>82.92</v>
      </c>
      <c r="BV128" s="31">
        <f t="shared" si="80"/>
        <v>567089.88</v>
      </c>
      <c r="BW128" s="29"/>
    </row>
    <row r="129" spans="1:75" x14ac:dyDescent="0.4">
      <c r="A129" s="14">
        <v>2520</v>
      </c>
      <c r="B129" s="15" t="s">
        <v>161</v>
      </c>
      <c r="C129" s="3">
        <f>INDEX('[1]2013-14 ATR Data'!$A$1:$M$352,MATCH(A129,'[1]2013-14 ATR Data'!$A:$A,0),8)</f>
        <v>56035.64</v>
      </c>
      <c r="D129" s="3">
        <f>INDEX([2]Sheet1!$A$1:$N$343,MATCH(A129,[2]Sheet1!$A$1:$A$65536,0),6)</f>
        <v>67043.759999999995</v>
      </c>
      <c r="E129" s="3">
        <f>INDEX('[3]2015-16 ATR Data'!$A$1:$K$372,MATCH($A129,'[3]2015-16 ATR Data'!$A:$A,0),6)</f>
        <v>45887.199999999997</v>
      </c>
      <c r="F129" s="3">
        <f>INDEX('[4]349y2014'!$A$1:$CK$352,MATCH(A129,'[4]349y2014'!$A:$A,0),5)</f>
        <v>0</v>
      </c>
      <c r="G129" s="3">
        <f>INDEX('[4]343y2015'!$A$1:$J$346,MATCH(A129,'[4]343y2015'!$A:$A,0),5)</f>
        <v>0</v>
      </c>
      <c r="H129" s="3">
        <f>INDEX('[4]340y2016'!$A$1:$H$343,MATCH(A129,'[4]340y2016'!$A:$A,0),5)</f>
        <v>0</v>
      </c>
      <c r="I129" s="3">
        <f t="shared" si="52"/>
        <v>45887.199999999997</v>
      </c>
      <c r="J129" s="3">
        <f t="shared" si="72"/>
        <v>168966.59999999998</v>
      </c>
      <c r="K129" s="29"/>
      <c r="L129" s="29">
        <v>1868432</v>
      </c>
      <c r="M129" s="29">
        <v>1868028</v>
      </c>
      <c r="N129" s="29">
        <v>1779924</v>
      </c>
      <c r="O129" s="29">
        <f t="shared" si="53"/>
        <v>5516384</v>
      </c>
      <c r="Q129" s="17">
        <f t="shared" si="54"/>
        <v>3.0629956145184958E-2</v>
      </c>
      <c r="R129" s="29"/>
      <c r="S129" s="30">
        <v>267.10000000000002</v>
      </c>
      <c r="T129" s="19">
        <f t="shared" si="55"/>
        <v>8.1813000000000002</v>
      </c>
      <c r="U129" s="20">
        <f t="shared" si="56"/>
        <v>4.0073588888797233E-4</v>
      </c>
      <c r="V129" s="19">
        <f t="shared" si="57"/>
        <v>45714.197538643042</v>
      </c>
      <c r="W129" s="22"/>
      <c r="X129" s="21">
        <f t="shared" si="58"/>
        <v>6.854730475130161</v>
      </c>
      <c r="Y129" s="21">
        <f t="shared" si="59"/>
        <v>3489.1579213424498</v>
      </c>
      <c r="Z129" s="22"/>
      <c r="AA129" s="23">
        <f t="shared" si="60"/>
        <v>0.52319057150134196</v>
      </c>
      <c r="AB129" s="23"/>
      <c r="AC129" s="21">
        <v>26478</v>
      </c>
      <c r="AD129" s="21">
        <f t="shared" si="61"/>
        <v>99.131411456383375</v>
      </c>
      <c r="AE129" s="23">
        <f t="shared" si="62"/>
        <v>2.1938996399609029E-3</v>
      </c>
      <c r="AF129" s="22">
        <f t="shared" si="63"/>
        <v>13903.915313765807</v>
      </c>
      <c r="AG129" s="22"/>
      <c r="AH129" s="24">
        <f t="shared" si="64"/>
        <v>2.084857596905954</v>
      </c>
      <c r="AI129" s="25">
        <f t="shared" si="46"/>
        <v>9.4600000000000009</v>
      </c>
      <c r="AJ129" s="29"/>
      <c r="AK129" s="26">
        <f t="shared" si="65"/>
        <v>0.94600000000000017</v>
      </c>
      <c r="AL129" s="31">
        <f t="shared" si="47"/>
        <v>6308.8740000000016</v>
      </c>
      <c r="AM129" s="31">
        <f t="shared" si="81"/>
        <v>24</v>
      </c>
      <c r="AN129" s="29"/>
      <c r="AO129" s="26">
        <f t="shared" si="48"/>
        <v>1.89</v>
      </c>
      <c r="AP129" s="31">
        <f t="shared" si="73"/>
        <v>12623.31</v>
      </c>
      <c r="AQ129" s="31">
        <f t="shared" si="82"/>
        <v>47</v>
      </c>
      <c r="AR129" s="29"/>
      <c r="AS129" s="26">
        <f t="shared" si="49"/>
        <v>2.8380000000000001</v>
      </c>
      <c r="AT129" s="31">
        <f t="shared" si="66"/>
        <v>19011.761999999999</v>
      </c>
      <c r="AU129" s="31">
        <f t="shared" si="83"/>
        <v>71</v>
      </c>
      <c r="AV129" s="29"/>
      <c r="AW129" s="26">
        <f t="shared" si="50"/>
        <v>3.7840000000000007</v>
      </c>
      <c r="AX129" s="31">
        <f t="shared" si="74"/>
        <v>25424.696000000004</v>
      </c>
      <c r="AY129" s="31">
        <f t="shared" si="84"/>
        <v>95</v>
      </c>
      <c r="AZ129" s="29"/>
      <c r="BA129" s="28">
        <f t="shared" si="51"/>
        <v>4.7300000000000004</v>
      </c>
      <c r="BB129" s="31">
        <f t="shared" si="75"/>
        <v>31875.47</v>
      </c>
      <c r="BC129" s="31">
        <f t="shared" si="85"/>
        <v>119</v>
      </c>
      <c r="BD129" s="29"/>
      <c r="BE129" s="28">
        <f t="shared" si="67"/>
        <v>5.6760000000000002</v>
      </c>
      <c r="BF129" s="31">
        <f t="shared" si="76"/>
        <v>38364.084000000003</v>
      </c>
      <c r="BG129" s="31">
        <f t="shared" si="86"/>
        <v>144</v>
      </c>
      <c r="BH129" s="29"/>
      <c r="BI129" s="28">
        <f t="shared" si="68"/>
        <v>6.6219999999999999</v>
      </c>
      <c r="BJ129" s="31">
        <f t="shared" si="77"/>
        <v>44758.097999999998</v>
      </c>
      <c r="BK129" s="31">
        <f t="shared" si="87"/>
        <v>168</v>
      </c>
      <c r="BL129" s="29"/>
      <c r="BM129" s="28">
        <f t="shared" si="69"/>
        <v>7.5680000000000014</v>
      </c>
      <c r="BN129" s="31">
        <f t="shared" si="78"/>
        <v>51454.832000000009</v>
      </c>
      <c r="BO129" s="31">
        <f t="shared" si="88"/>
        <v>193</v>
      </c>
      <c r="BP129" s="29"/>
      <c r="BQ129" s="28">
        <f t="shared" si="70"/>
        <v>8.5140000000000011</v>
      </c>
      <c r="BR129" s="31">
        <f t="shared" si="79"/>
        <v>58056.966000000008</v>
      </c>
      <c r="BS129" s="31">
        <f t="shared" si="89"/>
        <v>217</v>
      </c>
      <c r="BT129" s="29"/>
      <c r="BU129" s="28">
        <f t="shared" si="71"/>
        <v>9.4600000000000009</v>
      </c>
      <c r="BV129" s="31">
        <f t="shared" si="80"/>
        <v>64696.94</v>
      </c>
      <c r="BW129" s="29"/>
    </row>
    <row r="130" spans="1:75" x14ac:dyDescent="0.4">
      <c r="A130" s="14">
        <v>2556</v>
      </c>
      <c r="B130" s="15" t="s">
        <v>162</v>
      </c>
      <c r="C130" s="3">
        <f>INDEX('[1]2013-14 ATR Data'!$A$1:$M$352,MATCH(A130,'[1]2013-14 ATR Data'!$A:$A,0),8)</f>
        <v>234119.24</v>
      </c>
      <c r="D130" s="3">
        <f>INDEX([2]Sheet1!$A$1:$N$343,MATCH(A130,[2]Sheet1!$A$1:$A$65536,0),6)</f>
        <v>181091.98</v>
      </c>
      <c r="E130" s="3">
        <f>INDEX('[3]2015-16 ATR Data'!$A$1:$K$372,MATCH($A130,'[3]2015-16 ATR Data'!$A:$A,0),6)</f>
        <v>86653.14</v>
      </c>
      <c r="F130" s="3">
        <f>INDEX('[4]349y2014'!$A$1:$CK$352,MATCH(A130,'[4]349y2014'!$A:$A,0),5)</f>
        <v>58146.71</v>
      </c>
      <c r="G130" s="3">
        <f>INDEX('[4]343y2015'!$A$1:$J$346,MATCH(A130,'[4]343y2015'!$A:$A,0),5)</f>
        <v>50107.42</v>
      </c>
      <c r="H130" s="3">
        <f>INDEX('[4]340y2016'!$A$1:$H$343,MATCH(A130,'[4]340y2016'!$A:$A,0),5)</f>
        <v>36791.71</v>
      </c>
      <c r="I130" s="3">
        <f t="shared" si="52"/>
        <v>49861.43</v>
      </c>
      <c r="J130" s="3">
        <f t="shared" si="72"/>
        <v>356818.52</v>
      </c>
      <c r="K130" s="29"/>
      <c r="L130" s="29">
        <v>2147600</v>
      </c>
      <c r="M130" s="29">
        <v>2258874</v>
      </c>
      <c r="N130" s="29">
        <v>2364726</v>
      </c>
      <c r="O130" s="29">
        <f t="shared" si="53"/>
        <v>6771200</v>
      </c>
      <c r="Q130" s="17">
        <f t="shared" si="54"/>
        <v>5.2696496928166352E-2</v>
      </c>
      <c r="R130" s="29"/>
      <c r="S130" s="30">
        <v>376</v>
      </c>
      <c r="T130" s="19">
        <f t="shared" si="55"/>
        <v>19.8139</v>
      </c>
      <c r="U130" s="20">
        <f t="shared" si="56"/>
        <v>9.7052312332238089E-4</v>
      </c>
      <c r="V130" s="19">
        <f t="shared" si="57"/>
        <v>110713.03321121573</v>
      </c>
      <c r="W130" s="22"/>
      <c r="X130" s="21">
        <f t="shared" si="58"/>
        <v>16.601144581078984</v>
      </c>
      <c r="Y130" s="21">
        <f t="shared" si="59"/>
        <v>4911.7311060455286</v>
      </c>
      <c r="Z130" s="22"/>
      <c r="AA130" s="23">
        <f t="shared" si="60"/>
        <v>0.73650189024524348</v>
      </c>
      <c r="AB130" s="23"/>
      <c r="AC130" s="21">
        <v>44915</v>
      </c>
      <c r="AD130" s="21">
        <f t="shared" si="61"/>
        <v>119.45478723404256</v>
      </c>
      <c r="AE130" s="23">
        <f t="shared" si="62"/>
        <v>2.6436808560895012E-3</v>
      </c>
      <c r="AF130" s="22">
        <f t="shared" si="63"/>
        <v>16754.419422917341</v>
      </c>
      <c r="AG130" s="22"/>
      <c r="AH130" s="24">
        <f t="shared" si="64"/>
        <v>2.5122836141726408</v>
      </c>
      <c r="AI130" s="25">
        <f t="shared" si="46"/>
        <v>19.850000000000001</v>
      </c>
      <c r="AJ130" s="29"/>
      <c r="AK130" s="26">
        <f t="shared" si="65"/>
        <v>1.9850000000000003</v>
      </c>
      <c r="AL130" s="31">
        <f t="shared" si="47"/>
        <v>13237.965000000002</v>
      </c>
      <c r="AM130" s="31">
        <f t="shared" si="81"/>
        <v>35</v>
      </c>
      <c r="AN130" s="29"/>
      <c r="AO130" s="26">
        <f t="shared" si="48"/>
        <v>3.97</v>
      </c>
      <c r="AP130" s="31">
        <f t="shared" si="73"/>
        <v>26515.63</v>
      </c>
      <c r="AQ130" s="31">
        <f t="shared" si="82"/>
        <v>71</v>
      </c>
      <c r="AR130" s="29"/>
      <c r="AS130" s="26">
        <f t="shared" si="49"/>
        <v>5.9550000000000001</v>
      </c>
      <c r="AT130" s="31">
        <f t="shared" si="66"/>
        <v>39892.544999999998</v>
      </c>
      <c r="AU130" s="31">
        <f t="shared" si="83"/>
        <v>106</v>
      </c>
      <c r="AV130" s="29"/>
      <c r="AW130" s="26">
        <f t="shared" si="50"/>
        <v>7.9400000000000013</v>
      </c>
      <c r="AX130" s="31">
        <f t="shared" si="74"/>
        <v>53348.860000000008</v>
      </c>
      <c r="AY130" s="31">
        <f t="shared" si="84"/>
        <v>142</v>
      </c>
      <c r="AZ130" s="29"/>
      <c r="BA130" s="28">
        <f t="shared" si="51"/>
        <v>9.9250000000000007</v>
      </c>
      <c r="BB130" s="31">
        <f t="shared" si="75"/>
        <v>66884.575000000012</v>
      </c>
      <c r="BC130" s="31">
        <f t="shared" si="85"/>
        <v>178</v>
      </c>
      <c r="BD130" s="29"/>
      <c r="BE130" s="28">
        <f t="shared" si="67"/>
        <v>11.91</v>
      </c>
      <c r="BF130" s="31">
        <f t="shared" si="76"/>
        <v>80499.69</v>
      </c>
      <c r="BG130" s="31">
        <f t="shared" si="86"/>
        <v>214</v>
      </c>
      <c r="BH130" s="29"/>
      <c r="BI130" s="28">
        <f t="shared" si="68"/>
        <v>13.895</v>
      </c>
      <c r="BJ130" s="31">
        <f t="shared" si="77"/>
        <v>93916.304999999993</v>
      </c>
      <c r="BK130" s="31">
        <f t="shared" si="87"/>
        <v>250</v>
      </c>
      <c r="BL130" s="29"/>
      <c r="BM130" s="28">
        <f t="shared" si="69"/>
        <v>15.880000000000003</v>
      </c>
      <c r="BN130" s="31">
        <f t="shared" si="78"/>
        <v>107968.12000000002</v>
      </c>
      <c r="BO130" s="31">
        <f t="shared" si="88"/>
        <v>287</v>
      </c>
      <c r="BP130" s="29"/>
      <c r="BQ130" s="28">
        <f t="shared" si="70"/>
        <v>17.865000000000002</v>
      </c>
      <c r="BR130" s="31">
        <f t="shared" si="79"/>
        <v>121821.43500000001</v>
      </c>
      <c r="BS130" s="31">
        <f t="shared" si="89"/>
        <v>324</v>
      </c>
      <c r="BT130" s="29"/>
      <c r="BU130" s="28">
        <f t="shared" si="71"/>
        <v>19.850000000000001</v>
      </c>
      <c r="BV130" s="31">
        <f t="shared" si="80"/>
        <v>135754.15000000002</v>
      </c>
      <c r="BW130" s="29"/>
    </row>
    <row r="131" spans="1:75" x14ac:dyDescent="0.4">
      <c r="A131" s="14">
        <v>2673</v>
      </c>
      <c r="B131" s="15" t="s">
        <v>163</v>
      </c>
      <c r="C131" s="3">
        <f>INDEX('[1]2013-14 ATR Data'!$A$1:$M$352,MATCH(A131,'[1]2013-14 ATR Data'!$A:$A,0),8)</f>
        <v>376597.72</v>
      </c>
      <c r="D131" s="3">
        <f>INDEX([2]Sheet1!$A$1:$N$343,MATCH(A131,[2]Sheet1!$A$1:$A$65536,0),6)</f>
        <v>371357</v>
      </c>
      <c r="E131" s="3">
        <f>INDEX('[3]2015-16 ATR Data'!$A$1:$K$372,MATCH($A131,'[3]2015-16 ATR Data'!$A:$A,0),6)</f>
        <v>393463.05</v>
      </c>
      <c r="F131" s="3">
        <f>INDEX('[4]349y2014'!$A$1:$CK$352,MATCH(A131,'[4]349y2014'!$A:$A,0),5)</f>
        <v>20107.14</v>
      </c>
      <c r="G131" s="3">
        <f>INDEX('[4]343y2015'!$A$1:$J$346,MATCH(A131,'[4]343y2015'!$A:$A,0),5)</f>
        <v>37197.14</v>
      </c>
      <c r="H131" s="3">
        <f>INDEX('[4]340y2016'!$A$1:$H$343,MATCH(A131,'[4]340y2016'!$A:$A,0),5)</f>
        <v>84781.72</v>
      </c>
      <c r="I131" s="3">
        <f t="shared" si="52"/>
        <v>308681.32999999996</v>
      </c>
      <c r="J131" s="3">
        <f t="shared" si="72"/>
        <v>999331.77</v>
      </c>
      <c r="K131" s="29"/>
      <c r="L131" s="29">
        <v>4139408</v>
      </c>
      <c r="M131" s="29">
        <v>4336752</v>
      </c>
      <c r="N131" s="29">
        <v>4334534</v>
      </c>
      <c r="O131" s="29">
        <f t="shared" si="53"/>
        <v>12810694</v>
      </c>
      <c r="Q131" s="17">
        <f t="shared" si="54"/>
        <v>7.8007621601140428E-2</v>
      </c>
      <c r="R131" s="29"/>
      <c r="S131" s="30">
        <v>663.5</v>
      </c>
      <c r="T131" s="19">
        <f t="shared" si="55"/>
        <v>51.758099999999999</v>
      </c>
      <c r="U131" s="20">
        <f t="shared" si="56"/>
        <v>2.5352117891597374E-3</v>
      </c>
      <c r="V131" s="19">
        <f t="shared" si="57"/>
        <v>289205.87285942823</v>
      </c>
      <c r="W131" s="22"/>
      <c r="X131" s="21">
        <f t="shared" si="58"/>
        <v>43.365702932887721</v>
      </c>
      <c r="Y131" s="21">
        <f t="shared" si="59"/>
        <v>8667.376566120236</v>
      </c>
      <c r="Z131" s="22"/>
      <c r="AA131" s="23">
        <f t="shared" si="60"/>
        <v>1.2996516068556359</v>
      </c>
      <c r="AB131" s="23"/>
      <c r="AC131" s="21">
        <v>121330</v>
      </c>
      <c r="AD131" s="21">
        <f t="shared" si="61"/>
        <v>182.86360211002261</v>
      </c>
      <c r="AE131" s="23">
        <f t="shared" si="62"/>
        <v>4.0469956488781425E-3</v>
      </c>
      <c r="AF131" s="22">
        <f t="shared" si="63"/>
        <v>25647.975756166838</v>
      </c>
      <c r="AG131" s="22"/>
      <c r="AH131" s="24">
        <f t="shared" si="64"/>
        <v>3.8458503158144905</v>
      </c>
      <c r="AI131" s="25">
        <f t="shared" si="46"/>
        <v>48.51</v>
      </c>
      <c r="AJ131" s="29"/>
      <c r="AK131" s="26">
        <f t="shared" si="65"/>
        <v>4.851</v>
      </c>
      <c r="AL131" s="31">
        <f t="shared" si="47"/>
        <v>32351.319</v>
      </c>
      <c r="AM131" s="31">
        <f t="shared" si="81"/>
        <v>49</v>
      </c>
      <c r="AN131" s="29"/>
      <c r="AO131" s="26">
        <f t="shared" si="48"/>
        <v>9.6999999999999993</v>
      </c>
      <c r="AP131" s="31">
        <f t="shared" si="73"/>
        <v>64786.299999999996</v>
      </c>
      <c r="AQ131" s="31">
        <f t="shared" si="82"/>
        <v>98</v>
      </c>
      <c r="AR131" s="29"/>
      <c r="AS131" s="26">
        <f t="shared" si="49"/>
        <v>14.552999999999999</v>
      </c>
      <c r="AT131" s="31">
        <f t="shared" si="66"/>
        <v>97490.546999999991</v>
      </c>
      <c r="AU131" s="31">
        <f t="shared" si="83"/>
        <v>147</v>
      </c>
      <c r="AV131" s="29"/>
      <c r="AW131" s="26">
        <f t="shared" si="50"/>
        <v>19.404</v>
      </c>
      <c r="AX131" s="31">
        <f t="shared" si="74"/>
        <v>130375.476</v>
      </c>
      <c r="AY131" s="31">
        <f t="shared" si="84"/>
        <v>196</v>
      </c>
      <c r="AZ131" s="29"/>
      <c r="BA131" s="28">
        <f t="shared" si="51"/>
        <v>24.254999999999999</v>
      </c>
      <c r="BB131" s="31">
        <f t="shared" si="75"/>
        <v>163454.44500000001</v>
      </c>
      <c r="BC131" s="31">
        <f t="shared" si="85"/>
        <v>246</v>
      </c>
      <c r="BD131" s="29"/>
      <c r="BE131" s="28">
        <f t="shared" si="67"/>
        <v>29.105999999999998</v>
      </c>
      <c r="BF131" s="31">
        <f t="shared" si="76"/>
        <v>196727.454</v>
      </c>
      <c r="BG131" s="31">
        <f t="shared" si="86"/>
        <v>296</v>
      </c>
      <c r="BH131" s="29"/>
      <c r="BI131" s="28">
        <f t="shared" si="68"/>
        <v>33.956999999999994</v>
      </c>
      <c r="BJ131" s="31">
        <f t="shared" si="77"/>
        <v>229515.36299999995</v>
      </c>
      <c r="BK131" s="31">
        <f t="shared" si="87"/>
        <v>346</v>
      </c>
      <c r="BL131" s="29"/>
      <c r="BM131" s="28">
        <f t="shared" si="69"/>
        <v>38.808</v>
      </c>
      <c r="BN131" s="31">
        <f t="shared" si="78"/>
        <v>263855.592</v>
      </c>
      <c r="BO131" s="31">
        <f t="shared" si="88"/>
        <v>398</v>
      </c>
      <c r="BP131" s="29"/>
      <c r="BQ131" s="28">
        <f t="shared" si="70"/>
        <v>43.658999999999999</v>
      </c>
      <c r="BR131" s="31">
        <f t="shared" si="79"/>
        <v>297710.72100000002</v>
      </c>
      <c r="BS131" s="31">
        <f t="shared" si="89"/>
        <v>449</v>
      </c>
      <c r="BT131" s="29"/>
      <c r="BU131" s="28">
        <f t="shared" si="71"/>
        <v>48.51</v>
      </c>
      <c r="BV131" s="31">
        <f t="shared" si="80"/>
        <v>331759.89</v>
      </c>
      <c r="BW131" s="29"/>
    </row>
    <row r="132" spans="1:75" x14ac:dyDescent="0.4">
      <c r="A132" s="14">
        <v>2682</v>
      </c>
      <c r="B132" s="15" t="s">
        <v>164</v>
      </c>
      <c r="C132" s="3">
        <f>INDEX('[1]2013-14 ATR Data'!$A$1:$M$352,MATCH(A132,'[1]2013-14 ATR Data'!$A:$A,0),8)</f>
        <v>201014.95</v>
      </c>
      <c r="D132" s="3">
        <f>INDEX([2]Sheet1!$A$1:$N$343,MATCH(A132,[2]Sheet1!$A$1:$A$65536,0),6)</f>
        <v>107684.49</v>
      </c>
      <c r="E132" s="3">
        <f>INDEX('[3]2015-16 ATR Data'!$A$1:$K$372,MATCH($A132,'[3]2015-16 ATR Data'!$A:$A,0),6)</f>
        <v>116400.21</v>
      </c>
      <c r="F132" s="3">
        <f>INDEX('[4]349y2014'!$A$1:$CK$352,MATCH(A132,'[4]349y2014'!$A:$A,0),5)</f>
        <v>46360.28</v>
      </c>
      <c r="G132" s="3">
        <f>INDEX('[4]343y2015'!$A$1:$J$346,MATCH(A132,'[4]343y2015'!$A:$A,0),5)</f>
        <v>49007.39</v>
      </c>
      <c r="H132" s="3">
        <f>INDEX('[4]340y2016'!$A$1:$H$343,MATCH(A132,'[4]340y2016'!$A:$A,0),5)</f>
        <v>38737.96</v>
      </c>
      <c r="I132" s="3">
        <f t="shared" si="52"/>
        <v>77662.25</v>
      </c>
      <c r="J132" s="3">
        <f t="shared" si="72"/>
        <v>290994.02</v>
      </c>
      <c r="K132" s="29"/>
      <c r="L132" s="29">
        <v>1948314</v>
      </c>
      <c r="M132" s="29">
        <v>2011656</v>
      </c>
      <c r="N132" s="29">
        <v>1962807</v>
      </c>
      <c r="O132" s="29">
        <f t="shared" si="53"/>
        <v>5922777</v>
      </c>
      <c r="Q132" s="17">
        <f t="shared" si="54"/>
        <v>4.9131348352301638E-2</v>
      </c>
      <c r="R132" s="29"/>
      <c r="S132" s="30">
        <v>287.3</v>
      </c>
      <c r="T132" s="19">
        <f t="shared" si="55"/>
        <v>14.115399999999999</v>
      </c>
      <c r="U132" s="20">
        <f t="shared" si="56"/>
        <v>6.9139957781884104E-4</v>
      </c>
      <c r="V132" s="19">
        <f t="shared" si="57"/>
        <v>78871.839919934719</v>
      </c>
      <c r="W132" s="22"/>
      <c r="X132" s="21">
        <f t="shared" si="58"/>
        <v>11.826636665157404</v>
      </c>
      <c r="Y132" s="21">
        <f t="shared" si="59"/>
        <v>3753.0328371459591</v>
      </c>
      <c r="Z132" s="22"/>
      <c r="AA132" s="23">
        <f t="shared" si="60"/>
        <v>0.56275796028579383</v>
      </c>
      <c r="AB132" s="23"/>
      <c r="AC132" s="21">
        <v>63660</v>
      </c>
      <c r="AD132" s="21">
        <f t="shared" si="61"/>
        <v>221.5802297250261</v>
      </c>
      <c r="AE132" s="23">
        <f t="shared" si="62"/>
        <v>4.9038420726015578E-3</v>
      </c>
      <c r="AF132" s="22">
        <f t="shared" si="63"/>
        <v>31078.269783912689</v>
      </c>
      <c r="AG132" s="22"/>
      <c r="AH132" s="24">
        <f t="shared" si="64"/>
        <v>4.6601094292866527</v>
      </c>
      <c r="AI132" s="25">
        <f t="shared" si="46"/>
        <v>17.05</v>
      </c>
      <c r="AJ132" s="29"/>
      <c r="AK132" s="26">
        <f t="shared" si="65"/>
        <v>1.7050000000000001</v>
      </c>
      <c r="AL132" s="31">
        <f t="shared" si="47"/>
        <v>11370.645</v>
      </c>
      <c r="AM132" s="31">
        <f t="shared" si="81"/>
        <v>40</v>
      </c>
      <c r="AN132" s="29"/>
      <c r="AO132" s="26">
        <f t="shared" si="48"/>
        <v>3.41</v>
      </c>
      <c r="AP132" s="31">
        <f t="shared" si="73"/>
        <v>22775.39</v>
      </c>
      <c r="AQ132" s="31">
        <f t="shared" si="82"/>
        <v>79</v>
      </c>
      <c r="AR132" s="29"/>
      <c r="AS132" s="26">
        <f t="shared" si="49"/>
        <v>5.1150000000000002</v>
      </c>
      <c r="AT132" s="31">
        <f t="shared" si="66"/>
        <v>34265.385000000002</v>
      </c>
      <c r="AU132" s="31">
        <f t="shared" si="83"/>
        <v>119</v>
      </c>
      <c r="AV132" s="29"/>
      <c r="AW132" s="26">
        <f t="shared" si="50"/>
        <v>6.82</v>
      </c>
      <c r="AX132" s="31">
        <f t="shared" si="74"/>
        <v>45823.58</v>
      </c>
      <c r="AY132" s="31">
        <f t="shared" si="84"/>
        <v>159</v>
      </c>
      <c r="AZ132" s="29"/>
      <c r="BA132" s="28">
        <f t="shared" si="51"/>
        <v>8.5250000000000004</v>
      </c>
      <c r="BB132" s="31">
        <f t="shared" si="75"/>
        <v>57449.975000000006</v>
      </c>
      <c r="BC132" s="31">
        <f t="shared" si="85"/>
        <v>200</v>
      </c>
      <c r="BD132" s="29"/>
      <c r="BE132" s="28">
        <f t="shared" si="67"/>
        <v>10.23</v>
      </c>
      <c r="BF132" s="31">
        <f t="shared" si="76"/>
        <v>69144.570000000007</v>
      </c>
      <c r="BG132" s="31">
        <f t="shared" si="86"/>
        <v>241</v>
      </c>
      <c r="BH132" s="29"/>
      <c r="BI132" s="28">
        <f t="shared" si="68"/>
        <v>11.935</v>
      </c>
      <c r="BJ132" s="31">
        <f t="shared" si="77"/>
        <v>80668.665000000008</v>
      </c>
      <c r="BK132" s="31">
        <f t="shared" si="87"/>
        <v>281</v>
      </c>
      <c r="BL132" s="29"/>
      <c r="BM132" s="28">
        <f t="shared" si="69"/>
        <v>13.64</v>
      </c>
      <c r="BN132" s="31">
        <f t="shared" si="78"/>
        <v>92738.36</v>
      </c>
      <c r="BO132" s="31">
        <f t="shared" si="88"/>
        <v>323</v>
      </c>
      <c r="BP132" s="29"/>
      <c r="BQ132" s="28">
        <f t="shared" si="70"/>
        <v>15.345000000000001</v>
      </c>
      <c r="BR132" s="31">
        <f t="shared" si="79"/>
        <v>104637.55500000001</v>
      </c>
      <c r="BS132" s="31">
        <f t="shared" si="89"/>
        <v>364</v>
      </c>
      <c r="BT132" s="29"/>
      <c r="BU132" s="28">
        <f t="shared" si="71"/>
        <v>17.05</v>
      </c>
      <c r="BV132" s="31">
        <f t="shared" si="80"/>
        <v>116604.95000000001</v>
      </c>
      <c r="BW132" s="29"/>
    </row>
    <row r="133" spans="1:75" x14ac:dyDescent="0.4">
      <c r="A133" s="14">
        <v>2709</v>
      </c>
      <c r="B133" s="15" t="s">
        <v>165</v>
      </c>
      <c r="C133" s="3">
        <f>INDEX('[1]2013-14 ATR Data'!$A$1:$M$352,MATCH(A133,'[1]2013-14 ATR Data'!$A:$A,0),8)</f>
        <v>488429.97</v>
      </c>
      <c r="D133" s="3">
        <f>INDEX([2]Sheet1!$A$1:$N$343,MATCH(A133,[2]Sheet1!$A$1:$A$65536,0),6)</f>
        <v>503048.96000000002</v>
      </c>
      <c r="E133" s="3">
        <f>INDEX('[3]2015-16 ATR Data'!$A$1:$K$372,MATCH($A133,'[3]2015-16 ATR Data'!$A:$A,0),6)</f>
        <v>475133.46</v>
      </c>
      <c r="F133" s="3">
        <f>INDEX('[4]349y2014'!$A$1:$CK$352,MATCH(A133,'[4]349y2014'!$A:$A,0),5)</f>
        <v>93244.31</v>
      </c>
      <c r="G133" s="3">
        <f>INDEX('[4]343y2015'!$A$1:$J$346,MATCH(A133,'[4]343y2015'!$A:$A,0),5)</f>
        <v>113037.44</v>
      </c>
      <c r="H133" s="3">
        <f>INDEX('[4]340y2016'!$A$1:$H$343,MATCH(A133,'[4]340y2016'!$A:$A,0),5)</f>
        <v>149251.73000000001</v>
      </c>
      <c r="I133" s="3">
        <f t="shared" si="52"/>
        <v>325881.73</v>
      </c>
      <c r="J133" s="3">
        <f t="shared" si="72"/>
        <v>1111078.9099999999</v>
      </c>
      <c r="K133" s="29"/>
      <c r="L133" s="29">
        <v>10264781</v>
      </c>
      <c r="M133" s="29">
        <v>10387236</v>
      </c>
      <c r="N133" s="29">
        <v>10380804</v>
      </c>
      <c r="O133" s="29">
        <f t="shared" si="53"/>
        <v>31032821</v>
      </c>
      <c r="Q133" s="17">
        <f t="shared" si="54"/>
        <v>3.5803348654638904E-2</v>
      </c>
      <c r="R133" s="29"/>
      <c r="S133" s="30">
        <v>1614.5</v>
      </c>
      <c r="T133" s="19">
        <f t="shared" si="55"/>
        <v>57.804499999999997</v>
      </c>
      <c r="U133" s="20">
        <f t="shared" si="56"/>
        <v>2.8313761491724778E-3</v>
      </c>
      <c r="V133" s="19">
        <f t="shared" si="57"/>
        <v>322991.00773990579</v>
      </c>
      <c r="W133" s="22"/>
      <c r="X133" s="21">
        <f t="shared" si="58"/>
        <v>48.431700065962779</v>
      </c>
      <c r="Y133" s="21">
        <f t="shared" si="59"/>
        <v>21090.398592315178</v>
      </c>
      <c r="Z133" s="22"/>
      <c r="AA133" s="23">
        <f t="shared" si="60"/>
        <v>3.1624529303216642</v>
      </c>
      <c r="AB133" s="23"/>
      <c r="AC133" s="21">
        <v>121099</v>
      </c>
      <c r="AD133" s="21">
        <f t="shared" si="61"/>
        <v>75.007122948281207</v>
      </c>
      <c r="AE133" s="23">
        <f t="shared" si="62"/>
        <v>1.6599995663649043E-3</v>
      </c>
      <c r="AF133" s="22">
        <f t="shared" si="63"/>
        <v>10520.3050181625</v>
      </c>
      <c r="AG133" s="22"/>
      <c r="AH133" s="24">
        <f t="shared" si="64"/>
        <v>1.5774936299538911</v>
      </c>
      <c r="AI133" s="25">
        <f t="shared" si="46"/>
        <v>53.17</v>
      </c>
      <c r="AJ133" s="29"/>
      <c r="AK133" s="26">
        <f t="shared" si="65"/>
        <v>5.3170000000000002</v>
      </c>
      <c r="AL133" s="31">
        <f t="shared" si="47"/>
        <v>35459.073000000004</v>
      </c>
      <c r="AM133" s="31">
        <f t="shared" si="81"/>
        <v>22</v>
      </c>
      <c r="AN133" s="29"/>
      <c r="AO133" s="26">
        <f t="shared" si="48"/>
        <v>10.63</v>
      </c>
      <c r="AP133" s="31">
        <f t="shared" si="73"/>
        <v>70997.77</v>
      </c>
      <c r="AQ133" s="31">
        <f t="shared" si="82"/>
        <v>44</v>
      </c>
      <c r="AR133" s="29"/>
      <c r="AS133" s="26">
        <f t="shared" si="49"/>
        <v>15.951000000000001</v>
      </c>
      <c r="AT133" s="31">
        <f t="shared" si="66"/>
        <v>106855.749</v>
      </c>
      <c r="AU133" s="31">
        <f t="shared" si="83"/>
        <v>66</v>
      </c>
      <c r="AV133" s="29"/>
      <c r="AW133" s="26">
        <f t="shared" si="50"/>
        <v>21.268000000000001</v>
      </c>
      <c r="AX133" s="31">
        <f t="shared" si="74"/>
        <v>142899.69200000001</v>
      </c>
      <c r="AY133" s="31">
        <f t="shared" si="84"/>
        <v>89</v>
      </c>
      <c r="AZ133" s="29"/>
      <c r="BA133" s="28">
        <f t="shared" si="51"/>
        <v>26.585000000000001</v>
      </c>
      <c r="BB133" s="31">
        <f t="shared" si="75"/>
        <v>179156.315</v>
      </c>
      <c r="BC133" s="31">
        <f t="shared" si="85"/>
        <v>111</v>
      </c>
      <c r="BD133" s="29"/>
      <c r="BE133" s="28">
        <f t="shared" si="67"/>
        <v>31.902000000000001</v>
      </c>
      <c r="BF133" s="31">
        <f t="shared" si="76"/>
        <v>215625.61800000002</v>
      </c>
      <c r="BG133" s="31">
        <f t="shared" si="86"/>
        <v>134</v>
      </c>
      <c r="BH133" s="29"/>
      <c r="BI133" s="28">
        <f t="shared" si="68"/>
        <v>37.219000000000001</v>
      </c>
      <c r="BJ133" s="31">
        <f t="shared" si="77"/>
        <v>251563.22100000002</v>
      </c>
      <c r="BK133" s="31">
        <f t="shared" si="87"/>
        <v>156</v>
      </c>
      <c r="BL133" s="29"/>
      <c r="BM133" s="28">
        <f t="shared" si="69"/>
        <v>42.536000000000001</v>
      </c>
      <c r="BN133" s="31">
        <f t="shared" si="78"/>
        <v>289202.26400000002</v>
      </c>
      <c r="BO133" s="31">
        <f t="shared" si="88"/>
        <v>179</v>
      </c>
      <c r="BP133" s="29"/>
      <c r="BQ133" s="28">
        <f t="shared" si="70"/>
        <v>47.853000000000002</v>
      </c>
      <c r="BR133" s="31">
        <f t="shared" si="79"/>
        <v>326309.60700000002</v>
      </c>
      <c r="BS133" s="31">
        <f t="shared" si="89"/>
        <v>202</v>
      </c>
      <c r="BT133" s="29"/>
      <c r="BU133" s="28">
        <f t="shared" si="71"/>
        <v>53.17</v>
      </c>
      <c r="BV133" s="31">
        <f t="shared" si="80"/>
        <v>363629.63</v>
      </c>
      <c r="BW133" s="29"/>
    </row>
    <row r="134" spans="1:75" x14ac:dyDescent="0.4">
      <c r="A134" s="14">
        <v>2718</v>
      </c>
      <c r="B134" s="15" t="s">
        <v>166</v>
      </c>
      <c r="C134" s="3">
        <f>INDEX('[1]2013-14 ATR Data'!$A$1:$M$352,MATCH(A134,'[1]2013-14 ATR Data'!$A:$A,0),8)</f>
        <v>322288.87</v>
      </c>
      <c r="D134" s="3">
        <f>INDEX([2]Sheet1!$A$1:$N$343,MATCH(A134,[2]Sheet1!$A$1:$A$65536,0),6)</f>
        <v>303033.81</v>
      </c>
      <c r="E134" s="3">
        <f>INDEX('[3]2015-16 ATR Data'!$A$1:$K$372,MATCH($A134,'[3]2015-16 ATR Data'!$A:$A,0),6)</f>
        <v>286861.88</v>
      </c>
      <c r="F134" s="3">
        <f>INDEX('[4]349y2014'!$A$1:$CK$352,MATCH(A134,'[4]349y2014'!$A:$A,0),5)</f>
        <v>76343.289999999994</v>
      </c>
      <c r="G134" s="3">
        <f>INDEX('[4]343y2015'!$A$1:$J$346,MATCH(A134,'[4]343y2015'!$A:$A,0),5)</f>
        <v>54897.86</v>
      </c>
      <c r="H134" s="3">
        <f>INDEX('[4]340y2016'!$A$1:$H$343,MATCH(A134,'[4]340y2016'!$A:$A,0),5)</f>
        <v>44337</v>
      </c>
      <c r="I134" s="3">
        <f t="shared" si="52"/>
        <v>242524.88</v>
      </c>
      <c r="J134" s="3">
        <f t="shared" si="72"/>
        <v>736606.40999999992</v>
      </c>
      <c r="K134" s="29"/>
      <c r="L134" s="29">
        <v>3670772</v>
      </c>
      <c r="M134" s="29">
        <v>3690108</v>
      </c>
      <c r="N134" s="29">
        <v>3558262</v>
      </c>
      <c r="O134" s="29">
        <f t="shared" si="53"/>
        <v>10919142</v>
      </c>
      <c r="Q134" s="17">
        <f t="shared" si="54"/>
        <v>6.7460099886969133E-2</v>
      </c>
      <c r="R134" s="29"/>
      <c r="S134" s="30">
        <v>516.6</v>
      </c>
      <c r="T134" s="19">
        <f t="shared" si="55"/>
        <v>34.849899999999998</v>
      </c>
      <c r="U134" s="20">
        <f t="shared" si="56"/>
        <v>1.7070154687099783E-3</v>
      </c>
      <c r="V134" s="19">
        <f t="shared" si="57"/>
        <v>194728.85883685426</v>
      </c>
      <c r="W134" s="22"/>
      <c r="X134" s="21">
        <f t="shared" si="58"/>
        <v>29.199109137330073</v>
      </c>
      <c r="Y134" s="21">
        <f t="shared" si="59"/>
        <v>6748.4050249551074</v>
      </c>
      <c r="Z134" s="22"/>
      <c r="AA134" s="23">
        <f t="shared" si="60"/>
        <v>1.0119065864380128</v>
      </c>
      <c r="AB134" s="23"/>
      <c r="AC134" s="21">
        <v>105037</v>
      </c>
      <c r="AD134" s="21">
        <f t="shared" si="61"/>
        <v>203.32365466511808</v>
      </c>
      <c r="AE134" s="23">
        <f t="shared" si="62"/>
        <v>4.4998016896148369E-3</v>
      </c>
      <c r="AF134" s="22">
        <f t="shared" si="63"/>
        <v>28517.649796533053</v>
      </c>
      <c r="AG134" s="22"/>
      <c r="AH134" s="24">
        <f t="shared" si="64"/>
        <v>4.2761508166941153</v>
      </c>
      <c r="AI134" s="25">
        <f t="shared" si="46"/>
        <v>34.49</v>
      </c>
      <c r="AJ134" s="29"/>
      <c r="AK134" s="26">
        <f t="shared" si="65"/>
        <v>3.4490000000000003</v>
      </c>
      <c r="AL134" s="31">
        <f t="shared" si="47"/>
        <v>23001.381000000001</v>
      </c>
      <c r="AM134" s="31">
        <f t="shared" si="81"/>
        <v>45</v>
      </c>
      <c r="AN134" s="29"/>
      <c r="AO134" s="26">
        <f t="shared" si="48"/>
        <v>6.9</v>
      </c>
      <c r="AP134" s="31">
        <f t="shared" si="73"/>
        <v>46085.100000000006</v>
      </c>
      <c r="AQ134" s="31">
        <f t="shared" si="82"/>
        <v>89</v>
      </c>
      <c r="AR134" s="29"/>
      <c r="AS134" s="26">
        <f t="shared" si="49"/>
        <v>10.347</v>
      </c>
      <c r="AT134" s="31">
        <f t="shared" si="66"/>
        <v>69314.553</v>
      </c>
      <c r="AU134" s="31">
        <f t="shared" si="83"/>
        <v>134</v>
      </c>
      <c r="AV134" s="29"/>
      <c r="AW134" s="26">
        <f t="shared" si="50"/>
        <v>13.796000000000001</v>
      </c>
      <c r="AX134" s="31">
        <f t="shared" si="74"/>
        <v>92695.324000000008</v>
      </c>
      <c r="AY134" s="31">
        <f t="shared" si="84"/>
        <v>179</v>
      </c>
      <c r="AZ134" s="29"/>
      <c r="BA134" s="28">
        <f t="shared" si="51"/>
        <v>17.245000000000001</v>
      </c>
      <c r="BB134" s="31">
        <f t="shared" si="75"/>
        <v>116214.05500000001</v>
      </c>
      <c r="BC134" s="31">
        <f t="shared" si="85"/>
        <v>225</v>
      </c>
      <c r="BD134" s="29"/>
      <c r="BE134" s="28">
        <f t="shared" si="67"/>
        <v>20.693999999999999</v>
      </c>
      <c r="BF134" s="31">
        <f t="shared" si="76"/>
        <v>139870.74599999998</v>
      </c>
      <c r="BG134" s="31">
        <f t="shared" si="86"/>
        <v>271</v>
      </c>
      <c r="BH134" s="29"/>
      <c r="BI134" s="28">
        <f t="shared" si="68"/>
        <v>24.143000000000001</v>
      </c>
      <c r="BJ134" s="31">
        <f t="shared" si="77"/>
        <v>163182.53700000001</v>
      </c>
      <c r="BK134" s="31">
        <f t="shared" si="87"/>
        <v>316</v>
      </c>
      <c r="BL134" s="29"/>
      <c r="BM134" s="28">
        <f t="shared" si="69"/>
        <v>27.592000000000002</v>
      </c>
      <c r="BN134" s="31">
        <f t="shared" si="78"/>
        <v>187598.008</v>
      </c>
      <c r="BO134" s="31">
        <f t="shared" si="88"/>
        <v>363</v>
      </c>
      <c r="BP134" s="29"/>
      <c r="BQ134" s="28">
        <f t="shared" si="70"/>
        <v>31.041000000000004</v>
      </c>
      <c r="BR134" s="31">
        <f t="shared" si="79"/>
        <v>211668.57900000003</v>
      </c>
      <c r="BS134" s="31">
        <f t="shared" si="89"/>
        <v>410</v>
      </c>
      <c r="BT134" s="29"/>
      <c r="BU134" s="28">
        <f t="shared" si="71"/>
        <v>34.49</v>
      </c>
      <c r="BV134" s="31">
        <f t="shared" si="80"/>
        <v>235877.11000000002</v>
      </c>
      <c r="BW134" s="29"/>
    </row>
    <row r="135" spans="1:75" x14ac:dyDescent="0.4">
      <c r="A135" s="14">
        <v>2727</v>
      </c>
      <c r="B135" s="15" t="s">
        <v>167</v>
      </c>
      <c r="C135" s="3">
        <f>INDEX('[1]2013-14 ATR Data'!$A$1:$M$352,MATCH(A135,'[1]2013-14 ATR Data'!$A:$A,0),8)</f>
        <v>184151.15</v>
      </c>
      <c r="D135" s="3">
        <f>INDEX([2]Sheet1!$A$1:$N$343,MATCH(A135,[2]Sheet1!$A$1:$A$65536,0),6)</f>
        <v>186373.47</v>
      </c>
      <c r="E135" s="3">
        <f>INDEX('[3]2015-16 ATR Data'!$A$1:$K$372,MATCH($A135,'[3]2015-16 ATR Data'!$A:$A,0),6)</f>
        <v>184534.16</v>
      </c>
      <c r="F135" s="3">
        <f>INDEX('[4]349y2014'!$A$1:$CK$352,MATCH(A135,'[4]349y2014'!$A:$A,0),5)</f>
        <v>21649.57</v>
      </c>
      <c r="G135" s="3">
        <f>INDEX('[4]343y2015'!$A$1:$J$346,MATCH(A135,'[4]343y2015'!$A:$A,0),5)</f>
        <v>29552.28</v>
      </c>
      <c r="H135" s="3">
        <f>INDEX('[4]340y2016'!$A$1:$H$343,MATCH(A135,'[4]340y2016'!$A:$A,0),5)</f>
        <v>29552.28</v>
      </c>
      <c r="I135" s="3">
        <f t="shared" si="52"/>
        <v>154981.88</v>
      </c>
      <c r="J135" s="3">
        <f t="shared" si="72"/>
        <v>474304.65</v>
      </c>
      <c r="K135" s="29"/>
      <c r="L135" s="29">
        <v>3901525</v>
      </c>
      <c r="M135" s="29">
        <v>3976840</v>
      </c>
      <c r="N135" s="29">
        <v>3913367</v>
      </c>
      <c r="O135" s="29">
        <f t="shared" si="53"/>
        <v>11791732</v>
      </c>
      <c r="Q135" s="17">
        <f t="shared" si="54"/>
        <v>4.0223493037324802E-2</v>
      </c>
      <c r="R135" s="29"/>
      <c r="S135" s="30">
        <v>658.5</v>
      </c>
      <c r="T135" s="19">
        <f t="shared" si="55"/>
        <v>26.487200000000001</v>
      </c>
      <c r="U135" s="20">
        <f t="shared" si="56"/>
        <v>1.2973942571661596E-3</v>
      </c>
      <c r="V135" s="19">
        <f t="shared" si="57"/>
        <v>148001.06255063938</v>
      </c>
      <c r="W135" s="22"/>
      <c r="X135" s="21">
        <f t="shared" si="58"/>
        <v>22.192392045380025</v>
      </c>
      <c r="Y135" s="21">
        <f t="shared" si="59"/>
        <v>8602.0609929015445</v>
      </c>
      <c r="Z135" s="22"/>
      <c r="AA135" s="23">
        <f t="shared" si="60"/>
        <v>1.2898576987406725</v>
      </c>
      <c r="AB135" s="23"/>
      <c r="AC135" s="21">
        <v>37625</v>
      </c>
      <c r="AD135" s="21">
        <f t="shared" si="61"/>
        <v>57.137433561123764</v>
      </c>
      <c r="AE135" s="23">
        <f t="shared" si="62"/>
        <v>1.2645214375182541E-3</v>
      </c>
      <c r="AF135" s="22">
        <f t="shared" si="63"/>
        <v>8013.9486143534468</v>
      </c>
      <c r="AG135" s="22"/>
      <c r="AH135" s="24">
        <f t="shared" si="64"/>
        <v>1.2016717070555476</v>
      </c>
      <c r="AI135" s="25">
        <f t="shared" ref="AI135:AI198" si="90">ROUND(AH135+AA135+X135,2)</f>
        <v>24.68</v>
      </c>
      <c r="AJ135" s="29"/>
      <c r="AK135" s="26">
        <f t="shared" si="65"/>
        <v>2.468</v>
      </c>
      <c r="AL135" s="31">
        <f t="shared" ref="AL135:AL198" si="91">AK135*$AL$342</f>
        <v>16459.092000000001</v>
      </c>
      <c r="AM135" s="31">
        <f t="shared" si="81"/>
        <v>25</v>
      </c>
      <c r="AN135" s="29"/>
      <c r="AO135" s="26">
        <f t="shared" ref="AO135:AO198" si="92">ROUND(AI135*0.2,2)</f>
        <v>4.9400000000000004</v>
      </c>
      <c r="AP135" s="31">
        <f t="shared" si="73"/>
        <v>32994.26</v>
      </c>
      <c r="AQ135" s="31">
        <f t="shared" si="82"/>
        <v>50</v>
      </c>
      <c r="AR135" s="29"/>
      <c r="AS135" s="26">
        <f t="shared" ref="AS135:AS198" si="93">AI135*0.3</f>
        <v>7.4039999999999999</v>
      </c>
      <c r="AT135" s="31">
        <f t="shared" si="66"/>
        <v>49599.396000000001</v>
      </c>
      <c r="AU135" s="31">
        <f t="shared" si="83"/>
        <v>75</v>
      </c>
      <c r="AV135" s="29"/>
      <c r="AW135" s="26">
        <f t="shared" ref="AW135:AW198" si="94">(AI135*0.4)</f>
        <v>9.8719999999999999</v>
      </c>
      <c r="AX135" s="31">
        <f t="shared" si="74"/>
        <v>66329.967999999993</v>
      </c>
      <c r="AY135" s="31">
        <f t="shared" si="84"/>
        <v>101</v>
      </c>
      <c r="AZ135" s="29"/>
      <c r="BA135" s="28">
        <f t="shared" ref="BA135:BA198" si="95">AI135*0.5</f>
        <v>12.34</v>
      </c>
      <c r="BB135" s="31">
        <f t="shared" si="75"/>
        <v>83159.259999999995</v>
      </c>
      <c r="BC135" s="31">
        <f t="shared" si="85"/>
        <v>126</v>
      </c>
      <c r="BD135" s="29"/>
      <c r="BE135" s="28">
        <f t="shared" si="67"/>
        <v>14.808</v>
      </c>
      <c r="BF135" s="31">
        <f t="shared" si="76"/>
        <v>100087.272</v>
      </c>
      <c r="BG135" s="31">
        <f t="shared" si="86"/>
        <v>152</v>
      </c>
      <c r="BH135" s="29"/>
      <c r="BI135" s="28">
        <f t="shared" si="68"/>
        <v>17.276</v>
      </c>
      <c r="BJ135" s="31">
        <f t="shared" si="77"/>
        <v>116768.484</v>
      </c>
      <c r="BK135" s="31">
        <f t="shared" si="87"/>
        <v>177</v>
      </c>
      <c r="BL135" s="29"/>
      <c r="BM135" s="28">
        <f t="shared" si="69"/>
        <v>19.744</v>
      </c>
      <c r="BN135" s="31">
        <f t="shared" si="78"/>
        <v>134239.45600000001</v>
      </c>
      <c r="BO135" s="31">
        <f t="shared" si="88"/>
        <v>204</v>
      </c>
      <c r="BP135" s="29"/>
      <c r="BQ135" s="28">
        <f t="shared" si="70"/>
        <v>22.212</v>
      </c>
      <c r="BR135" s="31">
        <f t="shared" si="79"/>
        <v>151463.628</v>
      </c>
      <c r="BS135" s="31">
        <f t="shared" si="89"/>
        <v>230</v>
      </c>
      <c r="BT135" s="29"/>
      <c r="BU135" s="28">
        <f t="shared" si="71"/>
        <v>24.68</v>
      </c>
      <c r="BV135" s="31">
        <f t="shared" si="80"/>
        <v>168786.52</v>
      </c>
      <c r="BW135" s="29"/>
    </row>
    <row r="136" spans="1:75" x14ac:dyDescent="0.4">
      <c r="A136" s="14">
        <v>2754</v>
      </c>
      <c r="B136" s="15" t="s">
        <v>168</v>
      </c>
      <c r="C136" s="3">
        <f>INDEX('[1]2013-14 ATR Data'!$A$1:$M$352,MATCH(A136,'[1]2013-14 ATR Data'!$A:$A,0),8)</f>
        <v>177301.2</v>
      </c>
      <c r="D136" s="3">
        <f>INDEX([2]Sheet1!$A$1:$N$343,MATCH(A136,[2]Sheet1!$A$1:$A$65536,0),6)</f>
        <v>171663.79</v>
      </c>
      <c r="E136" s="3">
        <f>INDEX('[3]2015-16 ATR Data'!$A$1:$K$372,MATCH($A136,'[3]2015-16 ATR Data'!$A:$A,0),6)</f>
        <v>168781.83</v>
      </c>
      <c r="F136" s="3">
        <f>INDEX('[4]349y2014'!$A$1:$CK$352,MATCH(A136,'[4]349y2014'!$A:$A,0),5)</f>
        <v>33530.86</v>
      </c>
      <c r="G136" s="3">
        <f>INDEX('[4]343y2015'!$A$1:$J$346,MATCH(A136,'[4]343y2015'!$A:$A,0),5)</f>
        <v>45332.86</v>
      </c>
      <c r="H136" s="3">
        <f>INDEX('[4]340y2016'!$A$1:$H$343,MATCH(A136,'[4]340y2016'!$A:$A,0),5)</f>
        <v>45332.86</v>
      </c>
      <c r="I136" s="3">
        <f t="shared" ref="I136:I199" si="96">E136-H136</f>
        <v>123448.96999999999</v>
      </c>
      <c r="J136" s="3">
        <f t="shared" si="72"/>
        <v>393550.23999999993</v>
      </c>
      <c r="K136" s="29"/>
      <c r="L136" s="29">
        <v>2869101</v>
      </c>
      <c r="M136" s="29">
        <v>2976462</v>
      </c>
      <c r="N136" s="29">
        <v>2947732</v>
      </c>
      <c r="O136" s="29">
        <f t="shared" ref="O136:O199" si="97">SUM(L136:N136)</f>
        <v>8793295</v>
      </c>
      <c r="Q136" s="17">
        <f t="shared" ref="Q136:Q199" si="98">(J136/O136)</f>
        <v>4.4755718988160859E-2</v>
      </c>
      <c r="R136" s="29"/>
      <c r="S136" s="30">
        <v>463.3</v>
      </c>
      <c r="T136" s="19">
        <f t="shared" ref="T136:T199" si="99">ROUND(S136*Q136,4)</f>
        <v>20.735299999999999</v>
      </c>
      <c r="U136" s="20">
        <f t="shared" ref="U136:U199" si="100">T136/$T$345</f>
        <v>1.0156550764375799E-3</v>
      </c>
      <c r="V136" s="19">
        <f t="shared" ref="V136:V199" si="101">U136*(0.9*$I$345)</f>
        <v>115861.48903267512</v>
      </c>
      <c r="W136" s="22"/>
      <c r="X136" s="21">
        <f t="shared" ref="X136:X199" si="102">V136/$V$345</f>
        <v>17.373142754937039</v>
      </c>
      <c r="Y136" s="21">
        <f t="shared" ref="Y136:Y199" si="103">(S136/$S$345)*(0.05*$I$345)</f>
        <v>6052.141014443866</v>
      </c>
      <c r="Z136" s="22"/>
      <c r="AA136" s="23">
        <f t="shared" ref="AA136:AA199" si="104">Y136/$V$345</f>
        <v>0.9075035259325035</v>
      </c>
      <c r="AB136" s="23"/>
      <c r="AC136" s="21">
        <v>66039</v>
      </c>
      <c r="AD136" s="21">
        <f t="shared" ref="AD136:AD199" si="105">AC136/S136</f>
        <v>142.54047053744873</v>
      </c>
      <c r="AE136" s="23">
        <f t="shared" ref="AE136:AE199" si="106">AD136/$AD$345</f>
        <v>3.1545953234970252E-3</v>
      </c>
      <c r="AF136" s="22">
        <f t="shared" ref="AF136:AF199" si="107">AE136*(0.05*$I$345)</f>
        <v>19992.357639425078</v>
      </c>
      <c r="AG136" s="22"/>
      <c r="AH136" s="24">
        <f t="shared" ref="AH136:AH199" si="108">AF136/$V$345</f>
        <v>2.9978044143687326</v>
      </c>
      <c r="AI136" s="25">
        <f t="shared" si="90"/>
        <v>21.28</v>
      </c>
      <c r="AJ136" s="29"/>
      <c r="AK136" s="26">
        <f t="shared" ref="AK136:AK199" si="109">AI136*0.1</f>
        <v>2.1280000000000001</v>
      </c>
      <c r="AL136" s="31">
        <f t="shared" si="91"/>
        <v>14191.632000000001</v>
      </c>
      <c r="AM136" s="31">
        <f t="shared" si="81"/>
        <v>31</v>
      </c>
      <c r="AN136" s="29"/>
      <c r="AO136" s="26">
        <f t="shared" si="92"/>
        <v>4.26</v>
      </c>
      <c r="AP136" s="31">
        <f t="shared" si="73"/>
        <v>28452.539999999997</v>
      </c>
      <c r="AQ136" s="31">
        <f t="shared" si="82"/>
        <v>61</v>
      </c>
      <c r="AR136" s="29"/>
      <c r="AS136" s="26">
        <f t="shared" si="93"/>
        <v>6.3840000000000003</v>
      </c>
      <c r="AT136" s="31">
        <f t="shared" ref="AT136:AT199" si="110">AS136*$AT$342</f>
        <v>42766.416000000005</v>
      </c>
      <c r="AU136" s="31">
        <f t="shared" si="83"/>
        <v>92</v>
      </c>
      <c r="AV136" s="29"/>
      <c r="AW136" s="26">
        <f t="shared" si="94"/>
        <v>8.5120000000000005</v>
      </c>
      <c r="AX136" s="31">
        <f t="shared" si="74"/>
        <v>57192.128000000004</v>
      </c>
      <c r="AY136" s="31">
        <f t="shared" si="84"/>
        <v>123</v>
      </c>
      <c r="AZ136" s="29"/>
      <c r="BA136" s="28">
        <f t="shared" si="95"/>
        <v>10.64</v>
      </c>
      <c r="BB136" s="31">
        <f t="shared" si="75"/>
        <v>71702.960000000006</v>
      </c>
      <c r="BC136" s="31">
        <f t="shared" si="85"/>
        <v>155</v>
      </c>
      <c r="BD136" s="29"/>
      <c r="BE136" s="28">
        <f t="shared" ref="BE136:BE199" si="111">$AI136*0.6</f>
        <v>12.768000000000001</v>
      </c>
      <c r="BF136" s="31">
        <f t="shared" si="76"/>
        <v>86298.912000000011</v>
      </c>
      <c r="BG136" s="31">
        <f t="shared" si="86"/>
        <v>186</v>
      </c>
      <c r="BH136" s="29"/>
      <c r="BI136" s="28">
        <f t="shared" ref="BI136:BI199" si="112">$AI136*0.7</f>
        <v>14.895999999999999</v>
      </c>
      <c r="BJ136" s="31">
        <f t="shared" si="77"/>
        <v>100682.064</v>
      </c>
      <c r="BK136" s="31">
        <f t="shared" si="87"/>
        <v>217</v>
      </c>
      <c r="BL136" s="29"/>
      <c r="BM136" s="28">
        <f t="shared" ref="BM136:BM199" si="113">$AI136*0.8</f>
        <v>17.024000000000001</v>
      </c>
      <c r="BN136" s="31">
        <f t="shared" si="78"/>
        <v>115746.17600000001</v>
      </c>
      <c r="BO136" s="31">
        <f t="shared" si="88"/>
        <v>250</v>
      </c>
      <c r="BP136" s="29"/>
      <c r="BQ136" s="28">
        <f t="shared" ref="BQ136:BQ199" si="114">$AI136*0.9</f>
        <v>19.152000000000001</v>
      </c>
      <c r="BR136" s="31">
        <f t="shared" si="79"/>
        <v>130597.48800000001</v>
      </c>
      <c r="BS136" s="31">
        <f t="shared" si="89"/>
        <v>282</v>
      </c>
      <c r="BT136" s="29"/>
      <c r="BU136" s="28">
        <f t="shared" ref="BU136:BU199" si="115">$AI136</f>
        <v>21.28</v>
      </c>
      <c r="BV136" s="31">
        <f t="shared" si="80"/>
        <v>145533.92000000001</v>
      </c>
      <c r="BW136" s="29"/>
    </row>
    <row r="137" spans="1:75" x14ac:dyDescent="0.4">
      <c r="A137" s="14">
        <v>2763</v>
      </c>
      <c r="B137" s="15" t="s">
        <v>169</v>
      </c>
      <c r="C137" s="3">
        <f>INDEX('[1]2013-14 ATR Data'!$A$1:$M$352,MATCH(A137,'[1]2013-14 ATR Data'!$A:$A,0),8)</f>
        <v>442581.45</v>
      </c>
      <c r="D137" s="3">
        <f>INDEX([2]Sheet1!$A$1:$N$343,MATCH(A137,[2]Sheet1!$A$1:$A$65536,0),6)</f>
        <v>429021.44</v>
      </c>
      <c r="E137" s="3">
        <f>INDEX('[3]2015-16 ATR Data'!$A$1:$K$372,MATCH($A137,'[3]2015-16 ATR Data'!$A:$A,0),6)</f>
        <v>412984.6</v>
      </c>
      <c r="F137" s="3">
        <f>INDEX('[4]349y2014'!$A$1:$CK$352,MATCH(A137,'[4]349y2014'!$A:$A,0),5)</f>
        <v>7267.86</v>
      </c>
      <c r="G137" s="3">
        <f>INDEX('[4]343y2015'!$A$1:$J$346,MATCH(A137,'[4]343y2015'!$A:$A,0),5)</f>
        <v>5125</v>
      </c>
      <c r="H137" s="3">
        <f>INDEX('[4]340y2016'!$A$1:$H$343,MATCH(A137,'[4]340y2016'!$A:$A,0),5)</f>
        <v>5125</v>
      </c>
      <c r="I137" s="3">
        <f t="shared" si="96"/>
        <v>407859.6</v>
      </c>
      <c r="J137" s="3">
        <f t="shared" ref="J137:J200" si="116">SUM(C137:E137)-(SUM(F137:H137))</f>
        <v>1267069.6299999999</v>
      </c>
      <c r="K137" s="29"/>
      <c r="L137" s="29">
        <v>3906734</v>
      </c>
      <c r="M137" s="29">
        <v>4011064</v>
      </c>
      <c r="N137" s="29">
        <v>3914301</v>
      </c>
      <c r="O137" s="29">
        <f t="shared" si="97"/>
        <v>11832099</v>
      </c>
      <c r="Q137" s="17">
        <f t="shared" si="98"/>
        <v>0.1070874770402107</v>
      </c>
      <c r="R137" s="29"/>
      <c r="S137" s="30">
        <v>577.20000000000005</v>
      </c>
      <c r="T137" s="19">
        <f t="shared" si="99"/>
        <v>61.810899999999997</v>
      </c>
      <c r="U137" s="20">
        <f t="shared" si="100"/>
        <v>3.0276173657567337E-3</v>
      </c>
      <c r="V137" s="19">
        <f t="shared" si="101"/>
        <v>345377.3474437205</v>
      </c>
      <c r="W137" s="22"/>
      <c r="X137" s="21">
        <f t="shared" si="102"/>
        <v>51.788476149905605</v>
      </c>
      <c r="Y137" s="21">
        <f t="shared" si="103"/>
        <v>7540.0297723656367</v>
      </c>
      <c r="Z137" s="22"/>
      <c r="AA137" s="23">
        <f t="shared" si="104"/>
        <v>1.1306087527913686</v>
      </c>
      <c r="AB137" s="23"/>
      <c r="AC137" s="21">
        <v>153522</v>
      </c>
      <c r="AD137" s="21">
        <f t="shared" si="105"/>
        <v>265.97713097713097</v>
      </c>
      <c r="AE137" s="23">
        <f t="shared" si="106"/>
        <v>5.8863999141715679E-3</v>
      </c>
      <c r="AF137" s="22">
        <f t="shared" si="107"/>
        <v>37305.264296892965</v>
      </c>
      <c r="AG137" s="22"/>
      <c r="AH137" s="24">
        <f t="shared" si="108"/>
        <v>5.5938318034027539</v>
      </c>
      <c r="AI137" s="25">
        <f t="shared" si="90"/>
        <v>58.51</v>
      </c>
      <c r="AJ137" s="29"/>
      <c r="AK137" s="26">
        <f t="shared" si="109"/>
        <v>5.851</v>
      </c>
      <c r="AL137" s="31">
        <f t="shared" si="91"/>
        <v>39020.319000000003</v>
      </c>
      <c r="AM137" s="31">
        <f t="shared" si="81"/>
        <v>68</v>
      </c>
      <c r="AN137" s="29"/>
      <c r="AO137" s="26">
        <f t="shared" si="92"/>
        <v>11.7</v>
      </c>
      <c r="AP137" s="31">
        <f t="shared" ref="AP137:AP200" si="117">AO137*$AP$342</f>
        <v>78144.299999999988</v>
      </c>
      <c r="AQ137" s="31">
        <f t="shared" si="82"/>
        <v>135</v>
      </c>
      <c r="AR137" s="29"/>
      <c r="AS137" s="26">
        <f t="shared" si="93"/>
        <v>17.552999999999997</v>
      </c>
      <c r="AT137" s="31">
        <f t="shared" si="110"/>
        <v>117587.54699999998</v>
      </c>
      <c r="AU137" s="31">
        <f t="shared" si="83"/>
        <v>204</v>
      </c>
      <c r="AV137" s="29"/>
      <c r="AW137" s="26">
        <f t="shared" si="94"/>
        <v>23.404</v>
      </c>
      <c r="AX137" s="31">
        <f t="shared" ref="AX137:AX200" si="118">AW137*$AX$342</f>
        <v>157251.476</v>
      </c>
      <c r="AY137" s="31">
        <f t="shared" si="84"/>
        <v>272</v>
      </c>
      <c r="AZ137" s="29"/>
      <c r="BA137" s="28">
        <f t="shared" si="95"/>
        <v>29.254999999999999</v>
      </c>
      <c r="BB137" s="31">
        <f t="shared" ref="BB137:BB200" si="119">BA137*$BB$342</f>
        <v>197149.44500000001</v>
      </c>
      <c r="BC137" s="31">
        <f t="shared" si="85"/>
        <v>342</v>
      </c>
      <c r="BD137" s="29"/>
      <c r="BE137" s="28">
        <f t="shared" si="111"/>
        <v>35.105999999999995</v>
      </c>
      <c r="BF137" s="31">
        <f t="shared" ref="BF137:BF200" si="120">BE137*$BF$342</f>
        <v>237281.45399999997</v>
      </c>
      <c r="BG137" s="31">
        <f t="shared" si="86"/>
        <v>411</v>
      </c>
      <c r="BH137" s="29"/>
      <c r="BI137" s="28">
        <f t="shared" si="112"/>
        <v>40.956999999999994</v>
      </c>
      <c r="BJ137" s="31">
        <f t="shared" ref="BJ137:BJ200" si="121">BI137*$BF$342</f>
        <v>276828.36299999995</v>
      </c>
      <c r="BK137" s="31">
        <f t="shared" si="87"/>
        <v>480</v>
      </c>
      <c r="BL137" s="29"/>
      <c r="BM137" s="28">
        <f t="shared" si="113"/>
        <v>46.808</v>
      </c>
      <c r="BN137" s="31">
        <f t="shared" ref="BN137:BN200" si="122">BM137*$BN$342</f>
        <v>318247.592</v>
      </c>
      <c r="BO137" s="31">
        <f t="shared" si="88"/>
        <v>551</v>
      </c>
      <c r="BP137" s="29"/>
      <c r="BQ137" s="28">
        <f t="shared" si="114"/>
        <v>52.658999999999999</v>
      </c>
      <c r="BR137" s="31">
        <f t="shared" ref="BR137:BR200" si="123">BQ137*$BR$342</f>
        <v>359081.72100000002</v>
      </c>
      <c r="BS137" s="31">
        <f t="shared" si="89"/>
        <v>622</v>
      </c>
      <c r="BT137" s="29"/>
      <c r="BU137" s="28">
        <f t="shared" si="115"/>
        <v>58.51</v>
      </c>
      <c r="BV137" s="31">
        <f t="shared" ref="BV137:BV200" si="124">BU137*$BV$342</f>
        <v>400149.89</v>
      </c>
      <c r="BW137" s="29"/>
    </row>
    <row r="138" spans="1:75" x14ac:dyDescent="0.4">
      <c r="A138" s="14">
        <v>2766</v>
      </c>
      <c r="B138" s="15" t="s">
        <v>170</v>
      </c>
      <c r="C138" s="3">
        <f>INDEX('[1]2013-14 ATR Data'!$A$1:$M$352,MATCH(A138,'[1]2013-14 ATR Data'!$A:$A,0),8)</f>
        <v>176048.56</v>
      </c>
      <c r="D138" s="3">
        <f>INDEX([2]Sheet1!$A$1:$N$343,MATCH(A138,[2]Sheet1!$A$1:$A$65536,0),6)</f>
        <v>168418.1</v>
      </c>
      <c r="E138" s="3">
        <f>INDEX('[3]2015-16 ATR Data'!$A$1:$K$372,MATCH($A138,'[3]2015-16 ATR Data'!$A:$A,0),6)</f>
        <v>178882.72</v>
      </c>
      <c r="F138" s="3">
        <f>INDEX('[4]349y2014'!$A$1:$CK$352,MATCH(A138,'[4]349y2014'!$A:$A,0),5)</f>
        <v>20497.14</v>
      </c>
      <c r="G138" s="3">
        <f>INDEX('[4]343y2015'!$A$1:$J$346,MATCH(A138,'[4]343y2015'!$A:$A,0),5)</f>
        <v>20497.14</v>
      </c>
      <c r="H138" s="3">
        <f>INDEX('[4]340y2016'!$A$1:$H$343,MATCH(A138,'[4]340y2016'!$A:$A,0),5)</f>
        <v>33414.14</v>
      </c>
      <c r="I138" s="3">
        <f t="shared" si="96"/>
        <v>145468.58000000002</v>
      </c>
      <c r="J138" s="3">
        <f t="shared" si="116"/>
        <v>448940.96</v>
      </c>
      <c r="K138" s="29"/>
      <c r="L138" s="29">
        <v>1951528</v>
      </c>
      <c r="M138" s="29">
        <v>2100803</v>
      </c>
      <c r="N138" s="29">
        <v>2051516</v>
      </c>
      <c r="O138" s="29">
        <f t="shared" si="97"/>
        <v>6103847</v>
      </c>
      <c r="Q138" s="17">
        <f t="shared" si="98"/>
        <v>7.3550493647694642E-2</v>
      </c>
      <c r="R138" s="29"/>
      <c r="S138" s="30">
        <v>330.7</v>
      </c>
      <c r="T138" s="19">
        <f t="shared" si="99"/>
        <v>24.3231</v>
      </c>
      <c r="U138" s="20">
        <f t="shared" si="100"/>
        <v>1.1913924558457751E-3</v>
      </c>
      <c r="V138" s="19">
        <f t="shared" si="101"/>
        <v>135908.8406673962</v>
      </c>
      <c r="W138" s="22"/>
      <c r="X138" s="21">
        <f t="shared" si="102"/>
        <v>20.37919338242558</v>
      </c>
      <c r="Y138" s="21">
        <f t="shared" si="103"/>
        <v>4319.9720126841921</v>
      </c>
      <c r="Z138" s="22"/>
      <c r="AA138" s="23">
        <f t="shared" si="104"/>
        <v>0.6477690827236755</v>
      </c>
      <c r="AB138" s="23"/>
      <c r="AC138" s="21">
        <v>61995</v>
      </c>
      <c r="AD138" s="21">
        <f t="shared" si="105"/>
        <v>187.46598125188993</v>
      </c>
      <c r="AE138" s="23">
        <f t="shared" si="106"/>
        <v>4.1488519403801447E-3</v>
      </c>
      <c r="AF138" s="22">
        <f t="shared" si="107"/>
        <v>26293.493548057864</v>
      </c>
      <c r="AG138" s="22"/>
      <c r="AH138" s="24">
        <f t="shared" si="108"/>
        <v>3.9426441067713096</v>
      </c>
      <c r="AI138" s="25">
        <f t="shared" si="90"/>
        <v>24.97</v>
      </c>
      <c r="AJ138" s="29"/>
      <c r="AK138" s="26">
        <f t="shared" si="109"/>
        <v>2.4969999999999999</v>
      </c>
      <c r="AL138" s="31">
        <f t="shared" si="91"/>
        <v>16652.492999999999</v>
      </c>
      <c r="AM138" s="31">
        <f t="shared" ref="AM138:AM201" si="125">ROUND(AL138/$S138,0)</f>
        <v>50</v>
      </c>
      <c r="AN138" s="29"/>
      <c r="AO138" s="26">
        <f t="shared" si="92"/>
        <v>4.99</v>
      </c>
      <c r="AP138" s="31">
        <f t="shared" si="117"/>
        <v>33328.21</v>
      </c>
      <c r="AQ138" s="31">
        <f t="shared" ref="AQ138:AQ201" si="126">ROUND(AP138/$S138,0)</f>
        <v>101</v>
      </c>
      <c r="AR138" s="29"/>
      <c r="AS138" s="26">
        <f t="shared" si="93"/>
        <v>7.4909999999999997</v>
      </c>
      <c r="AT138" s="31">
        <f t="shared" si="110"/>
        <v>50182.208999999995</v>
      </c>
      <c r="AU138" s="31">
        <f t="shared" ref="AU138:AU201" si="127">ROUND(AT138/$S138,0)</f>
        <v>152</v>
      </c>
      <c r="AV138" s="29"/>
      <c r="AW138" s="26">
        <f t="shared" si="94"/>
        <v>9.9879999999999995</v>
      </c>
      <c r="AX138" s="31">
        <f t="shared" si="118"/>
        <v>67109.372000000003</v>
      </c>
      <c r="AY138" s="31">
        <f t="shared" ref="AY138:AY201" si="128">ROUND(AX138/$S138,0)</f>
        <v>203</v>
      </c>
      <c r="AZ138" s="29"/>
      <c r="BA138" s="28">
        <f t="shared" si="95"/>
        <v>12.484999999999999</v>
      </c>
      <c r="BB138" s="31">
        <f t="shared" si="119"/>
        <v>84136.414999999994</v>
      </c>
      <c r="BC138" s="31">
        <f t="shared" ref="BC138:BC201" si="129">ROUND(BB138/$S138,0)</f>
        <v>254</v>
      </c>
      <c r="BD138" s="29"/>
      <c r="BE138" s="28">
        <f t="shared" si="111"/>
        <v>14.981999999999999</v>
      </c>
      <c r="BF138" s="31">
        <f t="shared" si="120"/>
        <v>101263.33799999999</v>
      </c>
      <c r="BG138" s="31">
        <f t="shared" ref="BG138:BG201" si="130">ROUND(BF138/$S138,0)</f>
        <v>306</v>
      </c>
      <c r="BH138" s="29"/>
      <c r="BI138" s="28">
        <f t="shared" si="112"/>
        <v>17.478999999999999</v>
      </c>
      <c r="BJ138" s="31">
        <f t="shared" si="121"/>
        <v>118140.561</v>
      </c>
      <c r="BK138" s="31">
        <f t="shared" ref="BK138:BK201" si="131">ROUND(BJ138/$S138,0)</f>
        <v>357</v>
      </c>
      <c r="BL138" s="29"/>
      <c r="BM138" s="28">
        <f t="shared" si="113"/>
        <v>19.975999999999999</v>
      </c>
      <c r="BN138" s="31">
        <f t="shared" si="122"/>
        <v>135816.82399999999</v>
      </c>
      <c r="BO138" s="31">
        <f t="shared" ref="BO138:BO201" si="132">ROUND(BN138/$S138,0)</f>
        <v>411</v>
      </c>
      <c r="BP138" s="29"/>
      <c r="BQ138" s="28">
        <f t="shared" si="114"/>
        <v>22.472999999999999</v>
      </c>
      <c r="BR138" s="31">
        <f t="shared" si="123"/>
        <v>153243.38699999999</v>
      </c>
      <c r="BS138" s="31">
        <f t="shared" ref="BS138:BS201" si="133">ROUND(BR138/$S138,0)</f>
        <v>463</v>
      </c>
      <c r="BT138" s="29"/>
      <c r="BU138" s="28">
        <f t="shared" si="115"/>
        <v>24.97</v>
      </c>
      <c r="BV138" s="31">
        <f t="shared" si="124"/>
        <v>170769.83</v>
      </c>
      <c r="BW138" s="29"/>
    </row>
    <row r="139" spans="1:75" x14ac:dyDescent="0.4">
      <c r="A139" s="14">
        <v>2772</v>
      </c>
      <c r="B139" s="15" t="s">
        <v>171</v>
      </c>
      <c r="C139" s="3">
        <f>INDEX('[1]2013-14 ATR Data'!$A$1:$M$352,MATCH(A139,'[1]2013-14 ATR Data'!$A:$A,0),8)</f>
        <v>130179.43</v>
      </c>
      <c r="D139" s="3">
        <f>INDEX([2]Sheet1!$A$1:$N$343,MATCH(A139,[2]Sheet1!$A$1:$A$65536,0),6)</f>
        <v>83218.960000000006</v>
      </c>
      <c r="E139" s="3">
        <f>INDEX('[3]2015-16 ATR Data'!$A$1:$K$372,MATCH($A139,'[3]2015-16 ATR Data'!$A:$A,0),6)</f>
        <v>67908.83</v>
      </c>
      <c r="F139" s="3">
        <f>INDEX('[4]349y2014'!$A$1:$CK$352,MATCH(A139,'[4]349y2014'!$A:$A,0),5)</f>
        <v>22077.72</v>
      </c>
      <c r="G139" s="3">
        <f>INDEX('[4]343y2015'!$A$1:$J$346,MATCH(A139,'[4]343y2015'!$A:$A,0),5)</f>
        <v>22077.72</v>
      </c>
      <c r="H139" s="3">
        <f>INDEX('[4]340y2016'!$A$1:$H$343,MATCH(A139,'[4]340y2016'!$A:$A,0),5)</f>
        <v>22077.72</v>
      </c>
      <c r="I139" s="3">
        <f t="shared" si="96"/>
        <v>45831.11</v>
      </c>
      <c r="J139" s="3">
        <f t="shared" si="116"/>
        <v>215074.06000000003</v>
      </c>
      <c r="K139" s="29"/>
      <c r="L139" s="29">
        <v>1621858</v>
      </c>
      <c r="M139" s="29">
        <v>1609181</v>
      </c>
      <c r="N139" s="29">
        <v>1608545</v>
      </c>
      <c r="O139" s="29">
        <f t="shared" si="97"/>
        <v>4839584</v>
      </c>
      <c r="Q139" s="17">
        <f t="shared" si="98"/>
        <v>4.4440608944901053E-2</v>
      </c>
      <c r="R139" s="29"/>
      <c r="S139" s="30">
        <v>235</v>
      </c>
      <c r="T139" s="19">
        <f t="shared" si="99"/>
        <v>10.4435</v>
      </c>
      <c r="U139" s="20">
        <f t="shared" si="100"/>
        <v>5.1154281784087361E-4</v>
      </c>
      <c r="V139" s="19">
        <f t="shared" si="101"/>
        <v>58354.567366411036</v>
      </c>
      <c r="W139" s="22"/>
      <c r="X139" s="21">
        <f t="shared" si="102"/>
        <v>8.7501225620649326</v>
      </c>
      <c r="Y139" s="21">
        <f t="shared" si="103"/>
        <v>3069.8319412784554</v>
      </c>
      <c r="Z139" s="22"/>
      <c r="AA139" s="23">
        <f t="shared" si="104"/>
        <v>0.46031368140327716</v>
      </c>
      <c r="AB139" s="23"/>
      <c r="AC139" s="21">
        <v>35663</v>
      </c>
      <c r="AD139" s="21">
        <f t="shared" si="105"/>
        <v>151.75744680851065</v>
      </c>
      <c r="AE139" s="23">
        <f t="shared" si="106"/>
        <v>3.3585783055360531E-3</v>
      </c>
      <c r="AF139" s="22">
        <f t="shared" si="107"/>
        <v>21285.106886501213</v>
      </c>
      <c r="AG139" s="22"/>
      <c r="AH139" s="24">
        <f t="shared" si="108"/>
        <v>3.1916489558406376</v>
      </c>
      <c r="AI139" s="25">
        <f t="shared" si="90"/>
        <v>12.4</v>
      </c>
      <c r="AJ139" s="29"/>
      <c r="AK139" s="26">
        <f t="shared" si="109"/>
        <v>1.2400000000000002</v>
      </c>
      <c r="AL139" s="31">
        <f t="shared" si="91"/>
        <v>8269.5600000000013</v>
      </c>
      <c r="AM139" s="31">
        <f t="shared" si="125"/>
        <v>35</v>
      </c>
      <c r="AN139" s="29"/>
      <c r="AO139" s="26">
        <f t="shared" si="92"/>
        <v>2.48</v>
      </c>
      <c r="AP139" s="31">
        <f t="shared" si="117"/>
        <v>16563.919999999998</v>
      </c>
      <c r="AQ139" s="31">
        <f t="shared" si="126"/>
        <v>70</v>
      </c>
      <c r="AR139" s="29"/>
      <c r="AS139" s="26">
        <f t="shared" si="93"/>
        <v>3.7199999999999998</v>
      </c>
      <c r="AT139" s="31">
        <f t="shared" si="110"/>
        <v>24920.28</v>
      </c>
      <c r="AU139" s="31">
        <f t="shared" si="127"/>
        <v>106</v>
      </c>
      <c r="AV139" s="29"/>
      <c r="AW139" s="26">
        <f t="shared" si="94"/>
        <v>4.9600000000000009</v>
      </c>
      <c r="AX139" s="31">
        <f t="shared" si="118"/>
        <v>33326.240000000005</v>
      </c>
      <c r="AY139" s="31">
        <f t="shared" si="128"/>
        <v>142</v>
      </c>
      <c r="AZ139" s="29"/>
      <c r="BA139" s="28">
        <f t="shared" si="95"/>
        <v>6.2</v>
      </c>
      <c r="BB139" s="31">
        <f t="shared" si="119"/>
        <v>41781.800000000003</v>
      </c>
      <c r="BC139" s="31">
        <f t="shared" si="129"/>
        <v>178</v>
      </c>
      <c r="BD139" s="29"/>
      <c r="BE139" s="28">
        <f t="shared" si="111"/>
        <v>7.4399999999999995</v>
      </c>
      <c r="BF139" s="31">
        <f t="shared" si="120"/>
        <v>50286.96</v>
      </c>
      <c r="BG139" s="31">
        <f t="shared" si="130"/>
        <v>214</v>
      </c>
      <c r="BH139" s="29"/>
      <c r="BI139" s="28">
        <f t="shared" si="112"/>
        <v>8.68</v>
      </c>
      <c r="BJ139" s="31">
        <f t="shared" si="121"/>
        <v>58668.119999999995</v>
      </c>
      <c r="BK139" s="31">
        <f t="shared" si="131"/>
        <v>250</v>
      </c>
      <c r="BL139" s="29"/>
      <c r="BM139" s="28">
        <f t="shared" si="113"/>
        <v>9.9200000000000017</v>
      </c>
      <c r="BN139" s="31">
        <f t="shared" si="122"/>
        <v>67446.080000000016</v>
      </c>
      <c r="BO139" s="31">
        <f t="shared" si="132"/>
        <v>287</v>
      </c>
      <c r="BP139" s="29"/>
      <c r="BQ139" s="28">
        <f t="shared" si="114"/>
        <v>11.16</v>
      </c>
      <c r="BR139" s="31">
        <f t="shared" si="123"/>
        <v>76100.040000000008</v>
      </c>
      <c r="BS139" s="31">
        <f t="shared" si="133"/>
        <v>324</v>
      </c>
      <c r="BT139" s="29"/>
      <c r="BU139" s="28">
        <f t="shared" si="115"/>
        <v>12.4</v>
      </c>
      <c r="BV139" s="31">
        <f t="shared" si="124"/>
        <v>84803.6</v>
      </c>
      <c r="BW139" s="29"/>
    </row>
    <row r="140" spans="1:75" x14ac:dyDescent="0.4">
      <c r="A140" s="14">
        <v>2781</v>
      </c>
      <c r="B140" s="15" t="s">
        <v>172</v>
      </c>
      <c r="C140" s="3">
        <f>INDEX('[1]2013-14 ATR Data'!$A$1:$M$352,MATCH(A140,'[1]2013-14 ATR Data'!$A:$A,0),8)</f>
        <v>313227.86</v>
      </c>
      <c r="D140" s="3">
        <f>INDEX([2]Sheet1!$A$1:$N$343,MATCH(A140,[2]Sheet1!$A$1:$A$65536,0),6)</f>
        <v>304022.17</v>
      </c>
      <c r="E140" s="3">
        <f>INDEX('[3]2015-16 ATR Data'!$A$1:$K$372,MATCH($A140,'[3]2015-16 ATR Data'!$A:$A,0),6)</f>
        <v>277009.37</v>
      </c>
      <c r="F140" s="3">
        <f>INDEX('[4]349y2014'!$A$1:$CK$352,MATCH(A140,'[4]349y2014'!$A:$A,0),5)</f>
        <v>93349.58</v>
      </c>
      <c r="G140" s="3">
        <f>INDEX('[4]343y2015'!$A$1:$J$346,MATCH(A140,'[4]343y2015'!$A:$A,0),5)</f>
        <v>80120.429999999993</v>
      </c>
      <c r="H140" s="3">
        <f>INDEX('[4]340y2016'!$A$1:$H$343,MATCH(A140,'[4]340y2016'!$A:$A,0),5)</f>
        <v>67634.14</v>
      </c>
      <c r="I140" s="3">
        <f t="shared" si="96"/>
        <v>209375.22999999998</v>
      </c>
      <c r="J140" s="3">
        <f t="shared" si="116"/>
        <v>653155.25</v>
      </c>
      <c r="K140" s="29"/>
      <c r="L140" s="29">
        <v>7339079</v>
      </c>
      <c r="M140" s="29">
        <v>7749332</v>
      </c>
      <c r="N140" s="29">
        <v>7935026</v>
      </c>
      <c r="O140" s="29">
        <f t="shared" si="97"/>
        <v>23023437</v>
      </c>
      <c r="Q140" s="17">
        <f t="shared" si="98"/>
        <v>2.8369146187860655E-2</v>
      </c>
      <c r="R140" s="29"/>
      <c r="S140" s="30">
        <v>1192.3</v>
      </c>
      <c r="T140" s="19">
        <f t="shared" si="99"/>
        <v>33.8245</v>
      </c>
      <c r="U140" s="20">
        <f t="shared" si="100"/>
        <v>1.6567893945572487E-3</v>
      </c>
      <c r="V140" s="19">
        <f t="shared" si="101"/>
        <v>188999.28796717286</v>
      </c>
      <c r="W140" s="22"/>
      <c r="X140" s="21">
        <f t="shared" si="102"/>
        <v>28.339974204104493</v>
      </c>
      <c r="Y140" s="21">
        <f t="shared" si="103"/>
        <v>15575.151589728948</v>
      </c>
      <c r="Z140" s="22"/>
      <c r="AA140" s="23">
        <f t="shared" si="104"/>
        <v>2.3354553290941591</v>
      </c>
      <c r="AB140" s="23"/>
      <c r="AC140" s="21">
        <v>92057</v>
      </c>
      <c r="AD140" s="21">
        <f t="shared" si="105"/>
        <v>77.209594900612259</v>
      </c>
      <c r="AE140" s="23">
        <f t="shared" si="106"/>
        <v>1.7087429702189803E-3</v>
      </c>
      <c r="AF140" s="22">
        <f t="shared" si="107"/>
        <v>10829.218036309419</v>
      </c>
      <c r="AG140" s="22"/>
      <c r="AH140" s="24">
        <f t="shared" si="108"/>
        <v>1.6238143704167671</v>
      </c>
      <c r="AI140" s="25">
        <f t="shared" si="90"/>
        <v>32.299999999999997</v>
      </c>
      <c r="AJ140" s="29"/>
      <c r="AK140" s="26">
        <f t="shared" si="109"/>
        <v>3.23</v>
      </c>
      <c r="AL140" s="31">
        <f t="shared" si="91"/>
        <v>21540.87</v>
      </c>
      <c r="AM140" s="31">
        <f t="shared" si="125"/>
        <v>18</v>
      </c>
      <c r="AN140" s="29"/>
      <c r="AO140" s="26">
        <f t="shared" si="92"/>
        <v>6.46</v>
      </c>
      <c r="AP140" s="31">
        <f t="shared" si="117"/>
        <v>43146.34</v>
      </c>
      <c r="AQ140" s="31">
        <f t="shared" si="126"/>
        <v>36</v>
      </c>
      <c r="AR140" s="29"/>
      <c r="AS140" s="26">
        <f t="shared" si="93"/>
        <v>9.69</v>
      </c>
      <c r="AT140" s="31">
        <f t="shared" si="110"/>
        <v>64913.31</v>
      </c>
      <c r="AU140" s="31">
        <f t="shared" si="127"/>
        <v>54</v>
      </c>
      <c r="AV140" s="29"/>
      <c r="AW140" s="26">
        <f t="shared" si="94"/>
        <v>12.92</v>
      </c>
      <c r="AX140" s="31">
        <f t="shared" si="118"/>
        <v>86809.48</v>
      </c>
      <c r="AY140" s="31">
        <f t="shared" si="128"/>
        <v>73</v>
      </c>
      <c r="AZ140" s="29"/>
      <c r="BA140" s="28">
        <f t="shared" si="95"/>
        <v>16.149999999999999</v>
      </c>
      <c r="BB140" s="31">
        <f t="shared" si="119"/>
        <v>108834.84999999999</v>
      </c>
      <c r="BC140" s="31">
        <f t="shared" si="129"/>
        <v>91</v>
      </c>
      <c r="BD140" s="29"/>
      <c r="BE140" s="28">
        <f t="shared" si="111"/>
        <v>19.38</v>
      </c>
      <c r="BF140" s="31">
        <f t="shared" si="120"/>
        <v>130989.42</v>
      </c>
      <c r="BG140" s="31">
        <f t="shared" si="130"/>
        <v>110</v>
      </c>
      <c r="BH140" s="29"/>
      <c r="BI140" s="28">
        <f t="shared" si="112"/>
        <v>22.609999999999996</v>
      </c>
      <c r="BJ140" s="31">
        <f t="shared" si="121"/>
        <v>152820.98999999996</v>
      </c>
      <c r="BK140" s="31">
        <f t="shared" si="131"/>
        <v>128</v>
      </c>
      <c r="BL140" s="29"/>
      <c r="BM140" s="28">
        <f t="shared" si="113"/>
        <v>25.84</v>
      </c>
      <c r="BN140" s="31">
        <f t="shared" si="122"/>
        <v>175686.16</v>
      </c>
      <c r="BO140" s="31">
        <f t="shared" si="132"/>
        <v>147</v>
      </c>
      <c r="BP140" s="29"/>
      <c r="BQ140" s="28">
        <f t="shared" si="114"/>
        <v>29.069999999999997</v>
      </c>
      <c r="BR140" s="31">
        <f t="shared" si="123"/>
        <v>198228.33</v>
      </c>
      <c r="BS140" s="31">
        <f t="shared" si="133"/>
        <v>166</v>
      </c>
      <c r="BT140" s="29"/>
      <c r="BU140" s="28">
        <f t="shared" si="115"/>
        <v>32.299999999999997</v>
      </c>
      <c r="BV140" s="31">
        <f t="shared" si="124"/>
        <v>220899.69999999998</v>
      </c>
      <c r="BW140" s="29"/>
    </row>
    <row r="141" spans="1:75" x14ac:dyDescent="0.4">
      <c r="A141" s="14">
        <v>2826</v>
      </c>
      <c r="B141" s="15" t="s">
        <v>173</v>
      </c>
      <c r="C141" s="3">
        <f>INDEX('[1]2013-14 ATR Data'!$A$1:$M$352,MATCH(A141,'[1]2013-14 ATR Data'!$A:$A,0),8)</f>
        <v>524587.07999999996</v>
      </c>
      <c r="D141" s="3">
        <f>INDEX([2]Sheet1!$A$1:$N$343,MATCH(A141,[2]Sheet1!$A$1:$A$65536,0),6)</f>
        <v>497981.12</v>
      </c>
      <c r="E141" s="3">
        <f>INDEX('[3]2015-16 ATR Data'!$A$1:$K$372,MATCH($A141,'[3]2015-16 ATR Data'!$A:$A,0),6)</f>
        <v>426044.61</v>
      </c>
      <c r="F141" s="3">
        <f>INDEX('[4]349y2014'!$A$1:$CK$352,MATCH(A141,'[4]349y2014'!$A:$A,0),5)</f>
        <v>68967.28</v>
      </c>
      <c r="G141" s="3">
        <f>INDEX('[4]343y2015'!$A$1:$J$346,MATCH(A141,'[4]343y2015'!$A:$A,0),5)</f>
        <v>77666.429999999993</v>
      </c>
      <c r="H141" s="3">
        <f>INDEX('[4]340y2016'!$A$1:$H$343,MATCH(A141,'[4]340y2016'!$A:$A,0),5)</f>
        <v>92257</v>
      </c>
      <c r="I141" s="3">
        <f t="shared" si="96"/>
        <v>333787.61</v>
      </c>
      <c r="J141" s="3">
        <f t="shared" si="116"/>
        <v>1209722.1000000001</v>
      </c>
      <c r="K141" s="29"/>
      <c r="L141" s="29">
        <v>8927289</v>
      </c>
      <c r="M141" s="29">
        <v>9127269</v>
      </c>
      <c r="N141" s="29">
        <v>9035647</v>
      </c>
      <c r="O141" s="29">
        <f t="shared" si="97"/>
        <v>27090205</v>
      </c>
      <c r="Q141" s="17">
        <f t="shared" si="98"/>
        <v>4.4655332065593453E-2</v>
      </c>
      <c r="R141" s="29"/>
      <c r="S141" s="30">
        <v>1399.4</v>
      </c>
      <c r="T141" s="19">
        <f t="shared" si="99"/>
        <v>62.490699999999997</v>
      </c>
      <c r="U141" s="20">
        <f t="shared" si="100"/>
        <v>3.0609152838462846E-3</v>
      </c>
      <c r="V141" s="19">
        <f t="shared" si="101"/>
        <v>349175.82830700255</v>
      </c>
      <c r="W141" s="22"/>
      <c r="X141" s="21">
        <f t="shared" si="102"/>
        <v>52.358048928925257</v>
      </c>
      <c r="Y141" s="21">
        <f t="shared" si="103"/>
        <v>18280.522632447111</v>
      </c>
      <c r="Z141" s="22"/>
      <c r="AA141" s="23">
        <f t="shared" si="104"/>
        <v>2.7411190032159412</v>
      </c>
      <c r="AB141" s="23"/>
      <c r="AC141" s="21">
        <v>159420</v>
      </c>
      <c r="AD141" s="21">
        <f t="shared" si="105"/>
        <v>113.92025153637272</v>
      </c>
      <c r="AE141" s="23">
        <f t="shared" si="106"/>
        <v>2.521194797472137E-3</v>
      </c>
      <c r="AF141" s="22">
        <f t="shared" si="107"/>
        <v>15978.15976403744</v>
      </c>
      <c r="AG141" s="22"/>
      <c r="AH141" s="24">
        <f t="shared" si="108"/>
        <v>2.3958854047139662</v>
      </c>
      <c r="AI141" s="25">
        <f t="shared" si="90"/>
        <v>57.5</v>
      </c>
      <c r="AJ141" s="29"/>
      <c r="AK141" s="26">
        <f t="shared" si="109"/>
        <v>5.75</v>
      </c>
      <c r="AL141" s="31">
        <f t="shared" si="91"/>
        <v>38346.75</v>
      </c>
      <c r="AM141" s="31">
        <f t="shared" si="125"/>
        <v>27</v>
      </c>
      <c r="AN141" s="29"/>
      <c r="AO141" s="26">
        <f t="shared" si="92"/>
        <v>11.5</v>
      </c>
      <c r="AP141" s="31">
        <f t="shared" si="117"/>
        <v>76808.5</v>
      </c>
      <c r="AQ141" s="31">
        <f t="shared" si="126"/>
        <v>55</v>
      </c>
      <c r="AR141" s="29"/>
      <c r="AS141" s="26">
        <f t="shared" si="93"/>
        <v>17.25</v>
      </c>
      <c r="AT141" s="31">
        <f t="shared" si="110"/>
        <v>115557.75</v>
      </c>
      <c r="AU141" s="31">
        <f t="shared" si="127"/>
        <v>83</v>
      </c>
      <c r="AV141" s="29"/>
      <c r="AW141" s="26">
        <f t="shared" si="94"/>
        <v>23</v>
      </c>
      <c r="AX141" s="31">
        <f t="shared" si="118"/>
        <v>154537</v>
      </c>
      <c r="AY141" s="31">
        <f t="shared" si="128"/>
        <v>110</v>
      </c>
      <c r="AZ141" s="29"/>
      <c r="BA141" s="28">
        <f t="shared" si="95"/>
        <v>28.75</v>
      </c>
      <c r="BB141" s="31">
        <f t="shared" si="119"/>
        <v>193746.25</v>
      </c>
      <c r="BC141" s="31">
        <f t="shared" si="129"/>
        <v>138</v>
      </c>
      <c r="BD141" s="29"/>
      <c r="BE141" s="28">
        <f t="shared" si="111"/>
        <v>34.5</v>
      </c>
      <c r="BF141" s="31">
        <f t="shared" si="120"/>
        <v>233185.5</v>
      </c>
      <c r="BG141" s="31">
        <f t="shared" si="130"/>
        <v>167</v>
      </c>
      <c r="BH141" s="29"/>
      <c r="BI141" s="28">
        <f t="shared" si="112"/>
        <v>40.25</v>
      </c>
      <c r="BJ141" s="31">
        <f t="shared" si="121"/>
        <v>272049.75</v>
      </c>
      <c r="BK141" s="31">
        <f t="shared" si="131"/>
        <v>194</v>
      </c>
      <c r="BL141" s="29"/>
      <c r="BM141" s="28">
        <f t="shared" si="113"/>
        <v>46</v>
      </c>
      <c r="BN141" s="31">
        <f t="shared" si="122"/>
        <v>312754</v>
      </c>
      <c r="BO141" s="31">
        <f t="shared" si="132"/>
        <v>223</v>
      </c>
      <c r="BP141" s="29"/>
      <c r="BQ141" s="28">
        <f t="shared" si="114"/>
        <v>51.75</v>
      </c>
      <c r="BR141" s="31">
        <f t="shared" si="123"/>
        <v>352883.25</v>
      </c>
      <c r="BS141" s="31">
        <f t="shared" si="133"/>
        <v>252</v>
      </c>
      <c r="BT141" s="29"/>
      <c r="BU141" s="28">
        <f t="shared" si="115"/>
        <v>57.5</v>
      </c>
      <c r="BV141" s="31">
        <f t="shared" si="124"/>
        <v>393242.5</v>
      </c>
      <c r="BW141" s="29"/>
    </row>
    <row r="142" spans="1:75" x14ac:dyDescent="0.4">
      <c r="A142" s="14">
        <v>2834</v>
      </c>
      <c r="B142" s="15" t="s">
        <v>174</v>
      </c>
      <c r="C142" s="3">
        <f>INDEX('[1]2013-14 ATR Data'!$A$1:$M$352,MATCH(A142,'[1]2013-14 ATR Data'!$A:$A,0),8)</f>
        <v>235781</v>
      </c>
      <c r="D142" s="3">
        <f>INDEX([2]Sheet1!$A$1:$N$343,MATCH(A142,[2]Sheet1!$A$1:$A$65536,0),6)</f>
        <v>301326.8</v>
      </c>
      <c r="E142" s="3">
        <f>INDEX('[3]2015-16 ATR Data'!$A$1:$K$372,MATCH($A142,'[3]2015-16 ATR Data'!$A:$A,0),6)</f>
        <v>260905.57</v>
      </c>
      <c r="F142" s="3">
        <f>INDEX('[4]349y2014'!$A$1:$CK$352,MATCH(A142,'[4]349y2014'!$A:$A,0),5)</f>
        <v>48241.13</v>
      </c>
      <c r="G142" s="3">
        <f>INDEX('[4]343y2015'!$A$1:$J$346,MATCH(A142,'[4]343y2015'!$A:$A,0),5)</f>
        <v>48126.85</v>
      </c>
      <c r="H142" s="3">
        <f>INDEX('[4]340y2016'!$A$1:$H$343,MATCH(A142,'[4]340y2016'!$A:$A,0),5)</f>
        <v>29095.71</v>
      </c>
      <c r="I142" s="3">
        <f t="shared" si="96"/>
        <v>231809.86000000002</v>
      </c>
      <c r="J142" s="3">
        <f t="shared" si="116"/>
        <v>672549.68000000017</v>
      </c>
      <c r="K142" s="29"/>
      <c r="L142" s="29">
        <v>2203560</v>
      </c>
      <c r="M142" s="29">
        <v>2218551</v>
      </c>
      <c r="N142" s="29">
        <v>2227093</v>
      </c>
      <c r="O142" s="29">
        <f t="shared" si="97"/>
        <v>6649204</v>
      </c>
      <c r="Q142" s="17">
        <f t="shared" si="98"/>
        <v>0.10114739749299317</v>
      </c>
      <c r="R142" s="29"/>
      <c r="S142" s="30">
        <v>346.2</v>
      </c>
      <c r="T142" s="19">
        <f t="shared" si="99"/>
        <v>35.017200000000003</v>
      </c>
      <c r="U142" s="20">
        <f t="shared" si="100"/>
        <v>1.7152101461097753E-3</v>
      </c>
      <c r="V142" s="19">
        <f t="shared" si="101"/>
        <v>195663.67179423454</v>
      </c>
      <c r="W142" s="22"/>
      <c r="X142" s="21">
        <f t="shared" si="102"/>
        <v>29.33928202042803</v>
      </c>
      <c r="Y142" s="21">
        <f t="shared" si="103"/>
        <v>4522.4502896621334</v>
      </c>
      <c r="Z142" s="22"/>
      <c r="AA142" s="23">
        <f t="shared" si="104"/>
        <v>0.67813019788006201</v>
      </c>
      <c r="AB142" s="23"/>
      <c r="AC142" s="21">
        <v>145758</v>
      </c>
      <c r="AD142" s="21">
        <f t="shared" si="105"/>
        <v>421.02253032928945</v>
      </c>
      <c r="AE142" s="23">
        <f t="shared" si="106"/>
        <v>9.3177446395108065E-3</v>
      </c>
      <c r="AF142" s="22">
        <f t="shared" si="107"/>
        <v>59051.530901095502</v>
      </c>
      <c r="AG142" s="22"/>
      <c r="AH142" s="24">
        <f t="shared" si="108"/>
        <v>8.8546305144842563</v>
      </c>
      <c r="AI142" s="25">
        <f t="shared" si="90"/>
        <v>38.869999999999997</v>
      </c>
      <c r="AJ142" s="29"/>
      <c r="AK142" s="26">
        <f t="shared" si="109"/>
        <v>3.887</v>
      </c>
      <c r="AL142" s="31">
        <f t="shared" si="91"/>
        <v>25922.402999999998</v>
      </c>
      <c r="AM142" s="31">
        <f t="shared" si="125"/>
        <v>75</v>
      </c>
      <c r="AN142" s="29"/>
      <c r="AO142" s="26">
        <f t="shared" si="92"/>
        <v>7.77</v>
      </c>
      <c r="AP142" s="31">
        <f t="shared" si="117"/>
        <v>51895.829999999994</v>
      </c>
      <c r="AQ142" s="31">
        <f t="shared" si="126"/>
        <v>150</v>
      </c>
      <c r="AR142" s="29"/>
      <c r="AS142" s="26">
        <f t="shared" si="93"/>
        <v>11.661</v>
      </c>
      <c r="AT142" s="31">
        <f t="shared" si="110"/>
        <v>78117.039000000004</v>
      </c>
      <c r="AU142" s="31">
        <f t="shared" si="127"/>
        <v>226</v>
      </c>
      <c r="AV142" s="29"/>
      <c r="AW142" s="26">
        <f t="shared" si="94"/>
        <v>15.548</v>
      </c>
      <c r="AX142" s="31">
        <f t="shared" si="118"/>
        <v>104467.012</v>
      </c>
      <c r="AY142" s="31">
        <f t="shared" si="128"/>
        <v>302</v>
      </c>
      <c r="AZ142" s="29"/>
      <c r="BA142" s="28">
        <f t="shared" si="95"/>
        <v>19.434999999999999</v>
      </c>
      <c r="BB142" s="31">
        <f t="shared" si="119"/>
        <v>130972.465</v>
      </c>
      <c r="BC142" s="31">
        <f t="shared" si="129"/>
        <v>378</v>
      </c>
      <c r="BD142" s="29"/>
      <c r="BE142" s="28">
        <f t="shared" si="111"/>
        <v>23.321999999999999</v>
      </c>
      <c r="BF142" s="31">
        <f t="shared" si="120"/>
        <v>157633.39799999999</v>
      </c>
      <c r="BG142" s="31">
        <f t="shared" si="130"/>
        <v>455</v>
      </c>
      <c r="BH142" s="29"/>
      <c r="BI142" s="28">
        <f t="shared" si="112"/>
        <v>27.208999999999996</v>
      </c>
      <c r="BJ142" s="31">
        <f t="shared" si="121"/>
        <v>183905.63099999996</v>
      </c>
      <c r="BK142" s="31">
        <f t="shared" si="131"/>
        <v>531</v>
      </c>
      <c r="BL142" s="29"/>
      <c r="BM142" s="28">
        <f t="shared" si="113"/>
        <v>31.096</v>
      </c>
      <c r="BN142" s="31">
        <f t="shared" si="122"/>
        <v>211421.704</v>
      </c>
      <c r="BO142" s="31">
        <f t="shared" si="132"/>
        <v>611</v>
      </c>
      <c r="BP142" s="29"/>
      <c r="BQ142" s="28">
        <f t="shared" si="114"/>
        <v>34.982999999999997</v>
      </c>
      <c r="BR142" s="31">
        <f t="shared" si="123"/>
        <v>238549.07699999999</v>
      </c>
      <c r="BS142" s="31">
        <f t="shared" si="133"/>
        <v>689</v>
      </c>
      <c r="BT142" s="29"/>
      <c r="BU142" s="28">
        <f t="shared" si="115"/>
        <v>38.869999999999997</v>
      </c>
      <c r="BV142" s="31">
        <f t="shared" si="124"/>
        <v>265831.93</v>
      </c>
      <c r="BW142" s="29"/>
    </row>
    <row r="143" spans="1:75" x14ac:dyDescent="0.4">
      <c r="A143" s="14">
        <v>2846</v>
      </c>
      <c r="B143" s="15" t="s">
        <v>175</v>
      </c>
      <c r="C143" s="3">
        <f>INDEX('[1]2013-14 ATR Data'!$A$1:$M$352,MATCH(A143,'[1]2013-14 ATR Data'!$A:$A,0),8)</f>
        <v>151670.51999999999</v>
      </c>
      <c r="D143" s="3">
        <f>INDEX([2]Sheet1!$A$1:$N$343,MATCH(A143,[2]Sheet1!$A$1:$A$65536,0),6)</f>
        <v>152503.66</v>
      </c>
      <c r="E143" s="3">
        <f>INDEX('[3]2015-16 ATR Data'!$A$1:$K$372,MATCH($A143,'[3]2015-16 ATR Data'!$A:$A,0),6)</f>
        <v>150032.16</v>
      </c>
      <c r="F143" s="3">
        <f>INDEX('[4]349y2014'!$A$1:$CK$352,MATCH(A143,'[4]349y2014'!$A:$A,0),5)</f>
        <v>55615.29</v>
      </c>
      <c r="G143" s="3">
        <f>INDEX('[4]343y2015'!$A$1:$J$346,MATCH(A143,'[4]343y2015'!$A:$A,0),5)</f>
        <v>67329.58</v>
      </c>
      <c r="H143" s="3">
        <f>INDEX('[4]340y2016'!$A$1:$H$343,MATCH(A143,'[4]340y2016'!$A:$A,0),5)</f>
        <v>67329.58</v>
      </c>
      <c r="I143" s="3">
        <f t="shared" si="96"/>
        <v>82702.58</v>
      </c>
      <c r="J143" s="3">
        <f t="shared" si="116"/>
        <v>263931.88999999996</v>
      </c>
      <c r="K143" s="29"/>
      <c r="L143" s="29">
        <v>2008685</v>
      </c>
      <c r="M143" s="29">
        <v>2111336</v>
      </c>
      <c r="N143" s="29">
        <v>2092609</v>
      </c>
      <c r="O143" s="29">
        <f t="shared" si="97"/>
        <v>6212630</v>
      </c>
      <c r="Q143" s="17">
        <f t="shared" si="98"/>
        <v>4.2483117455892262E-2</v>
      </c>
      <c r="R143" s="29"/>
      <c r="S143" s="30">
        <v>300.10000000000002</v>
      </c>
      <c r="T143" s="19">
        <f t="shared" si="99"/>
        <v>12.7492</v>
      </c>
      <c r="U143" s="20">
        <f t="shared" si="100"/>
        <v>6.2448046088158806E-4</v>
      </c>
      <c r="V143" s="19">
        <f t="shared" si="101"/>
        <v>71237.999738387269</v>
      </c>
      <c r="W143" s="22"/>
      <c r="X143" s="21">
        <f t="shared" si="102"/>
        <v>10.681961274312082</v>
      </c>
      <c r="Y143" s="21">
        <f t="shared" si="103"/>
        <v>3920.2407045858067</v>
      </c>
      <c r="Z143" s="22"/>
      <c r="AA143" s="23">
        <f t="shared" si="104"/>
        <v>0.5878303650601</v>
      </c>
      <c r="AB143" s="23"/>
      <c r="AC143" s="21">
        <v>60450</v>
      </c>
      <c r="AD143" s="21">
        <f t="shared" si="105"/>
        <v>201.43285571476173</v>
      </c>
      <c r="AE143" s="23">
        <f t="shared" si="106"/>
        <v>4.4579559913091038E-3</v>
      </c>
      <c r="AF143" s="22">
        <f t="shared" si="107"/>
        <v>28252.451227332014</v>
      </c>
      <c r="AG143" s="22"/>
      <c r="AH143" s="24">
        <f t="shared" si="108"/>
        <v>4.2363849493675234</v>
      </c>
      <c r="AI143" s="25">
        <f t="shared" si="90"/>
        <v>15.51</v>
      </c>
      <c r="AJ143" s="29"/>
      <c r="AK143" s="26">
        <f t="shared" si="109"/>
        <v>1.5510000000000002</v>
      </c>
      <c r="AL143" s="31">
        <f t="shared" si="91"/>
        <v>10343.619000000001</v>
      </c>
      <c r="AM143" s="31">
        <f t="shared" si="125"/>
        <v>34</v>
      </c>
      <c r="AN143" s="29"/>
      <c r="AO143" s="26">
        <f t="shared" si="92"/>
        <v>3.1</v>
      </c>
      <c r="AP143" s="31">
        <f t="shared" si="117"/>
        <v>20704.900000000001</v>
      </c>
      <c r="AQ143" s="31">
        <f t="shared" si="126"/>
        <v>69</v>
      </c>
      <c r="AR143" s="29"/>
      <c r="AS143" s="26">
        <f t="shared" si="93"/>
        <v>4.6529999999999996</v>
      </c>
      <c r="AT143" s="31">
        <f t="shared" si="110"/>
        <v>31170.446999999996</v>
      </c>
      <c r="AU143" s="31">
        <f t="shared" si="127"/>
        <v>104</v>
      </c>
      <c r="AV143" s="29"/>
      <c r="AW143" s="26">
        <f t="shared" si="94"/>
        <v>6.2040000000000006</v>
      </c>
      <c r="AX143" s="31">
        <f t="shared" si="118"/>
        <v>41684.676000000007</v>
      </c>
      <c r="AY143" s="31">
        <f t="shared" si="128"/>
        <v>139</v>
      </c>
      <c r="AZ143" s="29"/>
      <c r="BA143" s="28">
        <f t="shared" si="95"/>
        <v>7.7549999999999999</v>
      </c>
      <c r="BB143" s="31">
        <f t="shared" si="119"/>
        <v>52260.945</v>
      </c>
      <c r="BC143" s="31">
        <f t="shared" si="129"/>
        <v>174</v>
      </c>
      <c r="BD143" s="29"/>
      <c r="BE143" s="28">
        <f t="shared" si="111"/>
        <v>9.3059999999999992</v>
      </c>
      <c r="BF143" s="31">
        <f t="shared" si="120"/>
        <v>62899.253999999994</v>
      </c>
      <c r="BG143" s="31">
        <f t="shared" si="130"/>
        <v>210</v>
      </c>
      <c r="BH143" s="29"/>
      <c r="BI143" s="28">
        <f t="shared" si="112"/>
        <v>10.856999999999999</v>
      </c>
      <c r="BJ143" s="31">
        <f t="shared" si="121"/>
        <v>73382.462999999989</v>
      </c>
      <c r="BK143" s="31">
        <f t="shared" si="131"/>
        <v>245</v>
      </c>
      <c r="BL143" s="29"/>
      <c r="BM143" s="28">
        <f t="shared" si="113"/>
        <v>12.408000000000001</v>
      </c>
      <c r="BN143" s="31">
        <f t="shared" si="122"/>
        <v>84361.992000000013</v>
      </c>
      <c r="BO143" s="31">
        <f t="shared" si="132"/>
        <v>281</v>
      </c>
      <c r="BP143" s="29"/>
      <c r="BQ143" s="28">
        <f t="shared" si="114"/>
        <v>13.959</v>
      </c>
      <c r="BR143" s="31">
        <f t="shared" si="123"/>
        <v>95186.421000000002</v>
      </c>
      <c r="BS143" s="31">
        <f t="shared" si="133"/>
        <v>317</v>
      </c>
      <c r="BT143" s="29"/>
      <c r="BU143" s="28">
        <f t="shared" si="115"/>
        <v>15.51</v>
      </c>
      <c r="BV143" s="31">
        <f t="shared" si="124"/>
        <v>106072.89</v>
      </c>
      <c r="BW143" s="29"/>
    </row>
    <row r="144" spans="1:75" x14ac:dyDescent="0.4">
      <c r="A144" s="14">
        <v>2862</v>
      </c>
      <c r="B144" s="15" t="s">
        <v>176</v>
      </c>
      <c r="C144" s="3">
        <f>INDEX('[1]2013-14 ATR Data'!$A$1:$M$352,MATCH(A144,'[1]2013-14 ATR Data'!$A:$A,0),8)</f>
        <v>296525.21000000002</v>
      </c>
      <c r="D144" s="3">
        <f>INDEX([2]Sheet1!$A$1:$N$343,MATCH(A144,[2]Sheet1!$A$1:$A$65536,0),6)</f>
        <v>226055.38</v>
      </c>
      <c r="E144" s="3">
        <f>INDEX('[3]2015-16 ATR Data'!$A$1:$K$372,MATCH($A144,'[3]2015-16 ATR Data'!$A:$A,0),6)</f>
        <v>200710.76</v>
      </c>
      <c r="F144" s="3">
        <f>INDEX('[4]349y2014'!$A$1:$CK$352,MATCH(A144,'[4]349y2014'!$A:$A,0),5)</f>
        <v>123011.16</v>
      </c>
      <c r="G144" s="3">
        <f>INDEX('[4]343y2015'!$A$1:$J$346,MATCH(A144,'[4]343y2015'!$A:$A,0),5)</f>
        <v>63758.59</v>
      </c>
      <c r="H144" s="3">
        <f>INDEX('[4]340y2016'!$A$1:$H$343,MATCH(A144,'[4]340y2016'!$A:$A,0),5)</f>
        <v>52871.3</v>
      </c>
      <c r="I144" s="3">
        <f t="shared" si="96"/>
        <v>147839.46000000002</v>
      </c>
      <c r="J144" s="3">
        <f t="shared" si="116"/>
        <v>483650.3000000001</v>
      </c>
      <c r="K144" s="29"/>
      <c r="L144" s="29">
        <v>3900026</v>
      </c>
      <c r="M144" s="29">
        <v>3972854</v>
      </c>
      <c r="N144" s="29">
        <v>4141885</v>
      </c>
      <c r="O144" s="29">
        <f t="shared" si="97"/>
        <v>12014765</v>
      </c>
      <c r="Q144" s="17">
        <f t="shared" si="98"/>
        <v>4.0254661660049124E-2</v>
      </c>
      <c r="R144" s="29"/>
      <c r="S144" s="30">
        <v>637.6</v>
      </c>
      <c r="T144" s="19">
        <f t="shared" si="99"/>
        <v>25.666399999999999</v>
      </c>
      <c r="U144" s="20">
        <f t="shared" si="100"/>
        <v>1.2571898865161102E-3</v>
      </c>
      <c r="V144" s="19">
        <f t="shared" si="101"/>
        <v>143414.7237854409</v>
      </c>
      <c r="W144" s="22"/>
      <c r="X144" s="21">
        <f t="shared" si="102"/>
        <v>21.504681929140936</v>
      </c>
      <c r="Y144" s="21">
        <f t="shared" si="103"/>
        <v>8329.0418968474187</v>
      </c>
      <c r="Z144" s="22"/>
      <c r="AA144" s="23">
        <f t="shared" si="104"/>
        <v>1.2489191628201257</v>
      </c>
      <c r="AB144" s="23"/>
      <c r="AC144" s="21">
        <v>79790</v>
      </c>
      <c r="AD144" s="21">
        <f t="shared" si="105"/>
        <v>125.14115432873274</v>
      </c>
      <c r="AE144" s="23">
        <f t="shared" si="106"/>
        <v>2.7695271296212295E-3</v>
      </c>
      <c r="AF144" s="22">
        <f t="shared" si="107"/>
        <v>17551.974560749142</v>
      </c>
      <c r="AG144" s="22"/>
      <c r="AH144" s="24">
        <f t="shared" si="108"/>
        <v>2.6318750278526228</v>
      </c>
      <c r="AI144" s="25">
        <f t="shared" si="90"/>
        <v>25.39</v>
      </c>
      <c r="AJ144" s="29"/>
      <c r="AK144" s="26">
        <f t="shared" si="109"/>
        <v>2.5390000000000001</v>
      </c>
      <c r="AL144" s="31">
        <f t="shared" si="91"/>
        <v>16932.591</v>
      </c>
      <c r="AM144" s="31">
        <f t="shared" si="125"/>
        <v>27</v>
      </c>
      <c r="AN144" s="29"/>
      <c r="AO144" s="26">
        <f t="shared" si="92"/>
        <v>5.08</v>
      </c>
      <c r="AP144" s="31">
        <f t="shared" si="117"/>
        <v>33929.32</v>
      </c>
      <c r="AQ144" s="31">
        <f t="shared" si="126"/>
        <v>53</v>
      </c>
      <c r="AR144" s="29"/>
      <c r="AS144" s="26">
        <f t="shared" si="93"/>
        <v>7.617</v>
      </c>
      <c r="AT144" s="31">
        <f t="shared" si="110"/>
        <v>51026.283000000003</v>
      </c>
      <c r="AU144" s="31">
        <f t="shared" si="127"/>
        <v>80</v>
      </c>
      <c r="AV144" s="29"/>
      <c r="AW144" s="26">
        <f t="shared" si="94"/>
        <v>10.156000000000001</v>
      </c>
      <c r="AX144" s="31">
        <f t="shared" si="118"/>
        <v>68238.164000000004</v>
      </c>
      <c r="AY144" s="31">
        <f t="shared" si="128"/>
        <v>107</v>
      </c>
      <c r="AZ144" s="29"/>
      <c r="BA144" s="28">
        <f t="shared" si="95"/>
        <v>12.695</v>
      </c>
      <c r="BB144" s="31">
        <f t="shared" si="119"/>
        <v>85551.604999999996</v>
      </c>
      <c r="BC144" s="31">
        <f t="shared" si="129"/>
        <v>134</v>
      </c>
      <c r="BD144" s="29"/>
      <c r="BE144" s="28">
        <f t="shared" si="111"/>
        <v>15.234</v>
      </c>
      <c r="BF144" s="31">
        <f t="shared" si="120"/>
        <v>102966.606</v>
      </c>
      <c r="BG144" s="31">
        <f t="shared" si="130"/>
        <v>161</v>
      </c>
      <c r="BH144" s="29"/>
      <c r="BI144" s="28">
        <f t="shared" si="112"/>
        <v>17.773</v>
      </c>
      <c r="BJ144" s="31">
        <f t="shared" si="121"/>
        <v>120127.70699999999</v>
      </c>
      <c r="BK144" s="31">
        <f t="shared" si="131"/>
        <v>188</v>
      </c>
      <c r="BL144" s="29"/>
      <c r="BM144" s="28">
        <f t="shared" si="113"/>
        <v>20.312000000000001</v>
      </c>
      <c r="BN144" s="31">
        <f t="shared" si="122"/>
        <v>138101.288</v>
      </c>
      <c r="BO144" s="31">
        <f t="shared" si="132"/>
        <v>217</v>
      </c>
      <c r="BP144" s="29"/>
      <c r="BQ144" s="28">
        <f t="shared" si="114"/>
        <v>22.851000000000003</v>
      </c>
      <c r="BR144" s="31">
        <f t="shared" si="123"/>
        <v>155820.96900000001</v>
      </c>
      <c r="BS144" s="31">
        <f t="shared" si="133"/>
        <v>244</v>
      </c>
      <c r="BT144" s="29"/>
      <c r="BU144" s="28">
        <f t="shared" si="115"/>
        <v>25.39</v>
      </c>
      <c r="BV144" s="31">
        <f t="shared" si="124"/>
        <v>173642.21</v>
      </c>
      <c r="BW144" s="29"/>
    </row>
    <row r="145" spans="1:75" x14ac:dyDescent="0.4">
      <c r="A145" s="14">
        <v>2977</v>
      </c>
      <c r="B145" s="15" t="s">
        <v>177</v>
      </c>
      <c r="C145" s="3">
        <f>INDEX('[1]2013-14 ATR Data'!$A$1:$M$352,MATCH(A145,'[1]2013-14 ATR Data'!$A:$A,0),8)</f>
        <v>347606.6</v>
      </c>
      <c r="D145" s="3">
        <f>INDEX([2]Sheet1!$A$1:$N$343,MATCH(A145,[2]Sheet1!$A$1:$A$65536,0),6)</f>
        <v>350730.58</v>
      </c>
      <c r="E145" s="3">
        <f>INDEX('[3]2015-16 ATR Data'!$A$1:$K$372,MATCH($A145,'[3]2015-16 ATR Data'!$A:$A,0),6)</f>
        <v>315924.7</v>
      </c>
      <c r="F145" s="3">
        <f>INDEX('[4]349y2014'!$A$1:$CK$352,MATCH(A145,'[4]349y2014'!$A:$A,0),5)</f>
        <v>62730.57</v>
      </c>
      <c r="G145" s="3">
        <f>INDEX('[4]343y2015'!$A$1:$J$346,MATCH(A145,'[4]343y2015'!$A:$A,0),5)</f>
        <v>73004.14</v>
      </c>
      <c r="H145" s="3">
        <f>INDEX('[4]340y2016'!$A$1:$H$343,MATCH(A145,'[4]340y2016'!$A:$A,0),5)</f>
        <v>77608.56</v>
      </c>
      <c r="I145" s="3">
        <f t="shared" si="96"/>
        <v>238316.14</v>
      </c>
      <c r="J145" s="3">
        <f t="shared" si="116"/>
        <v>800918.60999999987</v>
      </c>
      <c r="K145" s="29"/>
      <c r="L145" s="29">
        <v>4037412</v>
      </c>
      <c r="M145" s="29">
        <v>4134717</v>
      </c>
      <c r="N145" s="29">
        <v>4204726</v>
      </c>
      <c r="O145" s="29">
        <f t="shared" si="97"/>
        <v>12376855</v>
      </c>
      <c r="Q145" s="17">
        <f t="shared" si="98"/>
        <v>6.471099564469325E-2</v>
      </c>
      <c r="R145" s="29"/>
      <c r="S145" s="30">
        <v>629.29999999999995</v>
      </c>
      <c r="T145" s="19">
        <f t="shared" si="99"/>
        <v>40.7226</v>
      </c>
      <c r="U145" s="20">
        <f t="shared" si="100"/>
        <v>1.9946716669513821E-3</v>
      </c>
      <c r="V145" s="19">
        <f t="shared" si="101"/>
        <v>227543.41983390722</v>
      </c>
      <c r="W145" s="22"/>
      <c r="X145" s="21">
        <f t="shared" si="102"/>
        <v>34.119571125192266</v>
      </c>
      <c r="Y145" s="21">
        <f t="shared" si="103"/>
        <v>8220.6180453043908</v>
      </c>
      <c r="Z145" s="22"/>
      <c r="AA145" s="23">
        <f t="shared" si="104"/>
        <v>1.2326612753492863</v>
      </c>
      <c r="AB145" s="23"/>
      <c r="AC145" s="21">
        <v>99418</v>
      </c>
      <c r="AD145" s="21">
        <f t="shared" si="105"/>
        <v>157.98188463372003</v>
      </c>
      <c r="AE145" s="23">
        <f t="shared" si="106"/>
        <v>3.496332743842364E-3</v>
      </c>
      <c r="AF145" s="22">
        <f t="shared" si="107"/>
        <v>22158.130432984155</v>
      </c>
      <c r="AG145" s="22"/>
      <c r="AH145" s="24">
        <f t="shared" si="108"/>
        <v>3.3225566701130838</v>
      </c>
      <c r="AI145" s="25">
        <f t="shared" si="90"/>
        <v>38.67</v>
      </c>
      <c r="AJ145" s="29"/>
      <c r="AK145" s="26">
        <f t="shared" si="109"/>
        <v>3.8670000000000004</v>
      </c>
      <c r="AL145" s="31">
        <f t="shared" si="91"/>
        <v>25789.023000000005</v>
      </c>
      <c r="AM145" s="31">
        <f t="shared" si="125"/>
        <v>41</v>
      </c>
      <c r="AN145" s="29"/>
      <c r="AO145" s="26">
        <f t="shared" si="92"/>
        <v>7.73</v>
      </c>
      <c r="AP145" s="31">
        <f t="shared" si="117"/>
        <v>51628.670000000006</v>
      </c>
      <c r="AQ145" s="31">
        <f t="shared" si="126"/>
        <v>82</v>
      </c>
      <c r="AR145" s="29"/>
      <c r="AS145" s="26">
        <f t="shared" si="93"/>
        <v>11.601000000000001</v>
      </c>
      <c r="AT145" s="31">
        <f t="shared" si="110"/>
        <v>77715.099000000002</v>
      </c>
      <c r="AU145" s="31">
        <f t="shared" si="127"/>
        <v>123</v>
      </c>
      <c r="AV145" s="29"/>
      <c r="AW145" s="26">
        <f t="shared" si="94"/>
        <v>15.468000000000002</v>
      </c>
      <c r="AX145" s="31">
        <f t="shared" si="118"/>
        <v>103929.49200000001</v>
      </c>
      <c r="AY145" s="31">
        <f t="shared" si="128"/>
        <v>165</v>
      </c>
      <c r="AZ145" s="29"/>
      <c r="BA145" s="28">
        <f t="shared" si="95"/>
        <v>19.335000000000001</v>
      </c>
      <c r="BB145" s="31">
        <f t="shared" si="119"/>
        <v>130298.565</v>
      </c>
      <c r="BC145" s="31">
        <f t="shared" si="129"/>
        <v>207</v>
      </c>
      <c r="BD145" s="29"/>
      <c r="BE145" s="28">
        <f t="shared" si="111"/>
        <v>23.202000000000002</v>
      </c>
      <c r="BF145" s="31">
        <f t="shared" si="120"/>
        <v>156822.318</v>
      </c>
      <c r="BG145" s="31">
        <f t="shared" si="130"/>
        <v>249</v>
      </c>
      <c r="BH145" s="29"/>
      <c r="BI145" s="28">
        <f t="shared" si="112"/>
        <v>27.068999999999999</v>
      </c>
      <c r="BJ145" s="31">
        <f t="shared" si="121"/>
        <v>182959.37099999998</v>
      </c>
      <c r="BK145" s="31">
        <f t="shared" si="131"/>
        <v>291</v>
      </c>
      <c r="BL145" s="29"/>
      <c r="BM145" s="28">
        <f t="shared" si="113"/>
        <v>30.936000000000003</v>
      </c>
      <c r="BN145" s="31">
        <f t="shared" si="122"/>
        <v>210333.86400000003</v>
      </c>
      <c r="BO145" s="31">
        <f t="shared" si="132"/>
        <v>334</v>
      </c>
      <c r="BP145" s="29"/>
      <c r="BQ145" s="28">
        <f t="shared" si="114"/>
        <v>34.803000000000004</v>
      </c>
      <c r="BR145" s="31">
        <f t="shared" si="123"/>
        <v>237321.65700000004</v>
      </c>
      <c r="BS145" s="31">
        <f t="shared" si="133"/>
        <v>377</v>
      </c>
      <c r="BT145" s="29"/>
      <c r="BU145" s="28">
        <f t="shared" si="115"/>
        <v>38.67</v>
      </c>
      <c r="BV145" s="31">
        <f t="shared" si="124"/>
        <v>264464.13</v>
      </c>
      <c r="BW145" s="29"/>
    </row>
    <row r="146" spans="1:75" x14ac:dyDescent="0.4">
      <c r="A146" s="14">
        <v>2988</v>
      </c>
      <c r="B146" s="15" t="s">
        <v>178</v>
      </c>
      <c r="C146" s="3">
        <f>INDEX('[1]2013-14 ATR Data'!$A$1:$M$352,MATCH(A146,'[1]2013-14 ATR Data'!$A:$A,0),8)</f>
        <v>307908.17</v>
      </c>
      <c r="D146" s="3">
        <f>INDEX([2]Sheet1!$A$1:$N$343,MATCH(A146,[2]Sheet1!$A$1:$A$65536,0),6)</f>
        <v>289326.03999999998</v>
      </c>
      <c r="E146" s="3">
        <f>INDEX('[3]2015-16 ATR Data'!$A$1:$K$372,MATCH($A146,'[3]2015-16 ATR Data'!$A:$A,0),6)</f>
        <v>274521.40000000002</v>
      </c>
      <c r="F146" s="3">
        <f>INDEX('[4]349y2014'!$A$1:$CK$352,MATCH(A146,'[4]349y2014'!$A:$A,0),5)</f>
        <v>40516.410000000003</v>
      </c>
      <c r="G146" s="3">
        <f>INDEX('[4]343y2015'!$A$1:$J$346,MATCH(A146,'[4]343y2015'!$A:$A,0),5)</f>
        <v>37212.400000000001</v>
      </c>
      <c r="H146" s="3">
        <f>INDEX('[4]340y2016'!$A$1:$H$343,MATCH(A146,'[4]340y2016'!$A:$A,0),5)</f>
        <v>34492.01</v>
      </c>
      <c r="I146" s="3">
        <f t="shared" si="96"/>
        <v>240029.39</v>
      </c>
      <c r="J146" s="3">
        <f t="shared" si="116"/>
        <v>759534.79</v>
      </c>
      <c r="K146" s="29"/>
      <c r="L146" s="29">
        <v>3242906</v>
      </c>
      <c r="M146" s="29">
        <v>3479656</v>
      </c>
      <c r="N146" s="29">
        <v>3339673</v>
      </c>
      <c r="O146" s="29">
        <f t="shared" si="97"/>
        <v>10062235</v>
      </c>
      <c r="Q146" s="17">
        <f t="shared" si="98"/>
        <v>7.5483706154745936E-2</v>
      </c>
      <c r="R146" s="29"/>
      <c r="S146" s="30">
        <v>538</v>
      </c>
      <c r="T146" s="19">
        <f t="shared" si="99"/>
        <v>40.610199999999999</v>
      </c>
      <c r="U146" s="20">
        <f t="shared" si="100"/>
        <v>1.9891660976762045E-3</v>
      </c>
      <c r="V146" s="19">
        <f t="shared" si="101"/>
        <v>226915.36857025183</v>
      </c>
      <c r="W146" s="22"/>
      <c r="X146" s="21">
        <f t="shared" si="102"/>
        <v>34.025396396798897</v>
      </c>
      <c r="Y146" s="21">
        <f t="shared" si="103"/>
        <v>7027.9556783311027</v>
      </c>
      <c r="Z146" s="22"/>
      <c r="AA146" s="23">
        <f t="shared" si="104"/>
        <v>1.0538245131700559</v>
      </c>
      <c r="AB146" s="23"/>
      <c r="AC146" s="21">
        <v>73925</v>
      </c>
      <c r="AD146" s="21">
        <f t="shared" si="105"/>
        <v>137.40706319702602</v>
      </c>
      <c r="AE146" s="23">
        <f t="shared" si="106"/>
        <v>3.0409867270847642E-3</v>
      </c>
      <c r="AF146" s="22">
        <f t="shared" si="107"/>
        <v>19272.359206196827</v>
      </c>
      <c r="AG146" s="22"/>
      <c r="AH146" s="24">
        <f t="shared" si="108"/>
        <v>2.8898424360768971</v>
      </c>
      <c r="AI146" s="25">
        <f t="shared" si="90"/>
        <v>37.97</v>
      </c>
      <c r="AJ146" s="29"/>
      <c r="AK146" s="26">
        <f t="shared" si="109"/>
        <v>3.7970000000000002</v>
      </c>
      <c r="AL146" s="31">
        <f t="shared" si="91"/>
        <v>25322.192999999999</v>
      </c>
      <c r="AM146" s="31">
        <f t="shared" si="125"/>
        <v>47</v>
      </c>
      <c r="AN146" s="29"/>
      <c r="AO146" s="26">
        <f t="shared" si="92"/>
        <v>7.59</v>
      </c>
      <c r="AP146" s="31">
        <f t="shared" si="117"/>
        <v>50693.61</v>
      </c>
      <c r="AQ146" s="31">
        <f t="shared" si="126"/>
        <v>94</v>
      </c>
      <c r="AR146" s="29"/>
      <c r="AS146" s="26">
        <f t="shared" si="93"/>
        <v>11.391</v>
      </c>
      <c r="AT146" s="31">
        <f t="shared" si="110"/>
        <v>76308.308999999994</v>
      </c>
      <c r="AU146" s="31">
        <f t="shared" si="127"/>
        <v>142</v>
      </c>
      <c r="AV146" s="29"/>
      <c r="AW146" s="26">
        <f t="shared" si="94"/>
        <v>15.188000000000001</v>
      </c>
      <c r="AX146" s="31">
        <f t="shared" si="118"/>
        <v>102048.17200000001</v>
      </c>
      <c r="AY146" s="31">
        <f t="shared" si="128"/>
        <v>190</v>
      </c>
      <c r="AZ146" s="29"/>
      <c r="BA146" s="28">
        <f t="shared" si="95"/>
        <v>18.984999999999999</v>
      </c>
      <c r="BB146" s="31">
        <f t="shared" si="119"/>
        <v>127939.91499999999</v>
      </c>
      <c r="BC146" s="31">
        <f t="shared" si="129"/>
        <v>238</v>
      </c>
      <c r="BD146" s="29"/>
      <c r="BE146" s="28">
        <f t="shared" si="111"/>
        <v>22.782</v>
      </c>
      <c r="BF146" s="31">
        <f t="shared" si="120"/>
        <v>153983.538</v>
      </c>
      <c r="BG146" s="31">
        <f t="shared" si="130"/>
        <v>286</v>
      </c>
      <c r="BH146" s="29"/>
      <c r="BI146" s="28">
        <f t="shared" si="112"/>
        <v>26.578999999999997</v>
      </c>
      <c r="BJ146" s="31">
        <f t="shared" si="121"/>
        <v>179647.46099999998</v>
      </c>
      <c r="BK146" s="31">
        <f t="shared" si="131"/>
        <v>334</v>
      </c>
      <c r="BL146" s="29"/>
      <c r="BM146" s="28">
        <f t="shared" si="113"/>
        <v>30.376000000000001</v>
      </c>
      <c r="BN146" s="31">
        <f t="shared" si="122"/>
        <v>206526.424</v>
      </c>
      <c r="BO146" s="31">
        <f t="shared" si="132"/>
        <v>384</v>
      </c>
      <c r="BP146" s="29"/>
      <c r="BQ146" s="28">
        <f t="shared" si="114"/>
        <v>34.173000000000002</v>
      </c>
      <c r="BR146" s="31">
        <f t="shared" si="123"/>
        <v>233025.68700000001</v>
      </c>
      <c r="BS146" s="31">
        <f t="shared" si="133"/>
        <v>433</v>
      </c>
      <c r="BT146" s="29"/>
      <c r="BU146" s="28">
        <f t="shared" si="115"/>
        <v>37.97</v>
      </c>
      <c r="BV146" s="31">
        <f t="shared" si="124"/>
        <v>259676.83</v>
      </c>
      <c r="BW146" s="29"/>
    </row>
    <row r="147" spans="1:75" x14ac:dyDescent="0.4">
      <c r="A147" s="14">
        <v>3029</v>
      </c>
      <c r="B147" s="15" t="s">
        <v>179</v>
      </c>
      <c r="C147" s="3">
        <f>INDEX('[1]2013-14 ATR Data'!$A$1:$M$352,MATCH(A147,'[1]2013-14 ATR Data'!$A:$A,0),8)</f>
        <v>799499.12</v>
      </c>
      <c r="D147" s="3">
        <f>INDEX([2]Sheet1!$A$1:$N$343,MATCH(A147,[2]Sheet1!$A$1:$A$65536,0),6)</f>
        <v>825254.77</v>
      </c>
      <c r="E147" s="3">
        <f>INDEX('[3]2015-16 ATR Data'!$A$1:$K$372,MATCH($A147,'[3]2015-16 ATR Data'!$A:$A,0),6)</f>
        <v>683614.76</v>
      </c>
      <c r="F147" s="3">
        <f>INDEX('[4]349y2014'!$A$1:$CK$352,MATCH(A147,'[4]349y2014'!$A:$A,0),5)</f>
        <v>110095.71</v>
      </c>
      <c r="G147" s="3">
        <f>INDEX('[4]343y2015'!$A$1:$J$346,MATCH(A147,'[4]343y2015'!$A:$A,0),5)</f>
        <v>137524.43</v>
      </c>
      <c r="H147" s="3">
        <f>INDEX('[4]340y2016'!$A$1:$H$343,MATCH(A147,'[4]340y2016'!$A:$A,0),5)</f>
        <v>135700.13</v>
      </c>
      <c r="I147" s="3">
        <f t="shared" si="96"/>
        <v>547914.63</v>
      </c>
      <c r="J147" s="3">
        <f t="shared" si="116"/>
        <v>1925048.3800000004</v>
      </c>
      <c r="K147" s="29"/>
      <c r="L147" s="29">
        <v>8247075</v>
      </c>
      <c r="M147" s="29">
        <v>8416882</v>
      </c>
      <c r="N147" s="29">
        <v>8171836</v>
      </c>
      <c r="O147" s="29">
        <f t="shared" si="97"/>
        <v>24835793</v>
      </c>
      <c r="Q147" s="17">
        <f t="shared" si="98"/>
        <v>7.7511049476052585E-2</v>
      </c>
      <c r="R147" s="29"/>
      <c r="S147" s="30">
        <v>1194.5</v>
      </c>
      <c r="T147" s="19">
        <f t="shared" si="99"/>
        <v>92.5869</v>
      </c>
      <c r="U147" s="20">
        <f t="shared" si="100"/>
        <v>4.5350853374013667E-3</v>
      </c>
      <c r="V147" s="19">
        <f t="shared" si="101"/>
        <v>517342.70055988518</v>
      </c>
      <c r="W147" s="22"/>
      <c r="X147" s="21">
        <f t="shared" si="102"/>
        <v>77.574254095049511</v>
      </c>
      <c r="Y147" s="21">
        <f t="shared" si="103"/>
        <v>15603.890441945172</v>
      </c>
      <c r="Z147" s="22"/>
      <c r="AA147" s="23">
        <f t="shared" si="104"/>
        <v>2.339764648664743</v>
      </c>
      <c r="AB147" s="23"/>
      <c r="AC147" s="21">
        <v>184377</v>
      </c>
      <c r="AD147" s="21">
        <f t="shared" si="105"/>
        <v>154.35496023440771</v>
      </c>
      <c r="AE147" s="23">
        <f t="shared" si="106"/>
        <v>3.4160644613987338E-3</v>
      </c>
      <c r="AF147" s="22">
        <f t="shared" si="107"/>
        <v>21649.427399741689</v>
      </c>
      <c r="AG147" s="22"/>
      <c r="AH147" s="24">
        <f t="shared" si="108"/>
        <v>3.2462779126918111</v>
      </c>
      <c r="AI147" s="25">
        <f t="shared" si="90"/>
        <v>83.16</v>
      </c>
      <c r="AJ147" s="29"/>
      <c r="AK147" s="26">
        <f t="shared" si="109"/>
        <v>8.3160000000000007</v>
      </c>
      <c r="AL147" s="31">
        <f t="shared" si="91"/>
        <v>55459.404000000002</v>
      </c>
      <c r="AM147" s="31">
        <f t="shared" si="125"/>
        <v>46</v>
      </c>
      <c r="AN147" s="29"/>
      <c r="AO147" s="26">
        <f t="shared" si="92"/>
        <v>16.63</v>
      </c>
      <c r="AP147" s="31">
        <f t="shared" si="117"/>
        <v>111071.76999999999</v>
      </c>
      <c r="AQ147" s="31">
        <f t="shared" si="126"/>
        <v>93</v>
      </c>
      <c r="AR147" s="29"/>
      <c r="AS147" s="26">
        <f t="shared" si="93"/>
        <v>24.947999999999997</v>
      </c>
      <c r="AT147" s="31">
        <f t="shared" si="110"/>
        <v>167126.65199999997</v>
      </c>
      <c r="AU147" s="31">
        <f t="shared" si="127"/>
        <v>140</v>
      </c>
      <c r="AV147" s="29"/>
      <c r="AW147" s="26">
        <f t="shared" si="94"/>
        <v>33.264000000000003</v>
      </c>
      <c r="AX147" s="31">
        <f t="shared" si="118"/>
        <v>223500.81600000002</v>
      </c>
      <c r="AY147" s="31">
        <f t="shared" si="128"/>
        <v>187</v>
      </c>
      <c r="AZ147" s="29"/>
      <c r="BA147" s="28">
        <f t="shared" si="95"/>
        <v>41.58</v>
      </c>
      <c r="BB147" s="31">
        <f t="shared" si="119"/>
        <v>280207.62</v>
      </c>
      <c r="BC147" s="31">
        <f t="shared" si="129"/>
        <v>235</v>
      </c>
      <c r="BD147" s="29"/>
      <c r="BE147" s="28">
        <f t="shared" si="111"/>
        <v>49.895999999999994</v>
      </c>
      <c r="BF147" s="31">
        <f t="shared" si="120"/>
        <v>337247.06399999995</v>
      </c>
      <c r="BG147" s="31">
        <f t="shared" si="130"/>
        <v>282</v>
      </c>
      <c r="BH147" s="29"/>
      <c r="BI147" s="28">
        <f t="shared" si="112"/>
        <v>58.211999999999996</v>
      </c>
      <c r="BJ147" s="31">
        <f t="shared" si="121"/>
        <v>393454.908</v>
      </c>
      <c r="BK147" s="31">
        <f t="shared" si="131"/>
        <v>329</v>
      </c>
      <c r="BL147" s="29"/>
      <c r="BM147" s="28">
        <f t="shared" si="113"/>
        <v>66.528000000000006</v>
      </c>
      <c r="BN147" s="31">
        <f t="shared" si="122"/>
        <v>452323.87200000003</v>
      </c>
      <c r="BO147" s="31">
        <f t="shared" si="132"/>
        <v>379</v>
      </c>
      <c r="BP147" s="29"/>
      <c r="BQ147" s="28">
        <f t="shared" si="114"/>
        <v>74.843999999999994</v>
      </c>
      <c r="BR147" s="31">
        <f t="shared" si="123"/>
        <v>510361.23599999998</v>
      </c>
      <c r="BS147" s="31">
        <f t="shared" si="133"/>
        <v>427</v>
      </c>
      <c r="BT147" s="29"/>
      <c r="BU147" s="28">
        <f t="shared" si="115"/>
        <v>83.16</v>
      </c>
      <c r="BV147" s="31">
        <f t="shared" si="124"/>
        <v>568731.24</v>
      </c>
      <c r="BW147" s="29"/>
    </row>
    <row r="148" spans="1:75" x14ac:dyDescent="0.4">
      <c r="A148" s="14">
        <v>3033</v>
      </c>
      <c r="B148" s="15" t="s">
        <v>180</v>
      </c>
      <c r="C148" s="3">
        <f>INDEX('[1]2013-14 ATR Data'!$A$1:$M$352,MATCH(A148,'[1]2013-14 ATR Data'!$A:$A,0),8)</f>
        <v>250797.85</v>
      </c>
      <c r="D148" s="3">
        <f>INDEX([2]Sheet1!$A$1:$N$343,MATCH(A148,[2]Sheet1!$A$1:$A$65536,0),6)</f>
        <v>251694.9</v>
      </c>
      <c r="E148" s="3">
        <f>INDEX('[3]2015-16 ATR Data'!$A$1:$K$372,MATCH($A148,'[3]2015-16 ATR Data'!$A:$A,0),6)</f>
        <v>212362.09</v>
      </c>
      <c r="F148" s="3">
        <f>INDEX('[4]349y2014'!$A$1:$CK$352,MATCH(A148,'[4]349y2014'!$A:$A,0),5)</f>
        <v>37013.99</v>
      </c>
      <c r="G148" s="3">
        <f>INDEX('[4]343y2015'!$A$1:$J$346,MATCH(A148,'[4]343y2015'!$A:$A,0),5)</f>
        <v>46321.279999999999</v>
      </c>
      <c r="H148" s="3">
        <f>INDEX('[4]340y2016'!$A$1:$H$343,MATCH(A148,'[4]340y2016'!$A:$A,0),5)</f>
        <v>34514.14</v>
      </c>
      <c r="I148" s="3">
        <f t="shared" si="96"/>
        <v>177847.95</v>
      </c>
      <c r="J148" s="3">
        <f t="shared" si="116"/>
        <v>597005.42999999993</v>
      </c>
      <c r="K148" s="29"/>
      <c r="L148" s="29">
        <v>2659621</v>
      </c>
      <c r="M148" s="29">
        <v>2829590</v>
      </c>
      <c r="N148" s="29">
        <v>2774690</v>
      </c>
      <c r="O148" s="29">
        <f t="shared" si="97"/>
        <v>8263901</v>
      </c>
      <c r="Q148" s="17">
        <f t="shared" si="98"/>
        <v>7.224256800753058E-2</v>
      </c>
      <c r="R148" s="29"/>
      <c r="S148" s="30">
        <v>459.6</v>
      </c>
      <c r="T148" s="19">
        <f t="shared" si="99"/>
        <v>33.2027</v>
      </c>
      <c r="U148" s="20">
        <f t="shared" si="100"/>
        <v>1.6263324285847821E-3</v>
      </c>
      <c r="V148" s="19">
        <f t="shared" si="101"/>
        <v>185524.89049616846</v>
      </c>
      <c r="W148" s="22"/>
      <c r="X148" s="21">
        <f t="shared" si="102"/>
        <v>27.818996925501345</v>
      </c>
      <c r="Y148" s="21">
        <f t="shared" si="103"/>
        <v>6003.8074902620356</v>
      </c>
      <c r="Z148" s="22"/>
      <c r="AA148" s="23">
        <f t="shared" si="104"/>
        <v>0.9002560339274307</v>
      </c>
      <c r="AB148" s="23"/>
      <c r="AC148" s="21">
        <v>74522</v>
      </c>
      <c r="AD148" s="21">
        <f t="shared" si="105"/>
        <v>162.14534377719755</v>
      </c>
      <c r="AE148" s="23">
        <f t="shared" si="106"/>
        <v>3.5884751977999191E-3</v>
      </c>
      <c r="AF148" s="22">
        <f t="shared" si="107"/>
        <v>22742.086441405416</v>
      </c>
      <c r="AG148" s="22"/>
      <c r="AH148" s="24">
        <f t="shared" si="108"/>
        <v>3.4101194244122679</v>
      </c>
      <c r="AI148" s="25">
        <f t="shared" si="90"/>
        <v>32.130000000000003</v>
      </c>
      <c r="AJ148" s="29"/>
      <c r="AK148" s="26">
        <f t="shared" si="109"/>
        <v>3.2130000000000005</v>
      </c>
      <c r="AL148" s="31">
        <f t="shared" si="91"/>
        <v>21427.497000000003</v>
      </c>
      <c r="AM148" s="31">
        <f t="shared" si="125"/>
        <v>47</v>
      </c>
      <c r="AN148" s="29"/>
      <c r="AO148" s="26">
        <f t="shared" si="92"/>
        <v>6.43</v>
      </c>
      <c r="AP148" s="31">
        <f t="shared" si="117"/>
        <v>42945.97</v>
      </c>
      <c r="AQ148" s="31">
        <f t="shared" si="126"/>
        <v>93</v>
      </c>
      <c r="AR148" s="29"/>
      <c r="AS148" s="26">
        <f t="shared" si="93"/>
        <v>9.6390000000000011</v>
      </c>
      <c r="AT148" s="31">
        <f t="shared" si="110"/>
        <v>64571.661000000007</v>
      </c>
      <c r="AU148" s="31">
        <f t="shared" si="127"/>
        <v>140</v>
      </c>
      <c r="AV148" s="29"/>
      <c r="AW148" s="26">
        <f t="shared" si="94"/>
        <v>12.852000000000002</v>
      </c>
      <c r="AX148" s="31">
        <f t="shared" si="118"/>
        <v>86352.588000000018</v>
      </c>
      <c r="AY148" s="31">
        <f t="shared" si="128"/>
        <v>188</v>
      </c>
      <c r="AZ148" s="29"/>
      <c r="BA148" s="28">
        <f t="shared" si="95"/>
        <v>16.065000000000001</v>
      </c>
      <c r="BB148" s="31">
        <f t="shared" si="119"/>
        <v>108262.035</v>
      </c>
      <c r="BC148" s="31">
        <f t="shared" si="129"/>
        <v>236</v>
      </c>
      <c r="BD148" s="29"/>
      <c r="BE148" s="28">
        <f t="shared" si="111"/>
        <v>19.278000000000002</v>
      </c>
      <c r="BF148" s="31">
        <f t="shared" si="120"/>
        <v>130300.00200000002</v>
      </c>
      <c r="BG148" s="31">
        <f t="shared" si="130"/>
        <v>284</v>
      </c>
      <c r="BH148" s="29"/>
      <c r="BI148" s="28">
        <f t="shared" si="112"/>
        <v>22.491</v>
      </c>
      <c r="BJ148" s="31">
        <f t="shared" si="121"/>
        <v>152016.66899999999</v>
      </c>
      <c r="BK148" s="31">
        <f t="shared" si="131"/>
        <v>331</v>
      </c>
      <c r="BL148" s="29"/>
      <c r="BM148" s="28">
        <f t="shared" si="113"/>
        <v>25.704000000000004</v>
      </c>
      <c r="BN148" s="31">
        <f t="shared" si="122"/>
        <v>174761.49600000004</v>
      </c>
      <c r="BO148" s="31">
        <f t="shared" si="132"/>
        <v>380</v>
      </c>
      <c r="BP148" s="29"/>
      <c r="BQ148" s="28">
        <f t="shared" si="114"/>
        <v>28.917000000000002</v>
      </c>
      <c r="BR148" s="31">
        <f t="shared" si="123"/>
        <v>197185.02300000002</v>
      </c>
      <c r="BS148" s="31">
        <f t="shared" si="133"/>
        <v>429</v>
      </c>
      <c r="BT148" s="29"/>
      <c r="BU148" s="28">
        <f t="shared" si="115"/>
        <v>32.130000000000003</v>
      </c>
      <c r="BV148" s="31">
        <f t="shared" si="124"/>
        <v>219737.07</v>
      </c>
      <c r="BW148" s="29"/>
    </row>
    <row r="149" spans="1:75" x14ac:dyDescent="0.4">
      <c r="A149" s="14">
        <v>3042</v>
      </c>
      <c r="B149" s="15" t="s">
        <v>181</v>
      </c>
      <c r="C149" s="3">
        <f>INDEX('[1]2013-14 ATR Data'!$A$1:$M$352,MATCH(A149,'[1]2013-14 ATR Data'!$A:$A,0),8)</f>
        <v>148115.74</v>
      </c>
      <c r="D149" s="3">
        <f>INDEX([2]Sheet1!$A$1:$N$343,MATCH(A149,[2]Sheet1!$A$1:$A$65536,0),6)</f>
        <v>172777.1</v>
      </c>
      <c r="E149" s="3">
        <f>INDEX('[3]2015-16 ATR Data'!$A$1:$K$372,MATCH($A149,'[3]2015-16 ATR Data'!$A:$A,0),6)</f>
        <v>167794.24</v>
      </c>
      <c r="F149" s="3">
        <f>INDEX('[4]349y2014'!$A$1:$CK$352,MATCH(A149,'[4]349y2014'!$A:$A,0),5)</f>
        <v>35776.14</v>
      </c>
      <c r="G149" s="3">
        <f>INDEX('[4]343y2015'!$A$1:$J$346,MATCH(A149,'[4]343y2015'!$A:$A,0),5)</f>
        <v>43782.42</v>
      </c>
      <c r="H149" s="3">
        <f>INDEX('[4]340y2016'!$A$1:$H$343,MATCH(A149,'[4]340y2016'!$A:$A,0),5)</f>
        <v>38439</v>
      </c>
      <c r="I149" s="3">
        <f t="shared" si="96"/>
        <v>129355.23999999999</v>
      </c>
      <c r="J149" s="3">
        <f t="shared" si="116"/>
        <v>370689.51999999996</v>
      </c>
      <c r="K149" s="29"/>
      <c r="L149" s="29">
        <v>4356832</v>
      </c>
      <c r="M149" s="29">
        <v>4382470</v>
      </c>
      <c r="N149" s="29">
        <v>4316892</v>
      </c>
      <c r="O149" s="29">
        <f t="shared" si="97"/>
        <v>13056194</v>
      </c>
      <c r="Q149" s="17">
        <f t="shared" si="98"/>
        <v>2.8391851407845194E-2</v>
      </c>
      <c r="R149" s="29"/>
      <c r="S149" s="30">
        <v>666</v>
      </c>
      <c r="T149" s="19">
        <f t="shared" si="99"/>
        <v>18.908999999999999</v>
      </c>
      <c r="U149" s="20">
        <f t="shared" si="100"/>
        <v>9.2619937210255921E-4</v>
      </c>
      <c r="V149" s="19">
        <f t="shared" si="101"/>
        <v>105656.77352721464</v>
      </c>
      <c r="W149" s="22"/>
      <c r="X149" s="21">
        <f t="shared" si="102"/>
        <v>15.842970989235964</v>
      </c>
      <c r="Y149" s="21">
        <f t="shared" si="103"/>
        <v>8700.0343527295809</v>
      </c>
      <c r="Z149" s="22"/>
      <c r="AA149" s="23">
        <f t="shared" si="104"/>
        <v>1.3045485609131175</v>
      </c>
      <c r="AB149" s="23"/>
      <c r="AC149" s="21">
        <v>36831</v>
      </c>
      <c r="AD149" s="21">
        <f t="shared" si="105"/>
        <v>55.301801801801801</v>
      </c>
      <c r="AE149" s="23">
        <f t="shared" si="106"/>
        <v>1.2238966567680155E-3</v>
      </c>
      <c r="AF149" s="22">
        <f t="shared" si="107"/>
        <v>7756.4876526470653</v>
      </c>
      <c r="AG149" s="22"/>
      <c r="AH149" s="24">
        <f t="shared" si="108"/>
        <v>1.1630660747708901</v>
      </c>
      <c r="AI149" s="25">
        <f t="shared" si="90"/>
        <v>18.309999999999999</v>
      </c>
      <c r="AJ149" s="29"/>
      <c r="AK149" s="26">
        <f t="shared" si="109"/>
        <v>1.831</v>
      </c>
      <c r="AL149" s="31">
        <f t="shared" si="91"/>
        <v>12210.939</v>
      </c>
      <c r="AM149" s="31">
        <f t="shared" si="125"/>
        <v>18</v>
      </c>
      <c r="AN149" s="29"/>
      <c r="AO149" s="26">
        <f t="shared" si="92"/>
        <v>3.66</v>
      </c>
      <c r="AP149" s="31">
        <f t="shared" si="117"/>
        <v>24445.14</v>
      </c>
      <c r="AQ149" s="31">
        <f t="shared" si="126"/>
        <v>37</v>
      </c>
      <c r="AR149" s="29"/>
      <c r="AS149" s="26">
        <f t="shared" si="93"/>
        <v>5.4929999999999994</v>
      </c>
      <c r="AT149" s="31">
        <f t="shared" si="110"/>
        <v>36797.606999999996</v>
      </c>
      <c r="AU149" s="31">
        <f t="shared" si="127"/>
        <v>55</v>
      </c>
      <c r="AV149" s="29"/>
      <c r="AW149" s="26">
        <f t="shared" si="94"/>
        <v>7.3239999999999998</v>
      </c>
      <c r="AX149" s="31">
        <f t="shared" si="118"/>
        <v>49209.955999999998</v>
      </c>
      <c r="AY149" s="31">
        <f t="shared" si="128"/>
        <v>74</v>
      </c>
      <c r="AZ149" s="29"/>
      <c r="BA149" s="28">
        <f t="shared" si="95"/>
        <v>9.1549999999999994</v>
      </c>
      <c r="BB149" s="31">
        <f t="shared" si="119"/>
        <v>61695.544999999998</v>
      </c>
      <c r="BC149" s="31">
        <f t="shared" si="129"/>
        <v>93</v>
      </c>
      <c r="BD149" s="29"/>
      <c r="BE149" s="28">
        <f t="shared" si="111"/>
        <v>10.985999999999999</v>
      </c>
      <c r="BF149" s="31">
        <f t="shared" si="120"/>
        <v>74254.373999999996</v>
      </c>
      <c r="BG149" s="31">
        <f t="shared" si="130"/>
        <v>111</v>
      </c>
      <c r="BH149" s="29"/>
      <c r="BI149" s="28">
        <f t="shared" si="112"/>
        <v>12.816999999999998</v>
      </c>
      <c r="BJ149" s="31">
        <f t="shared" si="121"/>
        <v>86630.102999999988</v>
      </c>
      <c r="BK149" s="31">
        <f t="shared" si="131"/>
        <v>130</v>
      </c>
      <c r="BL149" s="29"/>
      <c r="BM149" s="28">
        <f t="shared" si="113"/>
        <v>14.648</v>
      </c>
      <c r="BN149" s="31">
        <f t="shared" si="122"/>
        <v>99591.751999999993</v>
      </c>
      <c r="BO149" s="31">
        <f t="shared" si="132"/>
        <v>150</v>
      </c>
      <c r="BP149" s="29"/>
      <c r="BQ149" s="28">
        <f t="shared" si="114"/>
        <v>16.478999999999999</v>
      </c>
      <c r="BR149" s="31">
        <f t="shared" si="123"/>
        <v>112370.30099999999</v>
      </c>
      <c r="BS149" s="31">
        <f t="shared" si="133"/>
        <v>169</v>
      </c>
      <c r="BT149" s="29"/>
      <c r="BU149" s="28">
        <f t="shared" si="115"/>
        <v>18.309999999999999</v>
      </c>
      <c r="BV149" s="31">
        <f t="shared" si="124"/>
        <v>125222.09</v>
      </c>
      <c r="BW149" s="29"/>
    </row>
    <row r="150" spans="1:75" x14ac:dyDescent="0.4">
      <c r="A150" s="14">
        <v>3060</v>
      </c>
      <c r="B150" s="15" t="s">
        <v>182</v>
      </c>
      <c r="C150" s="3">
        <f>INDEX('[1]2013-14 ATR Data'!$A$1:$M$352,MATCH(A150,'[1]2013-14 ATR Data'!$A:$A,0),8)</f>
        <v>312839.40999999997</v>
      </c>
      <c r="D150" s="3">
        <f>INDEX([2]Sheet1!$A$1:$N$343,MATCH(A150,[2]Sheet1!$A$1:$A$65536,0),6)</f>
        <v>341258.53</v>
      </c>
      <c r="E150" s="3">
        <f>INDEX('[3]2015-16 ATR Data'!$A$1:$K$372,MATCH($A150,'[3]2015-16 ATR Data'!$A:$A,0),6)</f>
        <v>284195.03000000003</v>
      </c>
      <c r="F150" s="3">
        <f>INDEX('[4]349y2014'!$A$1:$CK$352,MATCH(A150,'[4]349y2014'!$A:$A,0),5)</f>
        <v>46368.71</v>
      </c>
      <c r="G150" s="3">
        <f>INDEX('[4]343y2015'!$A$1:$J$346,MATCH(A150,'[4]343y2015'!$A:$A,0),5)</f>
        <v>25539.71</v>
      </c>
      <c r="H150" s="3">
        <f>INDEX('[4]340y2016'!$A$1:$H$343,MATCH(A150,'[4]340y2016'!$A:$A,0),5)</f>
        <v>25539.71</v>
      </c>
      <c r="I150" s="3">
        <f t="shared" si="96"/>
        <v>258655.32000000004</v>
      </c>
      <c r="J150" s="3">
        <f t="shared" si="116"/>
        <v>840844.84</v>
      </c>
      <c r="K150" s="29"/>
      <c r="L150" s="29">
        <v>7127905</v>
      </c>
      <c r="M150" s="29">
        <v>7572357</v>
      </c>
      <c r="N150" s="29">
        <v>7811263</v>
      </c>
      <c r="O150" s="29">
        <f t="shared" si="97"/>
        <v>22511525</v>
      </c>
      <c r="Q150" s="17">
        <f t="shared" si="98"/>
        <v>3.7351749381705594E-2</v>
      </c>
      <c r="R150" s="29"/>
      <c r="S150" s="30">
        <v>1198.0999999999999</v>
      </c>
      <c r="T150" s="19">
        <f t="shared" si="99"/>
        <v>44.751100000000001</v>
      </c>
      <c r="U150" s="20">
        <f t="shared" si="100"/>
        <v>2.191995384256113E-3</v>
      </c>
      <c r="V150" s="19">
        <f t="shared" si="101"/>
        <v>250053.24648546911</v>
      </c>
      <c r="W150" s="22"/>
      <c r="X150" s="21">
        <f t="shared" si="102"/>
        <v>37.494863770500693</v>
      </c>
      <c r="Y150" s="21">
        <f t="shared" si="103"/>
        <v>15650.917654662628</v>
      </c>
      <c r="Z150" s="22"/>
      <c r="AA150" s="23">
        <f t="shared" si="104"/>
        <v>2.3468162625075166</v>
      </c>
      <c r="AB150" s="23"/>
      <c r="AC150" s="21">
        <v>115193</v>
      </c>
      <c r="AD150" s="21">
        <f t="shared" si="105"/>
        <v>96.146398464235048</v>
      </c>
      <c r="AE150" s="23">
        <f t="shared" si="106"/>
        <v>2.1278376437425372E-3</v>
      </c>
      <c r="AF150" s="22">
        <f t="shared" si="107"/>
        <v>13485.245113840507</v>
      </c>
      <c r="AG150" s="22"/>
      <c r="AH150" s="24">
        <f t="shared" si="108"/>
        <v>2.0220790394122816</v>
      </c>
      <c r="AI150" s="25">
        <f t="shared" si="90"/>
        <v>41.86</v>
      </c>
      <c r="AJ150" s="29"/>
      <c r="AK150" s="26">
        <f t="shared" si="109"/>
        <v>4.1859999999999999</v>
      </c>
      <c r="AL150" s="31">
        <f t="shared" si="91"/>
        <v>27916.434000000001</v>
      </c>
      <c r="AM150" s="31">
        <f t="shared" si="125"/>
        <v>23</v>
      </c>
      <c r="AN150" s="29"/>
      <c r="AO150" s="26">
        <f t="shared" si="92"/>
        <v>8.3699999999999992</v>
      </c>
      <c r="AP150" s="31">
        <f t="shared" si="117"/>
        <v>55903.229999999996</v>
      </c>
      <c r="AQ150" s="31">
        <f t="shared" si="126"/>
        <v>47</v>
      </c>
      <c r="AR150" s="29"/>
      <c r="AS150" s="26">
        <f t="shared" si="93"/>
        <v>12.558</v>
      </c>
      <c r="AT150" s="31">
        <f t="shared" si="110"/>
        <v>84126.042000000001</v>
      </c>
      <c r="AU150" s="31">
        <f t="shared" si="127"/>
        <v>70</v>
      </c>
      <c r="AV150" s="29"/>
      <c r="AW150" s="26">
        <f t="shared" si="94"/>
        <v>16.744</v>
      </c>
      <c r="AX150" s="31">
        <f t="shared" si="118"/>
        <v>112502.936</v>
      </c>
      <c r="AY150" s="31">
        <f t="shared" si="128"/>
        <v>94</v>
      </c>
      <c r="AZ150" s="29"/>
      <c r="BA150" s="28">
        <f t="shared" si="95"/>
        <v>20.93</v>
      </c>
      <c r="BB150" s="31">
        <f t="shared" si="119"/>
        <v>141047.26999999999</v>
      </c>
      <c r="BC150" s="31">
        <f t="shared" si="129"/>
        <v>118</v>
      </c>
      <c r="BD150" s="29"/>
      <c r="BE150" s="28">
        <f t="shared" si="111"/>
        <v>25.116</v>
      </c>
      <c r="BF150" s="31">
        <f t="shared" si="120"/>
        <v>169759.04399999999</v>
      </c>
      <c r="BG150" s="31">
        <f t="shared" si="130"/>
        <v>142</v>
      </c>
      <c r="BH150" s="29"/>
      <c r="BI150" s="28">
        <f t="shared" si="112"/>
        <v>29.301999999999996</v>
      </c>
      <c r="BJ150" s="31">
        <f t="shared" si="121"/>
        <v>198052.21799999996</v>
      </c>
      <c r="BK150" s="31">
        <f t="shared" si="131"/>
        <v>165</v>
      </c>
      <c r="BL150" s="29"/>
      <c r="BM150" s="28">
        <f t="shared" si="113"/>
        <v>33.488</v>
      </c>
      <c r="BN150" s="31">
        <f t="shared" si="122"/>
        <v>227684.91200000001</v>
      </c>
      <c r="BO150" s="31">
        <f t="shared" si="132"/>
        <v>190</v>
      </c>
      <c r="BP150" s="29"/>
      <c r="BQ150" s="28">
        <f t="shared" si="114"/>
        <v>37.673999999999999</v>
      </c>
      <c r="BR150" s="31">
        <f t="shared" si="123"/>
        <v>256899.00599999999</v>
      </c>
      <c r="BS150" s="31">
        <f t="shared" si="133"/>
        <v>214</v>
      </c>
      <c r="BT150" s="29"/>
      <c r="BU150" s="28">
        <f t="shared" si="115"/>
        <v>41.86</v>
      </c>
      <c r="BV150" s="31">
        <f t="shared" si="124"/>
        <v>286280.53999999998</v>
      </c>
      <c r="BW150" s="29"/>
    </row>
    <row r="151" spans="1:75" x14ac:dyDescent="0.4">
      <c r="A151" s="14">
        <v>3105</v>
      </c>
      <c r="B151" s="15" t="s">
        <v>183</v>
      </c>
      <c r="C151" s="3">
        <f>INDEX('[1]2013-14 ATR Data'!$A$1:$M$352,MATCH(A151,'[1]2013-14 ATR Data'!$A:$A,0),8)</f>
        <v>393598.12</v>
      </c>
      <c r="D151" s="3">
        <f>INDEX([2]Sheet1!$A$1:$N$343,MATCH(A151,[2]Sheet1!$A$1:$A$65536,0),6)</f>
        <v>418298.46</v>
      </c>
      <c r="E151" s="3">
        <f>INDEX('[3]2015-16 ATR Data'!$A$1:$K$372,MATCH($A151,'[3]2015-16 ATR Data'!$A:$A,0),6)</f>
        <v>363636.53</v>
      </c>
      <c r="F151" s="3">
        <f>INDEX('[4]349y2014'!$A$1:$CK$352,MATCH(A151,'[4]349y2014'!$A:$A,0),5)</f>
        <v>19082.29</v>
      </c>
      <c r="G151" s="3">
        <f>INDEX('[4]343y2015'!$A$1:$J$346,MATCH(A151,'[4]343y2015'!$A:$A,0),5)</f>
        <v>19082.29</v>
      </c>
      <c r="H151" s="3">
        <f>INDEX('[4]340y2016'!$A$1:$H$343,MATCH(A151,'[4]340y2016'!$A:$A,0),5)</f>
        <v>19082.29</v>
      </c>
      <c r="I151" s="3">
        <f t="shared" si="96"/>
        <v>344554.24000000005</v>
      </c>
      <c r="J151" s="3">
        <f t="shared" si="116"/>
        <v>1118286.24</v>
      </c>
      <c r="K151" s="29"/>
      <c r="L151" s="29">
        <v>8453713</v>
      </c>
      <c r="M151" s="29">
        <v>8856379</v>
      </c>
      <c r="N151" s="29">
        <v>9055341</v>
      </c>
      <c r="O151" s="29">
        <f t="shared" si="97"/>
        <v>26365433</v>
      </c>
      <c r="Q151" s="17">
        <f t="shared" si="98"/>
        <v>4.2414863431220723E-2</v>
      </c>
      <c r="R151" s="29"/>
      <c r="S151" s="30">
        <v>1412</v>
      </c>
      <c r="T151" s="19">
        <f t="shared" si="99"/>
        <v>59.889800000000001</v>
      </c>
      <c r="U151" s="20">
        <f t="shared" si="100"/>
        <v>2.9335181741682722E-3</v>
      </c>
      <c r="V151" s="19">
        <f t="shared" si="101"/>
        <v>334642.92322122696</v>
      </c>
      <c r="W151" s="22"/>
      <c r="X151" s="21">
        <f t="shared" si="102"/>
        <v>50.178875876627224</v>
      </c>
      <c r="Y151" s="21">
        <f t="shared" si="103"/>
        <v>18445.117876958211</v>
      </c>
      <c r="Z151" s="22"/>
      <c r="AA151" s="23">
        <f t="shared" si="104"/>
        <v>2.7657996516656489</v>
      </c>
      <c r="AB151" s="23"/>
      <c r="AC151" s="21">
        <v>100017</v>
      </c>
      <c r="AD151" s="21">
        <f t="shared" si="105"/>
        <v>70.833569405099155</v>
      </c>
      <c r="AE151" s="23">
        <f t="shared" si="106"/>
        <v>1.5676337109692777E-3</v>
      </c>
      <c r="AF151" s="22">
        <f t="shared" si="107"/>
        <v>9934.9331953533147</v>
      </c>
      <c r="AG151" s="22"/>
      <c r="AH151" s="24">
        <f t="shared" si="108"/>
        <v>1.4897185778007669</v>
      </c>
      <c r="AI151" s="25">
        <f t="shared" si="90"/>
        <v>54.43</v>
      </c>
      <c r="AJ151" s="29"/>
      <c r="AK151" s="26">
        <f t="shared" si="109"/>
        <v>5.4430000000000005</v>
      </c>
      <c r="AL151" s="31">
        <f t="shared" si="91"/>
        <v>36299.367000000006</v>
      </c>
      <c r="AM151" s="31">
        <f t="shared" si="125"/>
        <v>26</v>
      </c>
      <c r="AN151" s="29"/>
      <c r="AO151" s="26">
        <f t="shared" si="92"/>
        <v>10.89</v>
      </c>
      <c r="AP151" s="31">
        <f t="shared" si="117"/>
        <v>72734.31</v>
      </c>
      <c r="AQ151" s="31">
        <f t="shared" si="126"/>
        <v>52</v>
      </c>
      <c r="AR151" s="29"/>
      <c r="AS151" s="26">
        <f t="shared" si="93"/>
        <v>16.329000000000001</v>
      </c>
      <c r="AT151" s="31">
        <f t="shared" si="110"/>
        <v>109387.97100000001</v>
      </c>
      <c r="AU151" s="31">
        <f t="shared" si="127"/>
        <v>77</v>
      </c>
      <c r="AV151" s="29"/>
      <c r="AW151" s="26">
        <f t="shared" si="94"/>
        <v>21.772000000000002</v>
      </c>
      <c r="AX151" s="31">
        <f t="shared" si="118"/>
        <v>146286.068</v>
      </c>
      <c r="AY151" s="31">
        <f t="shared" si="128"/>
        <v>104</v>
      </c>
      <c r="AZ151" s="29"/>
      <c r="BA151" s="28">
        <f t="shared" si="95"/>
        <v>27.215</v>
      </c>
      <c r="BB151" s="31">
        <f t="shared" si="119"/>
        <v>183401.88500000001</v>
      </c>
      <c r="BC151" s="31">
        <f t="shared" si="129"/>
        <v>130</v>
      </c>
      <c r="BD151" s="29"/>
      <c r="BE151" s="28">
        <f t="shared" si="111"/>
        <v>32.658000000000001</v>
      </c>
      <c r="BF151" s="31">
        <f t="shared" si="120"/>
        <v>220735.42200000002</v>
      </c>
      <c r="BG151" s="31">
        <f t="shared" si="130"/>
        <v>156</v>
      </c>
      <c r="BH151" s="29"/>
      <c r="BI151" s="28">
        <f t="shared" si="112"/>
        <v>38.100999999999999</v>
      </c>
      <c r="BJ151" s="31">
        <f t="shared" si="121"/>
        <v>257524.65899999999</v>
      </c>
      <c r="BK151" s="31">
        <f t="shared" si="131"/>
        <v>182</v>
      </c>
      <c r="BL151" s="29"/>
      <c r="BM151" s="28">
        <f t="shared" si="113"/>
        <v>43.544000000000004</v>
      </c>
      <c r="BN151" s="31">
        <f t="shared" si="122"/>
        <v>296055.65600000002</v>
      </c>
      <c r="BO151" s="31">
        <f t="shared" si="132"/>
        <v>210</v>
      </c>
      <c r="BP151" s="29"/>
      <c r="BQ151" s="28">
        <f t="shared" si="114"/>
        <v>48.987000000000002</v>
      </c>
      <c r="BR151" s="31">
        <f t="shared" si="123"/>
        <v>334042.353</v>
      </c>
      <c r="BS151" s="31">
        <f t="shared" si="133"/>
        <v>237</v>
      </c>
      <c r="BT151" s="29"/>
      <c r="BU151" s="28">
        <f t="shared" si="115"/>
        <v>54.43</v>
      </c>
      <c r="BV151" s="31">
        <f t="shared" si="124"/>
        <v>372246.77</v>
      </c>
      <c r="BW151" s="29"/>
    </row>
    <row r="152" spans="1:75" x14ac:dyDescent="0.4">
      <c r="A152" s="14">
        <v>3114</v>
      </c>
      <c r="B152" s="15" t="s">
        <v>184</v>
      </c>
      <c r="C152" s="3">
        <f>INDEX('[1]2013-14 ATR Data'!$A$1:$M$352,MATCH(A152,'[1]2013-14 ATR Data'!$A:$A,0),8)</f>
        <v>869912.34</v>
      </c>
      <c r="D152" s="3">
        <f>INDEX([2]Sheet1!$A$1:$N$343,MATCH(A152,[2]Sheet1!$A$1:$A$65536,0),6)</f>
        <v>837569.39</v>
      </c>
      <c r="E152" s="3">
        <f>INDEX('[3]2015-16 ATR Data'!$A$1:$K$372,MATCH($A152,'[3]2015-16 ATR Data'!$A:$A,0),6)</f>
        <v>869257.49</v>
      </c>
      <c r="F152" s="3">
        <f>INDEX('[4]349y2014'!$A$1:$CK$352,MATCH(A152,'[4]349y2014'!$A:$A,0),5)</f>
        <v>183211.42</v>
      </c>
      <c r="G152" s="3">
        <f>INDEX('[4]343y2015'!$A$1:$J$346,MATCH(A152,'[4]343y2015'!$A:$A,0),5)</f>
        <v>198498.42</v>
      </c>
      <c r="H152" s="3">
        <f>INDEX('[4]340y2016'!$A$1:$H$343,MATCH(A152,'[4]340y2016'!$A:$A,0),5)</f>
        <v>192899.87</v>
      </c>
      <c r="I152" s="3">
        <f t="shared" si="96"/>
        <v>676357.62</v>
      </c>
      <c r="J152" s="3">
        <f t="shared" si="116"/>
        <v>2002129.5099999998</v>
      </c>
      <c r="K152" s="29"/>
      <c r="L152" s="29">
        <v>20868937</v>
      </c>
      <c r="M152" s="29">
        <v>21662225</v>
      </c>
      <c r="N152" s="29">
        <v>22111714</v>
      </c>
      <c r="O152" s="29">
        <f t="shared" si="97"/>
        <v>64642876</v>
      </c>
      <c r="Q152" s="17">
        <f t="shared" si="98"/>
        <v>3.0972160180496915E-2</v>
      </c>
      <c r="R152" s="29"/>
      <c r="S152" s="30">
        <v>3429.2</v>
      </c>
      <c r="T152" s="19">
        <f t="shared" si="99"/>
        <v>106.2097</v>
      </c>
      <c r="U152" s="20">
        <f t="shared" si="100"/>
        <v>5.202356414998212E-3</v>
      </c>
      <c r="V152" s="19">
        <f t="shared" si="101"/>
        <v>593462.06670333748</v>
      </c>
      <c r="W152" s="22"/>
      <c r="X152" s="21">
        <f t="shared" si="102"/>
        <v>88.98816414804881</v>
      </c>
      <c r="Y152" s="21">
        <f t="shared" si="103"/>
        <v>44796.032736306726</v>
      </c>
      <c r="Z152" s="22"/>
      <c r="AA152" s="23">
        <f t="shared" si="104"/>
        <v>6.7170539415664603</v>
      </c>
      <c r="AB152" s="23"/>
      <c r="AC152" s="21">
        <v>214858</v>
      </c>
      <c r="AD152" s="21">
        <f t="shared" si="105"/>
        <v>62.655429837863061</v>
      </c>
      <c r="AE152" s="23">
        <f t="shared" si="106"/>
        <v>1.386641458478214E-3</v>
      </c>
      <c r="AF152" s="22">
        <f t="shared" si="107"/>
        <v>8787.8884968418042</v>
      </c>
      <c r="AG152" s="22"/>
      <c r="AH152" s="24">
        <f t="shared" si="108"/>
        <v>1.3177220718011402</v>
      </c>
      <c r="AI152" s="25">
        <f t="shared" si="90"/>
        <v>97.02</v>
      </c>
      <c r="AJ152" s="29"/>
      <c r="AK152" s="26">
        <f t="shared" si="109"/>
        <v>9.702</v>
      </c>
      <c r="AL152" s="31">
        <f t="shared" si="91"/>
        <v>64702.637999999999</v>
      </c>
      <c r="AM152" s="31">
        <f t="shared" si="125"/>
        <v>19</v>
      </c>
      <c r="AN152" s="29"/>
      <c r="AO152" s="26">
        <f t="shared" si="92"/>
        <v>19.399999999999999</v>
      </c>
      <c r="AP152" s="31">
        <f t="shared" si="117"/>
        <v>129572.59999999999</v>
      </c>
      <c r="AQ152" s="31">
        <f t="shared" si="126"/>
        <v>38</v>
      </c>
      <c r="AR152" s="29"/>
      <c r="AS152" s="26">
        <f t="shared" si="93"/>
        <v>29.105999999999998</v>
      </c>
      <c r="AT152" s="31">
        <f t="shared" si="110"/>
        <v>194981.09399999998</v>
      </c>
      <c r="AU152" s="31">
        <f t="shared" si="127"/>
        <v>57</v>
      </c>
      <c r="AV152" s="29"/>
      <c r="AW152" s="26">
        <f t="shared" si="94"/>
        <v>38.808</v>
      </c>
      <c r="AX152" s="31">
        <f t="shared" si="118"/>
        <v>260750.95199999999</v>
      </c>
      <c r="AY152" s="31">
        <f t="shared" si="128"/>
        <v>76</v>
      </c>
      <c r="AZ152" s="29"/>
      <c r="BA152" s="28">
        <f t="shared" si="95"/>
        <v>48.51</v>
      </c>
      <c r="BB152" s="31">
        <f t="shared" si="119"/>
        <v>326908.89</v>
      </c>
      <c r="BC152" s="31">
        <f t="shared" si="129"/>
        <v>95</v>
      </c>
      <c r="BD152" s="29"/>
      <c r="BE152" s="28">
        <f t="shared" si="111"/>
        <v>58.211999999999996</v>
      </c>
      <c r="BF152" s="31">
        <f t="shared" si="120"/>
        <v>393454.908</v>
      </c>
      <c r="BG152" s="31">
        <f t="shared" si="130"/>
        <v>115</v>
      </c>
      <c r="BH152" s="29"/>
      <c r="BI152" s="28">
        <f t="shared" si="112"/>
        <v>67.913999999999987</v>
      </c>
      <c r="BJ152" s="31">
        <f t="shared" si="121"/>
        <v>459030.72599999991</v>
      </c>
      <c r="BK152" s="31">
        <f t="shared" si="131"/>
        <v>134</v>
      </c>
      <c r="BL152" s="29"/>
      <c r="BM152" s="28">
        <f t="shared" si="113"/>
        <v>77.616</v>
      </c>
      <c r="BN152" s="31">
        <f t="shared" si="122"/>
        <v>527711.18400000001</v>
      </c>
      <c r="BO152" s="31">
        <f t="shared" si="132"/>
        <v>154</v>
      </c>
      <c r="BP152" s="29"/>
      <c r="BQ152" s="28">
        <f t="shared" si="114"/>
        <v>87.317999999999998</v>
      </c>
      <c r="BR152" s="31">
        <f t="shared" si="123"/>
        <v>595421.44200000004</v>
      </c>
      <c r="BS152" s="31">
        <f t="shared" si="133"/>
        <v>174</v>
      </c>
      <c r="BT152" s="29"/>
      <c r="BU152" s="28">
        <f t="shared" si="115"/>
        <v>97.02</v>
      </c>
      <c r="BV152" s="31">
        <f t="shared" si="124"/>
        <v>663519.78</v>
      </c>
      <c r="BW152" s="29"/>
    </row>
    <row r="153" spans="1:75" x14ac:dyDescent="0.4">
      <c r="A153" s="14">
        <v>3119</v>
      </c>
      <c r="B153" s="15" t="s">
        <v>185</v>
      </c>
      <c r="C153" s="3">
        <f>INDEX('[1]2013-14 ATR Data'!$A$1:$M$352,MATCH(A153,'[1]2013-14 ATR Data'!$A:$A,0),8)</f>
        <v>590435.48</v>
      </c>
      <c r="D153" s="3">
        <f>INDEX([2]Sheet1!$A$1:$N$343,MATCH(A153,[2]Sheet1!$A$1:$A$65536,0),6)</f>
        <v>573993.68999999994</v>
      </c>
      <c r="E153" s="3">
        <f>INDEX('[3]2015-16 ATR Data'!$A$1:$K$372,MATCH($A153,'[3]2015-16 ATR Data'!$A:$A,0),6)</f>
        <v>484857.1</v>
      </c>
      <c r="F153" s="3">
        <f>INDEX('[4]349y2014'!$A$1:$CK$352,MATCH(A153,'[4]349y2014'!$A:$A,0),5)</f>
        <v>114991.86</v>
      </c>
      <c r="G153" s="3">
        <f>INDEX('[4]343y2015'!$A$1:$J$346,MATCH(A153,'[4]343y2015'!$A:$A,0),5)</f>
        <v>93020.43</v>
      </c>
      <c r="H153" s="3">
        <f>INDEX('[4]340y2016'!$A$1:$H$343,MATCH(A153,'[4]340y2016'!$A:$A,0),5)</f>
        <v>93020.43</v>
      </c>
      <c r="I153" s="3">
        <f t="shared" si="96"/>
        <v>391836.67</v>
      </c>
      <c r="J153" s="3">
        <f t="shared" si="116"/>
        <v>1348253.55</v>
      </c>
      <c r="K153" s="29"/>
      <c r="L153" s="29">
        <v>5562153</v>
      </c>
      <c r="M153" s="29">
        <v>5642822</v>
      </c>
      <c r="N153" s="29">
        <v>5771748</v>
      </c>
      <c r="O153" s="29">
        <f t="shared" si="97"/>
        <v>16976723</v>
      </c>
      <c r="Q153" s="17">
        <f t="shared" si="98"/>
        <v>7.9417773972043956E-2</v>
      </c>
      <c r="R153" s="29"/>
      <c r="S153" s="30">
        <v>888.4</v>
      </c>
      <c r="T153" s="19">
        <f t="shared" si="99"/>
        <v>70.5548</v>
      </c>
      <c r="U153" s="20">
        <f t="shared" si="100"/>
        <v>3.4559104901804249E-3</v>
      </c>
      <c r="V153" s="19">
        <f t="shared" si="101"/>
        <v>394235.15388745698</v>
      </c>
      <c r="W153" s="22"/>
      <c r="X153" s="21">
        <f t="shared" si="102"/>
        <v>59.11458297907587</v>
      </c>
      <c r="Y153" s="21">
        <f t="shared" si="103"/>
        <v>11605.271049496936</v>
      </c>
      <c r="Z153" s="22"/>
      <c r="AA153" s="23">
        <f t="shared" si="104"/>
        <v>1.7401815938666871</v>
      </c>
      <c r="AB153" s="23"/>
      <c r="AC153" s="21">
        <v>139914</v>
      </c>
      <c r="AD153" s="21">
        <f t="shared" si="105"/>
        <v>157.4898694281855</v>
      </c>
      <c r="AE153" s="23">
        <f t="shared" si="106"/>
        <v>3.4854438442855121E-3</v>
      </c>
      <c r="AF153" s="22">
        <f t="shared" si="107"/>
        <v>22089.121653119793</v>
      </c>
      <c r="AG153" s="22"/>
      <c r="AH153" s="24">
        <f t="shared" si="108"/>
        <v>3.3122089748267798</v>
      </c>
      <c r="AI153" s="25">
        <f t="shared" si="90"/>
        <v>64.17</v>
      </c>
      <c r="AJ153" s="29"/>
      <c r="AK153" s="26">
        <f t="shared" si="109"/>
        <v>6.4170000000000007</v>
      </c>
      <c r="AL153" s="31">
        <f t="shared" si="91"/>
        <v>42794.973000000005</v>
      </c>
      <c r="AM153" s="31">
        <f t="shared" si="125"/>
        <v>48</v>
      </c>
      <c r="AN153" s="29"/>
      <c r="AO153" s="26">
        <f t="shared" si="92"/>
        <v>12.83</v>
      </c>
      <c r="AP153" s="31">
        <f t="shared" si="117"/>
        <v>85691.57</v>
      </c>
      <c r="AQ153" s="31">
        <f t="shared" si="126"/>
        <v>96</v>
      </c>
      <c r="AR153" s="29"/>
      <c r="AS153" s="26">
        <f t="shared" si="93"/>
        <v>19.251000000000001</v>
      </c>
      <c r="AT153" s="31">
        <f t="shared" si="110"/>
        <v>128962.44900000001</v>
      </c>
      <c r="AU153" s="31">
        <f t="shared" si="127"/>
        <v>145</v>
      </c>
      <c r="AV153" s="29"/>
      <c r="AW153" s="26">
        <f t="shared" si="94"/>
        <v>25.668000000000003</v>
      </c>
      <c r="AX153" s="31">
        <f t="shared" si="118"/>
        <v>172463.29200000002</v>
      </c>
      <c r="AY153" s="31">
        <f t="shared" si="128"/>
        <v>194</v>
      </c>
      <c r="AZ153" s="29"/>
      <c r="BA153" s="28">
        <f t="shared" si="95"/>
        <v>32.085000000000001</v>
      </c>
      <c r="BB153" s="31">
        <f t="shared" si="119"/>
        <v>216220.815</v>
      </c>
      <c r="BC153" s="31">
        <f t="shared" si="129"/>
        <v>243</v>
      </c>
      <c r="BD153" s="29"/>
      <c r="BE153" s="28">
        <f t="shared" si="111"/>
        <v>38.502000000000002</v>
      </c>
      <c r="BF153" s="31">
        <f t="shared" si="120"/>
        <v>260235.01800000001</v>
      </c>
      <c r="BG153" s="31">
        <f t="shared" si="130"/>
        <v>293</v>
      </c>
      <c r="BH153" s="29"/>
      <c r="BI153" s="28">
        <f t="shared" si="112"/>
        <v>44.918999999999997</v>
      </c>
      <c r="BJ153" s="31">
        <f t="shared" si="121"/>
        <v>303607.52100000001</v>
      </c>
      <c r="BK153" s="31">
        <f t="shared" si="131"/>
        <v>342</v>
      </c>
      <c r="BL153" s="29"/>
      <c r="BM153" s="28">
        <f t="shared" si="113"/>
        <v>51.336000000000006</v>
      </c>
      <c r="BN153" s="31">
        <f t="shared" si="122"/>
        <v>349033.46400000004</v>
      </c>
      <c r="BO153" s="31">
        <f t="shared" si="132"/>
        <v>393</v>
      </c>
      <c r="BP153" s="29"/>
      <c r="BQ153" s="28">
        <f t="shared" si="114"/>
        <v>57.753</v>
      </c>
      <c r="BR153" s="31">
        <f t="shared" si="123"/>
        <v>393817.70699999999</v>
      </c>
      <c r="BS153" s="31">
        <f t="shared" si="133"/>
        <v>443</v>
      </c>
      <c r="BT153" s="29"/>
      <c r="BU153" s="28">
        <f t="shared" si="115"/>
        <v>64.17</v>
      </c>
      <c r="BV153" s="31">
        <f t="shared" si="124"/>
        <v>438858.63</v>
      </c>
      <c r="BW153" s="29"/>
    </row>
    <row r="154" spans="1:75" x14ac:dyDescent="0.4">
      <c r="A154" s="14">
        <v>3141</v>
      </c>
      <c r="B154" s="15" t="s">
        <v>186</v>
      </c>
      <c r="C154" s="3">
        <f>INDEX('[1]2013-14 ATR Data'!$A$1:$M$352,MATCH(A154,'[1]2013-14 ATR Data'!$A:$A,0),8)</f>
        <v>2985909.2</v>
      </c>
      <c r="D154" s="3">
        <f>INDEX([2]Sheet1!$A$1:$N$343,MATCH(A154,[2]Sheet1!$A$1:$A$65536,0),6)</f>
        <v>2823533.75</v>
      </c>
      <c r="E154" s="3">
        <f>INDEX('[3]2015-16 ATR Data'!$A$1:$K$372,MATCH($A154,'[3]2015-16 ATR Data'!$A:$A,0),6)</f>
        <v>2418289.8199999998</v>
      </c>
      <c r="F154" s="3">
        <f>INDEX('[4]349y2014'!$A$1:$CK$352,MATCH(A154,'[4]349y2014'!$A:$A,0),5)</f>
        <v>3448</v>
      </c>
      <c r="G154" s="3">
        <f>INDEX('[4]343y2015'!$A$1:$J$346,MATCH(A154,'[4]343y2015'!$A:$A,0),5)</f>
        <v>7196</v>
      </c>
      <c r="H154" s="3">
        <f>INDEX('[4]340y2016'!$A$1:$H$343,MATCH(A154,'[4]340y2016'!$A:$A,0),5)</f>
        <v>7196</v>
      </c>
      <c r="I154" s="3">
        <f t="shared" si="96"/>
        <v>2411093.8199999998</v>
      </c>
      <c r="J154" s="3">
        <f t="shared" si="116"/>
        <v>8209892.7699999996</v>
      </c>
      <c r="K154" s="29"/>
      <c r="L154" s="29">
        <v>78409267</v>
      </c>
      <c r="M154" s="29">
        <v>83999642</v>
      </c>
      <c r="N154" s="29">
        <v>86138864</v>
      </c>
      <c r="O154" s="29">
        <f t="shared" si="97"/>
        <v>248547773</v>
      </c>
      <c r="Q154" s="17">
        <f t="shared" si="98"/>
        <v>3.3031447720917616E-2</v>
      </c>
      <c r="R154" s="29"/>
      <c r="S154" s="30">
        <v>13981.6</v>
      </c>
      <c r="T154" s="19">
        <f t="shared" si="99"/>
        <v>461.83249999999998</v>
      </c>
      <c r="U154" s="20">
        <f t="shared" si="100"/>
        <v>2.262144859678223E-2</v>
      </c>
      <c r="V154" s="19">
        <f t="shared" si="101"/>
        <v>2580555.9183461503</v>
      </c>
      <c r="W154" s="22"/>
      <c r="X154" s="21">
        <f t="shared" si="102"/>
        <v>386.947955967334</v>
      </c>
      <c r="Y154" s="21">
        <f t="shared" si="103"/>
        <v>182643.24370288875</v>
      </c>
      <c r="Z154" s="22"/>
      <c r="AA154" s="23">
        <f t="shared" si="104"/>
        <v>27.386901140034301</v>
      </c>
      <c r="AB154" s="23"/>
      <c r="AC154" s="21">
        <v>608557</v>
      </c>
      <c r="AD154" s="21">
        <f t="shared" si="105"/>
        <v>43.525562167420034</v>
      </c>
      <c r="AE154" s="23">
        <f t="shared" si="106"/>
        <v>9.6327403963387991E-4</v>
      </c>
      <c r="AF154" s="22">
        <f t="shared" si="107"/>
        <v>6104.7827471530254</v>
      </c>
      <c r="AG154" s="22"/>
      <c r="AH154" s="24">
        <f t="shared" si="108"/>
        <v>0.91539702311486359</v>
      </c>
      <c r="AI154" s="25">
        <f t="shared" si="90"/>
        <v>415.25</v>
      </c>
      <c r="AJ154" s="29"/>
      <c r="AK154" s="26">
        <f t="shared" si="109"/>
        <v>41.525000000000006</v>
      </c>
      <c r="AL154" s="31">
        <f t="shared" si="91"/>
        <v>276930.22500000003</v>
      </c>
      <c r="AM154" s="31">
        <f t="shared" si="125"/>
        <v>20</v>
      </c>
      <c r="AN154" s="29"/>
      <c r="AO154" s="26">
        <f t="shared" si="92"/>
        <v>83.05</v>
      </c>
      <c r="AP154" s="31">
        <f t="shared" si="117"/>
        <v>554690.94999999995</v>
      </c>
      <c r="AQ154" s="31">
        <f t="shared" si="126"/>
        <v>40</v>
      </c>
      <c r="AR154" s="29"/>
      <c r="AS154" s="26">
        <f t="shared" si="93"/>
        <v>124.57499999999999</v>
      </c>
      <c r="AT154" s="31">
        <f t="shared" si="110"/>
        <v>834527.92499999993</v>
      </c>
      <c r="AU154" s="31">
        <f t="shared" si="127"/>
        <v>60</v>
      </c>
      <c r="AV154" s="29"/>
      <c r="AW154" s="26">
        <f t="shared" si="94"/>
        <v>166.10000000000002</v>
      </c>
      <c r="AX154" s="31">
        <f t="shared" si="118"/>
        <v>1116025.9000000001</v>
      </c>
      <c r="AY154" s="31">
        <f t="shared" si="128"/>
        <v>80</v>
      </c>
      <c r="AZ154" s="29"/>
      <c r="BA154" s="28">
        <f t="shared" si="95"/>
        <v>207.625</v>
      </c>
      <c r="BB154" s="31">
        <f t="shared" si="119"/>
        <v>1399184.875</v>
      </c>
      <c r="BC154" s="31">
        <f t="shared" si="129"/>
        <v>100</v>
      </c>
      <c r="BD154" s="29"/>
      <c r="BE154" s="28">
        <f t="shared" si="111"/>
        <v>249.14999999999998</v>
      </c>
      <c r="BF154" s="31">
        <f t="shared" si="120"/>
        <v>1684004.8499999999</v>
      </c>
      <c r="BG154" s="31">
        <f t="shared" si="130"/>
        <v>120</v>
      </c>
      <c r="BH154" s="29"/>
      <c r="BI154" s="28">
        <f t="shared" si="112"/>
        <v>290.67499999999995</v>
      </c>
      <c r="BJ154" s="31">
        <f t="shared" si="121"/>
        <v>1964672.3249999997</v>
      </c>
      <c r="BK154" s="31">
        <f t="shared" si="131"/>
        <v>141</v>
      </c>
      <c r="BL154" s="29"/>
      <c r="BM154" s="28">
        <f t="shared" si="113"/>
        <v>332.20000000000005</v>
      </c>
      <c r="BN154" s="31">
        <f t="shared" si="122"/>
        <v>2258627.8000000003</v>
      </c>
      <c r="BO154" s="31">
        <f t="shared" si="132"/>
        <v>162</v>
      </c>
      <c r="BP154" s="29"/>
      <c r="BQ154" s="28">
        <f t="shared" si="114"/>
        <v>373.72500000000002</v>
      </c>
      <c r="BR154" s="31">
        <f t="shared" si="123"/>
        <v>2548430.7750000004</v>
      </c>
      <c r="BS154" s="31">
        <f t="shared" si="133"/>
        <v>182</v>
      </c>
      <c r="BT154" s="29"/>
      <c r="BU154" s="28">
        <f t="shared" si="115"/>
        <v>415.25</v>
      </c>
      <c r="BV154" s="31">
        <f t="shared" si="124"/>
        <v>2839894.75</v>
      </c>
      <c r="BW154" s="29"/>
    </row>
    <row r="155" spans="1:75" x14ac:dyDescent="0.4">
      <c r="A155" s="14">
        <v>3150</v>
      </c>
      <c r="B155" s="15" t="s">
        <v>187</v>
      </c>
      <c r="C155" s="3">
        <f>INDEX('[1]2013-14 ATR Data'!$A$1:$M$352,MATCH(A155,'[1]2013-14 ATR Data'!$A:$A,0),8)</f>
        <v>313486.83</v>
      </c>
      <c r="D155" s="3">
        <f>INDEX([2]Sheet1!$A$1:$N$343,MATCH(A155,[2]Sheet1!$A$1:$A$65536,0),6)</f>
        <v>301881.7</v>
      </c>
      <c r="E155" s="3">
        <f>INDEX('[3]2015-16 ATR Data'!$A$1:$K$372,MATCH($A155,'[3]2015-16 ATR Data'!$A:$A,0),6)</f>
        <v>275242.34999999998</v>
      </c>
      <c r="F155" s="3">
        <f>INDEX('[4]349y2014'!$A$1:$CK$352,MATCH(A155,'[4]349y2014'!$A:$A,0),5)</f>
        <v>48632.5</v>
      </c>
      <c r="G155" s="3">
        <f>INDEX('[4]343y2015'!$A$1:$J$346,MATCH(A155,'[4]343y2015'!$A:$A,0),5)</f>
        <v>51070.07</v>
      </c>
      <c r="H155" s="3">
        <f>INDEX('[4]340y2016'!$A$1:$H$343,MATCH(A155,'[4]340y2016'!$A:$A,0),5)</f>
        <v>46346.86</v>
      </c>
      <c r="I155" s="3">
        <f t="shared" si="96"/>
        <v>228895.49</v>
      </c>
      <c r="J155" s="3">
        <f t="shared" si="116"/>
        <v>744561.45</v>
      </c>
      <c r="K155" s="29"/>
      <c r="L155" s="29">
        <v>6658962</v>
      </c>
      <c r="M155" s="29">
        <v>6928463</v>
      </c>
      <c r="N155" s="29">
        <v>7001915</v>
      </c>
      <c r="O155" s="29">
        <f t="shared" si="97"/>
        <v>20589340</v>
      </c>
      <c r="Q155" s="17">
        <f t="shared" si="98"/>
        <v>3.6162472910739242E-2</v>
      </c>
      <c r="R155" s="29"/>
      <c r="S155" s="30">
        <v>1079.3</v>
      </c>
      <c r="T155" s="19">
        <f t="shared" si="99"/>
        <v>39.030200000000001</v>
      </c>
      <c r="U155" s="20">
        <f t="shared" si="100"/>
        <v>1.9117746434521821E-3</v>
      </c>
      <c r="V155" s="19">
        <f t="shared" si="101"/>
        <v>218086.8899530326</v>
      </c>
      <c r="W155" s="22"/>
      <c r="X155" s="21">
        <f t="shared" si="102"/>
        <v>32.701587937176882</v>
      </c>
      <c r="Y155" s="21">
        <f t="shared" si="103"/>
        <v>14099.01963498654</v>
      </c>
      <c r="Z155" s="22"/>
      <c r="AA155" s="23">
        <f t="shared" si="104"/>
        <v>2.1141130056959874</v>
      </c>
      <c r="AB155" s="23"/>
      <c r="AC155" s="21">
        <v>70320</v>
      </c>
      <c r="AD155" s="21">
        <f t="shared" si="105"/>
        <v>65.153340127860659</v>
      </c>
      <c r="AE155" s="23">
        <f t="shared" si="106"/>
        <v>1.44192327486082E-3</v>
      </c>
      <c r="AF155" s="22">
        <f t="shared" si="107"/>
        <v>9138.2389319184967</v>
      </c>
      <c r="AG155" s="22"/>
      <c r="AH155" s="24">
        <f t="shared" si="108"/>
        <v>1.3702562501002393</v>
      </c>
      <c r="AI155" s="25">
        <f t="shared" si="90"/>
        <v>36.19</v>
      </c>
      <c r="AJ155" s="29"/>
      <c r="AK155" s="26">
        <f t="shared" si="109"/>
        <v>3.6189999999999998</v>
      </c>
      <c r="AL155" s="31">
        <f t="shared" si="91"/>
        <v>24135.110999999997</v>
      </c>
      <c r="AM155" s="31">
        <f t="shared" si="125"/>
        <v>22</v>
      </c>
      <c r="AN155" s="29"/>
      <c r="AO155" s="26">
        <f t="shared" si="92"/>
        <v>7.24</v>
      </c>
      <c r="AP155" s="31">
        <f t="shared" si="117"/>
        <v>48355.96</v>
      </c>
      <c r="AQ155" s="31">
        <f t="shared" si="126"/>
        <v>45</v>
      </c>
      <c r="AR155" s="29"/>
      <c r="AS155" s="26">
        <f t="shared" si="93"/>
        <v>10.856999999999999</v>
      </c>
      <c r="AT155" s="31">
        <f t="shared" si="110"/>
        <v>72731.042999999991</v>
      </c>
      <c r="AU155" s="31">
        <f t="shared" si="127"/>
        <v>67</v>
      </c>
      <c r="AV155" s="29"/>
      <c r="AW155" s="26">
        <f t="shared" si="94"/>
        <v>14.475999999999999</v>
      </c>
      <c r="AX155" s="31">
        <f t="shared" si="118"/>
        <v>97264.243999999992</v>
      </c>
      <c r="AY155" s="31">
        <f t="shared" si="128"/>
        <v>90</v>
      </c>
      <c r="AZ155" s="29"/>
      <c r="BA155" s="28">
        <f t="shared" si="95"/>
        <v>18.094999999999999</v>
      </c>
      <c r="BB155" s="31">
        <f t="shared" si="119"/>
        <v>121942.20499999999</v>
      </c>
      <c r="BC155" s="31">
        <f t="shared" si="129"/>
        <v>113</v>
      </c>
      <c r="BD155" s="29"/>
      <c r="BE155" s="28">
        <f t="shared" si="111"/>
        <v>21.713999999999999</v>
      </c>
      <c r="BF155" s="31">
        <f t="shared" si="120"/>
        <v>146764.92599999998</v>
      </c>
      <c r="BG155" s="31">
        <f t="shared" si="130"/>
        <v>136</v>
      </c>
      <c r="BH155" s="29"/>
      <c r="BI155" s="28">
        <f t="shared" si="112"/>
        <v>25.332999999999998</v>
      </c>
      <c r="BJ155" s="31">
        <f t="shared" si="121"/>
        <v>171225.747</v>
      </c>
      <c r="BK155" s="31">
        <f t="shared" si="131"/>
        <v>159</v>
      </c>
      <c r="BL155" s="29"/>
      <c r="BM155" s="28">
        <f t="shared" si="113"/>
        <v>28.951999999999998</v>
      </c>
      <c r="BN155" s="31">
        <f t="shared" si="122"/>
        <v>196844.64799999999</v>
      </c>
      <c r="BO155" s="31">
        <f t="shared" si="132"/>
        <v>182</v>
      </c>
      <c r="BP155" s="29"/>
      <c r="BQ155" s="28">
        <f t="shared" si="114"/>
        <v>32.570999999999998</v>
      </c>
      <c r="BR155" s="31">
        <f t="shared" si="123"/>
        <v>222101.64899999998</v>
      </c>
      <c r="BS155" s="31">
        <f t="shared" si="133"/>
        <v>206</v>
      </c>
      <c r="BT155" s="29"/>
      <c r="BU155" s="28">
        <f t="shared" si="115"/>
        <v>36.19</v>
      </c>
      <c r="BV155" s="31">
        <f t="shared" si="124"/>
        <v>247503.40999999997</v>
      </c>
      <c r="BW155" s="29"/>
    </row>
    <row r="156" spans="1:75" x14ac:dyDescent="0.4">
      <c r="A156" s="14">
        <v>3154</v>
      </c>
      <c r="B156" s="15" t="s">
        <v>188</v>
      </c>
      <c r="C156" s="3">
        <f>INDEX('[1]2013-14 ATR Data'!$A$1:$M$352,MATCH(A156,'[1]2013-14 ATR Data'!$A:$A,0),8)</f>
        <v>127369.76</v>
      </c>
      <c r="D156" s="3">
        <f>INDEX([2]Sheet1!$A$1:$N$343,MATCH(A156,[2]Sheet1!$A$1:$A$65536,0),6)</f>
        <v>162378.19</v>
      </c>
      <c r="E156" s="3">
        <f>INDEX('[3]2015-16 ATR Data'!$A$1:$K$372,MATCH($A156,'[3]2015-16 ATR Data'!$A:$A,0),6)</f>
        <v>155410.51</v>
      </c>
      <c r="F156" s="3">
        <f>INDEX('[4]349y2014'!$A$1:$CK$352,MATCH(A156,'[4]349y2014'!$A:$A,0),5)</f>
        <v>29691.27</v>
      </c>
      <c r="G156" s="3">
        <f>INDEX('[4]343y2015'!$A$1:$J$346,MATCH(A156,'[4]343y2015'!$A:$A,0),5)</f>
        <v>37289.980000000003</v>
      </c>
      <c r="H156" s="3">
        <f>INDEX('[4]340y2016'!$A$1:$H$343,MATCH(A156,'[4]340y2016'!$A:$A,0),5)</f>
        <v>37289.980000000003</v>
      </c>
      <c r="I156" s="3">
        <f t="shared" si="96"/>
        <v>118120.53</v>
      </c>
      <c r="J156" s="3">
        <f t="shared" si="116"/>
        <v>340887.23</v>
      </c>
      <c r="K156" s="29"/>
      <c r="L156" s="29">
        <v>3431433</v>
      </c>
      <c r="M156" s="29">
        <v>3549682</v>
      </c>
      <c r="N156" s="29">
        <v>3531763</v>
      </c>
      <c r="O156" s="29">
        <f t="shared" si="97"/>
        <v>10512878</v>
      </c>
      <c r="Q156" s="17">
        <f t="shared" si="98"/>
        <v>3.2425681150299659E-2</v>
      </c>
      <c r="R156" s="29"/>
      <c r="S156" s="30">
        <v>540.70000000000005</v>
      </c>
      <c r="T156" s="19">
        <f t="shared" si="99"/>
        <v>17.532599999999999</v>
      </c>
      <c r="U156" s="20">
        <f t="shared" si="100"/>
        <v>8.5878063944816387E-4</v>
      </c>
      <c r="V156" s="19">
        <f t="shared" si="101"/>
        <v>97965.939369783882</v>
      </c>
      <c r="W156" s="22"/>
      <c r="X156" s="21">
        <f t="shared" si="102"/>
        <v>14.689749493144982</v>
      </c>
      <c r="Y156" s="21">
        <f t="shared" si="103"/>
        <v>7063.2260878691959</v>
      </c>
      <c r="Z156" s="22"/>
      <c r="AA156" s="23">
        <f t="shared" si="104"/>
        <v>1.0591132235521361</v>
      </c>
      <c r="AB156" s="23"/>
      <c r="AC156" s="21">
        <v>48710</v>
      </c>
      <c r="AD156" s="21">
        <f t="shared" si="105"/>
        <v>90.086924357314587</v>
      </c>
      <c r="AE156" s="23">
        <f t="shared" si="106"/>
        <v>1.9937340547164254E-3</v>
      </c>
      <c r="AF156" s="22">
        <f t="shared" si="107"/>
        <v>12635.358951716729</v>
      </c>
      <c r="AG156" s="22"/>
      <c r="AH156" s="24">
        <f t="shared" si="108"/>
        <v>1.8946407185060323</v>
      </c>
      <c r="AI156" s="25">
        <f t="shared" si="90"/>
        <v>17.64</v>
      </c>
      <c r="AJ156" s="29"/>
      <c r="AK156" s="26">
        <f t="shared" si="109"/>
        <v>1.7640000000000002</v>
      </c>
      <c r="AL156" s="31">
        <f t="shared" si="91"/>
        <v>11764.116000000002</v>
      </c>
      <c r="AM156" s="31">
        <f t="shared" si="125"/>
        <v>22</v>
      </c>
      <c r="AN156" s="29"/>
      <c r="AO156" s="26">
        <f t="shared" si="92"/>
        <v>3.53</v>
      </c>
      <c r="AP156" s="31">
        <f t="shared" si="117"/>
        <v>23576.87</v>
      </c>
      <c r="AQ156" s="31">
        <f t="shared" si="126"/>
        <v>44</v>
      </c>
      <c r="AR156" s="29"/>
      <c r="AS156" s="26">
        <f t="shared" si="93"/>
        <v>5.2919999999999998</v>
      </c>
      <c r="AT156" s="31">
        <f t="shared" si="110"/>
        <v>35451.108</v>
      </c>
      <c r="AU156" s="31">
        <f t="shared" si="127"/>
        <v>66</v>
      </c>
      <c r="AV156" s="29"/>
      <c r="AW156" s="26">
        <f t="shared" si="94"/>
        <v>7.0560000000000009</v>
      </c>
      <c r="AX156" s="31">
        <f t="shared" si="118"/>
        <v>47409.264000000003</v>
      </c>
      <c r="AY156" s="31">
        <f t="shared" si="128"/>
        <v>88</v>
      </c>
      <c r="AZ156" s="29"/>
      <c r="BA156" s="28">
        <f t="shared" si="95"/>
        <v>8.82</v>
      </c>
      <c r="BB156" s="31">
        <f t="shared" si="119"/>
        <v>59437.98</v>
      </c>
      <c r="BC156" s="31">
        <f t="shared" si="129"/>
        <v>110</v>
      </c>
      <c r="BD156" s="29"/>
      <c r="BE156" s="28">
        <f t="shared" si="111"/>
        <v>10.584</v>
      </c>
      <c r="BF156" s="31">
        <f t="shared" si="120"/>
        <v>71537.255999999994</v>
      </c>
      <c r="BG156" s="31">
        <f t="shared" si="130"/>
        <v>132</v>
      </c>
      <c r="BH156" s="29"/>
      <c r="BI156" s="28">
        <f t="shared" si="112"/>
        <v>12.347999999999999</v>
      </c>
      <c r="BJ156" s="31">
        <f t="shared" si="121"/>
        <v>83460.131999999998</v>
      </c>
      <c r="BK156" s="31">
        <f t="shared" si="131"/>
        <v>154</v>
      </c>
      <c r="BL156" s="29"/>
      <c r="BM156" s="28">
        <f t="shared" si="113"/>
        <v>14.112000000000002</v>
      </c>
      <c r="BN156" s="31">
        <f t="shared" si="122"/>
        <v>95947.488000000012</v>
      </c>
      <c r="BO156" s="31">
        <f t="shared" si="132"/>
        <v>177</v>
      </c>
      <c r="BP156" s="29"/>
      <c r="BQ156" s="28">
        <f t="shared" si="114"/>
        <v>15.876000000000001</v>
      </c>
      <c r="BR156" s="31">
        <f t="shared" si="123"/>
        <v>108258.444</v>
      </c>
      <c r="BS156" s="31">
        <f t="shared" si="133"/>
        <v>200</v>
      </c>
      <c r="BT156" s="29"/>
      <c r="BU156" s="28">
        <f t="shared" si="115"/>
        <v>17.64</v>
      </c>
      <c r="BV156" s="31">
        <f t="shared" si="124"/>
        <v>120639.96</v>
      </c>
      <c r="BW156" s="29"/>
    </row>
    <row r="157" spans="1:75" x14ac:dyDescent="0.4">
      <c r="A157" s="14">
        <v>3168</v>
      </c>
      <c r="B157" s="15" t="s">
        <v>189</v>
      </c>
      <c r="C157" s="3">
        <f>INDEX('[1]2013-14 ATR Data'!$A$1:$M$352,MATCH(A157,'[1]2013-14 ATR Data'!$A:$A,0),8)</f>
        <v>336116.07</v>
      </c>
      <c r="D157" s="3">
        <f>INDEX([2]Sheet1!$A$1:$N$343,MATCH(A157,[2]Sheet1!$A$1:$A$65536,0),6)</f>
        <v>327754.73</v>
      </c>
      <c r="E157" s="3">
        <f>INDEX('[3]2015-16 ATR Data'!$A$1:$K$372,MATCH($A157,'[3]2015-16 ATR Data'!$A:$A,0),6)</f>
        <v>368431.25</v>
      </c>
      <c r="F157" s="3">
        <f>INDEX('[4]349y2014'!$A$1:$CK$352,MATCH(A157,'[4]349y2014'!$A:$A,0),5)</f>
        <v>21206.29</v>
      </c>
      <c r="G157" s="3">
        <f>INDEX('[4]343y2015'!$A$1:$J$346,MATCH(A157,'[4]343y2015'!$A:$A,0),5)</f>
        <v>48991.86</v>
      </c>
      <c r="H157" s="3">
        <f>INDEX('[4]340y2016'!$A$1:$H$343,MATCH(A157,'[4]340y2016'!$A:$A,0),5)</f>
        <v>39195</v>
      </c>
      <c r="I157" s="3">
        <f t="shared" si="96"/>
        <v>329236.25</v>
      </c>
      <c r="J157" s="3">
        <f t="shared" si="116"/>
        <v>922908.9</v>
      </c>
      <c r="K157" s="29"/>
      <c r="L157" s="29">
        <v>4551393</v>
      </c>
      <c r="M157" s="29">
        <v>4570876</v>
      </c>
      <c r="N157" s="29">
        <v>4573734</v>
      </c>
      <c r="O157" s="29">
        <f t="shared" si="97"/>
        <v>13696003</v>
      </c>
      <c r="Q157" s="17">
        <f t="shared" si="98"/>
        <v>6.7385272915024913E-2</v>
      </c>
      <c r="R157" s="29"/>
      <c r="S157" s="30">
        <v>658.8</v>
      </c>
      <c r="T157" s="19">
        <f t="shared" si="99"/>
        <v>44.3934</v>
      </c>
      <c r="U157" s="20">
        <f t="shared" si="100"/>
        <v>2.1744745468029909E-3</v>
      </c>
      <c r="V157" s="19">
        <f t="shared" si="101"/>
        <v>248054.54597826698</v>
      </c>
      <c r="W157" s="22"/>
      <c r="X157" s="21">
        <f t="shared" si="102"/>
        <v>37.195163589483727</v>
      </c>
      <c r="Y157" s="21">
        <f t="shared" si="103"/>
        <v>8605.9799272946657</v>
      </c>
      <c r="Z157" s="22"/>
      <c r="AA157" s="23">
        <f t="shared" si="104"/>
        <v>1.2904453332275703</v>
      </c>
      <c r="AB157" s="23"/>
      <c r="AC157" s="21">
        <v>116412</v>
      </c>
      <c r="AD157" s="21">
        <f t="shared" si="105"/>
        <v>176.70309653916212</v>
      </c>
      <c r="AE157" s="23">
        <f t="shared" si="106"/>
        <v>3.9106561097217302E-3</v>
      </c>
      <c r="AF157" s="22">
        <f t="shared" si="107"/>
        <v>24783.919182283451</v>
      </c>
      <c r="AG157" s="22"/>
      <c r="AH157" s="24">
        <f t="shared" si="108"/>
        <v>3.7162871768306269</v>
      </c>
      <c r="AI157" s="25">
        <f t="shared" si="90"/>
        <v>42.2</v>
      </c>
      <c r="AJ157" s="29"/>
      <c r="AK157" s="26">
        <f t="shared" si="109"/>
        <v>4.2200000000000006</v>
      </c>
      <c r="AL157" s="31">
        <f t="shared" si="91"/>
        <v>28143.180000000004</v>
      </c>
      <c r="AM157" s="31">
        <f t="shared" si="125"/>
        <v>43</v>
      </c>
      <c r="AN157" s="29"/>
      <c r="AO157" s="26">
        <f t="shared" si="92"/>
        <v>8.44</v>
      </c>
      <c r="AP157" s="31">
        <f t="shared" si="117"/>
        <v>56370.759999999995</v>
      </c>
      <c r="AQ157" s="31">
        <f t="shared" si="126"/>
        <v>86</v>
      </c>
      <c r="AR157" s="29"/>
      <c r="AS157" s="26">
        <f t="shared" si="93"/>
        <v>12.66</v>
      </c>
      <c r="AT157" s="31">
        <f t="shared" si="110"/>
        <v>84809.34</v>
      </c>
      <c r="AU157" s="31">
        <f t="shared" si="127"/>
        <v>129</v>
      </c>
      <c r="AV157" s="29"/>
      <c r="AW157" s="26">
        <f t="shared" si="94"/>
        <v>16.880000000000003</v>
      </c>
      <c r="AX157" s="31">
        <f t="shared" si="118"/>
        <v>113416.72000000002</v>
      </c>
      <c r="AY157" s="31">
        <f t="shared" si="128"/>
        <v>172</v>
      </c>
      <c r="AZ157" s="29"/>
      <c r="BA157" s="28">
        <f t="shared" si="95"/>
        <v>21.1</v>
      </c>
      <c r="BB157" s="31">
        <f t="shared" si="119"/>
        <v>142192.90000000002</v>
      </c>
      <c r="BC157" s="31">
        <f t="shared" si="129"/>
        <v>216</v>
      </c>
      <c r="BD157" s="29"/>
      <c r="BE157" s="28">
        <f t="shared" si="111"/>
        <v>25.32</v>
      </c>
      <c r="BF157" s="31">
        <f t="shared" si="120"/>
        <v>171137.88</v>
      </c>
      <c r="BG157" s="31">
        <f t="shared" si="130"/>
        <v>260</v>
      </c>
      <c r="BH157" s="29"/>
      <c r="BI157" s="28">
        <f t="shared" si="112"/>
        <v>29.54</v>
      </c>
      <c r="BJ157" s="31">
        <f t="shared" si="121"/>
        <v>199660.86</v>
      </c>
      <c r="BK157" s="31">
        <f t="shared" si="131"/>
        <v>303</v>
      </c>
      <c r="BL157" s="29"/>
      <c r="BM157" s="28">
        <f t="shared" si="113"/>
        <v>33.760000000000005</v>
      </c>
      <c r="BN157" s="31">
        <f t="shared" si="122"/>
        <v>229534.24000000005</v>
      </c>
      <c r="BO157" s="31">
        <f t="shared" si="132"/>
        <v>348</v>
      </c>
      <c r="BP157" s="29"/>
      <c r="BQ157" s="28">
        <f t="shared" si="114"/>
        <v>37.980000000000004</v>
      </c>
      <c r="BR157" s="31">
        <f t="shared" si="123"/>
        <v>258985.62000000002</v>
      </c>
      <c r="BS157" s="31">
        <f t="shared" si="133"/>
        <v>393</v>
      </c>
      <c r="BT157" s="29"/>
      <c r="BU157" s="28">
        <f t="shared" si="115"/>
        <v>42.2</v>
      </c>
      <c r="BV157" s="31">
        <f t="shared" si="124"/>
        <v>288605.80000000005</v>
      </c>
      <c r="BW157" s="29"/>
    </row>
    <row r="158" spans="1:75" x14ac:dyDescent="0.4">
      <c r="A158" s="14">
        <v>3186</v>
      </c>
      <c r="B158" s="15" t="s">
        <v>190</v>
      </c>
      <c r="C158" s="3">
        <f>INDEX('[1]2013-14 ATR Data'!$A$1:$M$352,MATCH(A158,'[1]2013-14 ATR Data'!$A:$A,0),8)</f>
        <v>131808.68</v>
      </c>
      <c r="D158" s="3">
        <f>INDEX([2]Sheet1!$A$1:$N$343,MATCH(A158,[2]Sheet1!$A$1:$A$65536,0),6)</f>
        <v>115389.96</v>
      </c>
      <c r="E158" s="3">
        <f>INDEX('[3]2015-16 ATR Data'!$A$1:$K$372,MATCH($A158,'[3]2015-16 ATR Data'!$A:$A,0),6)</f>
        <v>134938.01999999999</v>
      </c>
      <c r="F158" s="3">
        <f>INDEX('[4]349y2014'!$A$1:$CK$352,MATCH(A158,'[4]349y2014'!$A:$A,0),5)</f>
        <v>12044.57</v>
      </c>
      <c r="G158" s="3">
        <f>INDEX('[4]343y2015'!$A$1:$J$346,MATCH(A158,'[4]343y2015'!$A:$A,0),5)</f>
        <v>14287.43</v>
      </c>
      <c r="H158" s="3">
        <f>INDEX('[4]340y2016'!$A$1:$H$343,MATCH(A158,'[4]340y2016'!$A:$A,0),5)</f>
        <v>37144.57</v>
      </c>
      <c r="I158" s="3">
        <f t="shared" si="96"/>
        <v>97793.449999999983</v>
      </c>
      <c r="J158" s="3">
        <f t="shared" si="116"/>
        <v>318660.09000000003</v>
      </c>
      <c r="K158" s="29"/>
      <c r="L158" s="29">
        <v>2221266</v>
      </c>
      <c r="M158" s="29">
        <v>2414087</v>
      </c>
      <c r="N158" s="29">
        <v>2478632</v>
      </c>
      <c r="O158" s="29">
        <f t="shared" si="97"/>
        <v>7113985</v>
      </c>
      <c r="Q158" s="17">
        <f t="shared" si="98"/>
        <v>4.4793472294361043E-2</v>
      </c>
      <c r="R158" s="29"/>
      <c r="S158" s="30">
        <v>389.2</v>
      </c>
      <c r="T158" s="19">
        <f t="shared" si="99"/>
        <v>17.433599999999998</v>
      </c>
      <c r="U158" s="20">
        <f t="shared" si="100"/>
        <v>8.539314280758991E-4</v>
      </c>
      <c r="V158" s="19">
        <f t="shared" si="101"/>
        <v>97412.762545034057</v>
      </c>
      <c r="W158" s="22"/>
      <c r="X158" s="21">
        <f t="shared" si="102"/>
        <v>14.606802001054739</v>
      </c>
      <c r="Y158" s="21">
        <f t="shared" si="103"/>
        <v>5084.1642193428725</v>
      </c>
      <c r="Z158" s="22"/>
      <c r="AA158" s="23">
        <f t="shared" si="104"/>
        <v>0.76235780766874683</v>
      </c>
      <c r="AB158" s="23"/>
      <c r="AC158" s="21">
        <v>42300</v>
      </c>
      <c r="AD158" s="21">
        <f t="shared" si="105"/>
        <v>108.68448098663926</v>
      </c>
      <c r="AE158" s="23">
        <f t="shared" si="106"/>
        <v>2.4053207777722141E-3</v>
      </c>
      <c r="AF158" s="22">
        <f t="shared" si="107"/>
        <v>15243.804131889168</v>
      </c>
      <c r="AG158" s="22"/>
      <c r="AH158" s="24">
        <f t="shared" si="108"/>
        <v>2.2857706000733495</v>
      </c>
      <c r="AI158" s="25">
        <f t="shared" si="90"/>
        <v>17.649999999999999</v>
      </c>
      <c r="AJ158" s="29"/>
      <c r="AK158" s="26">
        <f t="shared" si="109"/>
        <v>1.7649999999999999</v>
      </c>
      <c r="AL158" s="31">
        <f t="shared" si="91"/>
        <v>11770.785</v>
      </c>
      <c r="AM158" s="31">
        <f t="shared" si="125"/>
        <v>30</v>
      </c>
      <c r="AN158" s="29"/>
      <c r="AO158" s="26">
        <f t="shared" si="92"/>
        <v>3.53</v>
      </c>
      <c r="AP158" s="31">
        <f t="shared" si="117"/>
        <v>23576.87</v>
      </c>
      <c r="AQ158" s="31">
        <f t="shared" si="126"/>
        <v>61</v>
      </c>
      <c r="AR158" s="29"/>
      <c r="AS158" s="26">
        <f t="shared" si="93"/>
        <v>5.294999999999999</v>
      </c>
      <c r="AT158" s="31">
        <f t="shared" si="110"/>
        <v>35471.204999999994</v>
      </c>
      <c r="AU158" s="31">
        <f t="shared" si="127"/>
        <v>91</v>
      </c>
      <c r="AV158" s="29"/>
      <c r="AW158" s="26">
        <f t="shared" si="94"/>
        <v>7.06</v>
      </c>
      <c r="AX158" s="31">
        <f t="shared" si="118"/>
        <v>47436.14</v>
      </c>
      <c r="AY158" s="31">
        <f t="shared" si="128"/>
        <v>122</v>
      </c>
      <c r="AZ158" s="29"/>
      <c r="BA158" s="28">
        <f t="shared" si="95"/>
        <v>8.8249999999999993</v>
      </c>
      <c r="BB158" s="31">
        <f t="shared" si="119"/>
        <v>59471.674999999996</v>
      </c>
      <c r="BC158" s="31">
        <f t="shared" si="129"/>
        <v>153</v>
      </c>
      <c r="BD158" s="29"/>
      <c r="BE158" s="28">
        <f t="shared" si="111"/>
        <v>10.589999999999998</v>
      </c>
      <c r="BF158" s="31">
        <f t="shared" si="120"/>
        <v>71577.809999999983</v>
      </c>
      <c r="BG158" s="31">
        <f t="shared" si="130"/>
        <v>184</v>
      </c>
      <c r="BH158" s="29"/>
      <c r="BI158" s="28">
        <f t="shared" si="112"/>
        <v>12.354999999999999</v>
      </c>
      <c r="BJ158" s="31">
        <f t="shared" si="121"/>
        <v>83507.444999999992</v>
      </c>
      <c r="BK158" s="31">
        <f t="shared" si="131"/>
        <v>215</v>
      </c>
      <c r="BL158" s="29"/>
      <c r="BM158" s="28">
        <f t="shared" si="113"/>
        <v>14.12</v>
      </c>
      <c r="BN158" s="31">
        <f t="shared" si="122"/>
        <v>96001.87999999999</v>
      </c>
      <c r="BO158" s="31">
        <f t="shared" si="132"/>
        <v>247</v>
      </c>
      <c r="BP158" s="29"/>
      <c r="BQ158" s="28">
        <f t="shared" si="114"/>
        <v>15.885</v>
      </c>
      <c r="BR158" s="31">
        <f t="shared" si="123"/>
        <v>108319.815</v>
      </c>
      <c r="BS158" s="31">
        <f t="shared" si="133"/>
        <v>278</v>
      </c>
      <c r="BT158" s="29"/>
      <c r="BU158" s="28">
        <f t="shared" si="115"/>
        <v>17.649999999999999</v>
      </c>
      <c r="BV158" s="31">
        <f t="shared" si="124"/>
        <v>120708.34999999999</v>
      </c>
      <c r="BW158" s="29"/>
    </row>
    <row r="159" spans="1:75" x14ac:dyDescent="0.4">
      <c r="A159" s="14">
        <v>3195</v>
      </c>
      <c r="B159" s="15" t="s">
        <v>191</v>
      </c>
      <c r="C159" s="3">
        <f>INDEX('[1]2013-14 ATR Data'!$A$1:$M$352,MATCH(A159,'[1]2013-14 ATR Data'!$A:$A,0),8)</f>
        <v>540433.74</v>
      </c>
      <c r="D159" s="3">
        <f>INDEX([2]Sheet1!$A$1:$N$343,MATCH(A159,[2]Sheet1!$A$1:$A$65536,0),6)</f>
        <v>771180.8</v>
      </c>
      <c r="E159" s="3">
        <f>INDEX('[3]2015-16 ATR Data'!$A$1:$K$372,MATCH($A159,'[3]2015-16 ATR Data'!$A:$A,0),6)</f>
        <v>761629.76</v>
      </c>
      <c r="F159" s="3">
        <f>INDEX('[4]349y2014'!$A$1:$CK$352,MATCH(A159,'[4]349y2014'!$A:$A,0),5)</f>
        <v>60539.71</v>
      </c>
      <c r="G159" s="3">
        <f>INDEX('[4]343y2015'!$A$1:$J$346,MATCH(A159,'[4]343y2015'!$A:$A,0),5)</f>
        <v>98498.13</v>
      </c>
      <c r="H159" s="3">
        <f>INDEX('[4]340y2016'!$A$1:$H$343,MATCH(A159,'[4]340y2016'!$A:$A,0),5)</f>
        <v>98917.7</v>
      </c>
      <c r="I159" s="3">
        <f t="shared" si="96"/>
        <v>662712.06000000006</v>
      </c>
      <c r="J159" s="3">
        <f t="shared" si="116"/>
        <v>1815288.76</v>
      </c>
      <c r="K159" s="29"/>
      <c r="L159" s="29">
        <v>6215406</v>
      </c>
      <c r="M159" s="29">
        <v>8394540</v>
      </c>
      <c r="N159" s="29">
        <v>8374288</v>
      </c>
      <c r="O159" s="29">
        <f t="shared" si="97"/>
        <v>22984234</v>
      </c>
      <c r="Q159" s="17">
        <f t="shared" si="98"/>
        <v>7.8979737153737642E-2</v>
      </c>
      <c r="R159" s="29"/>
      <c r="S159" s="30">
        <v>1248.4000000000001</v>
      </c>
      <c r="T159" s="19">
        <f t="shared" si="99"/>
        <v>98.598299999999995</v>
      </c>
      <c r="U159" s="20">
        <f t="shared" si="100"/>
        <v>4.8295353297572461E-3</v>
      </c>
      <c r="V159" s="19">
        <f t="shared" si="101"/>
        <v>550932.2678760573</v>
      </c>
      <c r="W159" s="22"/>
      <c r="X159" s="21">
        <f t="shared" si="102"/>
        <v>82.610926357183587</v>
      </c>
      <c r="Y159" s="21">
        <f t="shared" si="103"/>
        <v>16307.992321242657</v>
      </c>
      <c r="Z159" s="22"/>
      <c r="AA159" s="23">
        <f t="shared" si="104"/>
        <v>2.4453429781440481</v>
      </c>
      <c r="AB159" s="23"/>
      <c r="AC159" s="21">
        <v>198265</v>
      </c>
      <c r="AD159" s="21">
        <f t="shared" si="105"/>
        <v>158.81528356296059</v>
      </c>
      <c r="AE159" s="23">
        <f t="shared" si="106"/>
        <v>3.5147768836356233E-3</v>
      </c>
      <c r="AF159" s="22">
        <f t="shared" si="107"/>
        <v>22275.020810761558</v>
      </c>
      <c r="AG159" s="22"/>
      <c r="AH159" s="24">
        <f t="shared" si="108"/>
        <v>3.3400840921819701</v>
      </c>
      <c r="AI159" s="25">
        <f t="shared" si="90"/>
        <v>88.4</v>
      </c>
      <c r="AJ159" s="29"/>
      <c r="AK159" s="26">
        <f t="shared" si="109"/>
        <v>8.8400000000000016</v>
      </c>
      <c r="AL159" s="31">
        <f t="shared" si="91"/>
        <v>58953.960000000014</v>
      </c>
      <c r="AM159" s="31">
        <f t="shared" si="125"/>
        <v>47</v>
      </c>
      <c r="AN159" s="29"/>
      <c r="AO159" s="26">
        <f t="shared" si="92"/>
        <v>17.68</v>
      </c>
      <c r="AP159" s="31">
        <f t="shared" si="117"/>
        <v>118084.72</v>
      </c>
      <c r="AQ159" s="31">
        <f t="shared" si="126"/>
        <v>95</v>
      </c>
      <c r="AR159" s="29"/>
      <c r="AS159" s="26">
        <f t="shared" si="93"/>
        <v>26.52</v>
      </c>
      <c r="AT159" s="31">
        <f t="shared" si="110"/>
        <v>177657.48</v>
      </c>
      <c r="AU159" s="31">
        <f t="shared" si="127"/>
        <v>142</v>
      </c>
      <c r="AV159" s="29"/>
      <c r="AW159" s="26">
        <f t="shared" si="94"/>
        <v>35.360000000000007</v>
      </c>
      <c r="AX159" s="31">
        <f t="shared" si="118"/>
        <v>237583.84000000005</v>
      </c>
      <c r="AY159" s="31">
        <f t="shared" si="128"/>
        <v>190</v>
      </c>
      <c r="AZ159" s="29"/>
      <c r="BA159" s="28">
        <f t="shared" si="95"/>
        <v>44.2</v>
      </c>
      <c r="BB159" s="31">
        <f t="shared" si="119"/>
        <v>297863.80000000005</v>
      </c>
      <c r="BC159" s="31">
        <f t="shared" si="129"/>
        <v>239</v>
      </c>
      <c r="BD159" s="29"/>
      <c r="BE159" s="28">
        <f t="shared" si="111"/>
        <v>53.04</v>
      </c>
      <c r="BF159" s="31">
        <f t="shared" si="120"/>
        <v>358497.36</v>
      </c>
      <c r="BG159" s="31">
        <f t="shared" si="130"/>
        <v>287</v>
      </c>
      <c r="BH159" s="29"/>
      <c r="BI159" s="28">
        <f t="shared" si="112"/>
        <v>61.88</v>
      </c>
      <c r="BJ159" s="31">
        <f t="shared" si="121"/>
        <v>418246.92000000004</v>
      </c>
      <c r="BK159" s="31">
        <f t="shared" si="131"/>
        <v>335</v>
      </c>
      <c r="BL159" s="29"/>
      <c r="BM159" s="28">
        <f t="shared" si="113"/>
        <v>70.720000000000013</v>
      </c>
      <c r="BN159" s="31">
        <f t="shared" si="122"/>
        <v>480825.28000000009</v>
      </c>
      <c r="BO159" s="31">
        <f t="shared" si="132"/>
        <v>385</v>
      </c>
      <c r="BP159" s="29"/>
      <c r="BQ159" s="28">
        <f t="shared" si="114"/>
        <v>79.56</v>
      </c>
      <c r="BR159" s="31">
        <f t="shared" si="123"/>
        <v>542519.64</v>
      </c>
      <c r="BS159" s="31">
        <f t="shared" si="133"/>
        <v>435</v>
      </c>
      <c r="BT159" s="29"/>
      <c r="BU159" s="28">
        <f t="shared" si="115"/>
        <v>88.4</v>
      </c>
      <c r="BV159" s="31">
        <f t="shared" si="124"/>
        <v>604567.60000000009</v>
      </c>
      <c r="BW159" s="29"/>
    </row>
    <row r="160" spans="1:75" x14ac:dyDescent="0.4">
      <c r="A160" s="14">
        <v>3204</v>
      </c>
      <c r="B160" s="15" t="s">
        <v>192</v>
      </c>
      <c r="C160" s="3">
        <f>INDEX('[1]2013-14 ATR Data'!$A$1:$M$352,MATCH(A160,'[1]2013-14 ATR Data'!$A:$A,0),8)</f>
        <v>254898.15</v>
      </c>
      <c r="D160" s="3">
        <f>INDEX([2]Sheet1!$A$1:$N$343,MATCH(A160,[2]Sheet1!$A$1:$A$65536,0),6)</f>
        <v>268012.24</v>
      </c>
      <c r="E160" s="3">
        <f>INDEX('[3]2015-16 ATR Data'!$A$1:$K$372,MATCH($A160,'[3]2015-16 ATR Data'!$A:$A,0),6)</f>
        <v>261903.06</v>
      </c>
      <c r="F160" s="3">
        <f>INDEX('[4]349y2014'!$A$1:$CK$352,MATCH(A160,'[4]349y2014'!$A:$A,0),5)</f>
        <v>27011.14</v>
      </c>
      <c r="G160" s="3">
        <f>INDEX('[4]343y2015'!$A$1:$J$346,MATCH(A160,'[4]343y2015'!$A:$A,0),5)</f>
        <v>16340.43</v>
      </c>
      <c r="H160" s="3">
        <f>INDEX('[4]340y2016'!$A$1:$H$343,MATCH(A160,'[4]340y2016'!$A:$A,0),5)</f>
        <v>30173.43</v>
      </c>
      <c r="I160" s="3">
        <f t="shared" si="96"/>
        <v>231729.63</v>
      </c>
      <c r="J160" s="3">
        <f t="shared" si="116"/>
        <v>711288.45</v>
      </c>
      <c r="K160" s="29"/>
      <c r="L160" s="29">
        <v>5517469</v>
      </c>
      <c r="M160" s="29">
        <v>5612266</v>
      </c>
      <c r="N160" s="29">
        <v>5675703</v>
      </c>
      <c r="O160" s="29">
        <f t="shared" si="97"/>
        <v>16805438</v>
      </c>
      <c r="Q160" s="17">
        <f t="shared" si="98"/>
        <v>4.2324898047881879E-2</v>
      </c>
      <c r="R160" s="29"/>
      <c r="S160" s="30">
        <v>886</v>
      </c>
      <c r="T160" s="19">
        <f t="shared" si="99"/>
        <v>37.499899999999997</v>
      </c>
      <c r="U160" s="20">
        <f t="shared" si="100"/>
        <v>1.8368175913009023E-3</v>
      </c>
      <c r="V160" s="19">
        <f t="shared" si="101"/>
        <v>209536.11727712708</v>
      </c>
      <c r="W160" s="22"/>
      <c r="X160" s="21">
        <f t="shared" si="102"/>
        <v>31.41942079429106</v>
      </c>
      <c r="Y160" s="21">
        <f t="shared" si="103"/>
        <v>11573.919574351965</v>
      </c>
      <c r="Z160" s="22"/>
      <c r="AA160" s="23">
        <f t="shared" si="104"/>
        <v>1.7354805179715047</v>
      </c>
      <c r="AB160" s="23"/>
      <c r="AC160" s="21">
        <v>85732</v>
      </c>
      <c r="AD160" s="21">
        <f t="shared" si="105"/>
        <v>96.762979683972915</v>
      </c>
      <c r="AE160" s="23">
        <f t="shared" si="106"/>
        <v>2.1414833418730915E-3</v>
      </c>
      <c r="AF160" s="22">
        <f t="shared" si="107"/>
        <v>13571.725200599545</v>
      </c>
      <c r="AG160" s="22"/>
      <c r="AH160" s="24">
        <f t="shared" si="108"/>
        <v>2.0350465138100984</v>
      </c>
      <c r="AI160" s="25">
        <f t="shared" si="90"/>
        <v>35.19</v>
      </c>
      <c r="AJ160" s="29"/>
      <c r="AK160" s="26">
        <f t="shared" si="109"/>
        <v>3.5190000000000001</v>
      </c>
      <c r="AL160" s="31">
        <f t="shared" si="91"/>
        <v>23468.210999999999</v>
      </c>
      <c r="AM160" s="31">
        <f t="shared" si="125"/>
        <v>26</v>
      </c>
      <c r="AN160" s="29"/>
      <c r="AO160" s="26">
        <f t="shared" si="92"/>
        <v>7.04</v>
      </c>
      <c r="AP160" s="31">
        <f t="shared" si="117"/>
        <v>47020.160000000003</v>
      </c>
      <c r="AQ160" s="31">
        <f t="shared" si="126"/>
        <v>53</v>
      </c>
      <c r="AR160" s="29"/>
      <c r="AS160" s="26">
        <f t="shared" si="93"/>
        <v>10.556999999999999</v>
      </c>
      <c r="AT160" s="31">
        <f t="shared" si="110"/>
        <v>70721.342999999993</v>
      </c>
      <c r="AU160" s="31">
        <f t="shared" si="127"/>
        <v>80</v>
      </c>
      <c r="AV160" s="29"/>
      <c r="AW160" s="26">
        <f t="shared" si="94"/>
        <v>14.076000000000001</v>
      </c>
      <c r="AX160" s="31">
        <f t="shared" si="118"/>
        <v>94576.644</v>
      </c>
      <c r="AY160" s="31">
        <f t="shared" si="128"/>
        <v>107</v>
      </c>
      <c r="AZ160" s="29"/>
      <c r="BA160" s="28">
        <f t="shared" si="95"/>
        <v>17.594999999999999</v>
      </c>
      <c r="BB160" s="31">
        <f t="shared" si="119"/>
        <v>118572.70499999999</v>
      </c>
      <c r="BC160" s="31">
        <f t="shared" si="129"/>
        <v>134</v>
      </c>
      <c r="BD160" s="29"/>
      <c r="BE160" s="28">
        <f t="shared" si="111"/>
        <v>21.113999999999997</v>
      </c>
      <c r="BF160" s="31">
        <f t="shared" si="120"/>
        <v>142709.52599999998</v>
      </c>
      <c r="BG160" s="31">
        <f t="shared" si="130"/>
        <v>161</v>
      </c>
      <c r="BH160" s="29"/>
      <c r="BI160" s="28">
        <f t="shared" si="112"/>
        <v>24.632999999999996</v>
      </c>
      <c r="BJ160" s="31">
        <f t="shared" si="121"/>
        <v>166494.44699999996</v>
      </c>
      <c r="BK160" s="31">
        <f t="shared" si="131"/>
        <v>188</v>
      </c>
      <c r="BL160" s="29"/>
      <c r="BM160" s="28">
        <f t="shared" si="113"/>
        <v>28.152000000000001</v>
      </c>
      <c r="BN160" s="31">
        <f t="shared" si="122"/>
        <v>191405.448</v>
      </c>
      <c r="BO160" s="31">
        <f t="shared" si="132"/>
        <v>216</v>
      </c>
      <c r="BP160" s="29"/>
      <c r="BQ160" s="28">
        <f t="shared" si="114"/>
        <v>31.670999999999999</v>
      </c>
      <c r="BR160" s="31">
        <f t="shared" si="123"/>
        <v>215964.549</v>
      </c>
      <c r="BS160" s="31">
        <f t="shared" si="133"/>
        <v>244</v>
      </c>
      <c r="BT160" s="29"/>
      <c r="BU160" s="28">
        <f t="shared" si="115"/>
        <v>35.19</v>
      </c>
      <c r="BV160" s="31">
        <f t="shared" si="124"/>
        <v>240664.40999999997</v>
      </c>
      <c r="BW160" s="29"/>
    </row>
    <row r="161" spans="1:75" x14ac:dyDescent="0.4">
      <c r="A161" s="14">
        <v>3231</v>
      </c>
      <c r="B161" s="15" t="s">
        <v>193</v>
      </c>
      <c r="C161" s="3">
        <f>INDEX('[1]2013-14 ATR Data'!$A$1:$M$352,MATCH(A161,'[1]2013-14 ATR Data'!$A:$A,0),8)</f>
        <v>2067905.55</v>
      </c>
      <c r="D161" s="3">
        <f>INDEX([2]Sheet1!$A$1:$N$343,MATCH(A161,[2]Sheet1!$A$1:$A$65536,0),6)</f>
        <v>2047088.97</v>
      </c>
      <c r="E161" s="3">
        <f>INDEX('[3]2015-16 ATR Data'!$A$1:$K$372,MATCH($A161,'[3]2015-16 ATR Data'!$A:$A,0),6)</f>
        <v>2706353.72</v>
      </c>
      <c r="F161" s="3">
        <f>INDEX('[4]349y2014'!$A$1:$CK$352,MATCH(A161,'[4]349y2014'!$A:$A,0),5)</f>
        <v>396712.32</v>
      </c>
      <c r="G161" s="3">
        <f>INDEX('[4]343y2015'!$A$1:$J$346,MATCH(A161,'[4]343y2015'!$A:$A,0),5)</f>
        <v>463345.91</v>
      </c>
      <c r="H161" s="3">
        <f>INDEX('[4]340y2016'!$A$1:$H$343,MATCH(A161,'[4]340y2016'!$A:$A,0),5)</f>
        <v>439963.04</v>
      </c>
      <c r="I161" s="3">
        <f t="shared" si="96"/>
        <v>2266390.6800000002</v>
      </c>
      <c r="J161" s="3">
        <f t="shared" si="116"/>
        <v>5521326.9700000007</v>
      </c>
      <c r="K161" s="29"/>
      <c r="L161" s="29">
        <v>38372549</v>
      </c>
      <c r="M161" s="29">
        <v>40799694</v>
      </c>
      <c r="N161" s="29">
        <v>42653827</v>
      </c>
      <c r="O161" s="29">
        <f t="shared" si="97"/>
        <v>121826070</v>
      </c>
      <c r="Q161" s="17">
        <f t="shared" si="98"/>
        <v>4.5321391143948092E-2</v>
      </c>
      <c r="R161" s="29"/>
      <c r="S161" s="30">
        <v>6894.2</v>
      </c>
      <c r="T161" s="19">
        <f t="shared" si="99"/>
        <v>312.4547</v>
      </c>
      <c r="U161" s="20">
        <f t="shared" si="100"/>
        <v>1.5304635197551089E-2</v>
      </c>
      <c r="V161" s="19">
        <f t="shared" si="101"/>
        <v>1745885.8467086463</v>
      </c>
      <c r="W161" s="22"/>
      <c r="X161" s="21">
        <f t="shared" si="102"/>
        <v>261.79125006877285</v>
      </c>
      <c r="Y161" s="21">
        <f t="shared" si="103"/>
        <v>90059.724976859274</v>
      </c>
      <c r="Z161" s="22"/>
      <c r="AA161" s="23">
        <f t="shared" si="104"/>
        <v>13.504232265236059</v>
      </c>
      <c r="AB161" s="23"/>
      <c r="AC161" s="21">
        <v>545415</v>
      </c>
      <c r="AD161" s="21">
        <f t="shared" si="105"/>
        <v>79.112152243915176</v>
      </c>
      <c r="AE161" s="23">
        <f t="shared" si="106"/>
        <v>1.7508488961727711E-3</v>
      </c>
      <c r="AF161" s="22">
        <f t="shared" si="107"/>
        <v>11096.065807285686</v>
      </c>
      <c r="AG161" s="22"/>
      <c r="AH161" s="24">
        <f t="shared" si="108"/>
        <v>1.6638275314568429</v>
      </c>
      <c r="AI161" s="25">
        <f t="shared" si="90"/>
        <v>276.95999999999998</v>
      </c>
      <c r="AJ161" s="29"/>
      <c r="AK161" s="26">
        <f t="shared" si="109"/>
        <v>27.695999999999998</v>
      </c>
      <c r="AL161" s="31">
        <f t="shared" si="91"/>
        <v>184704.62399999998</v>
      </c>
      <c r="AM161" s="31">
        <f t="shared" si="125"/>
        <v>27</v>
      </c>
      <c r="AN161" s="29"/>
      <c r="AO161" s="26">
        <f t="shared" si="92"/>
        <v>55.39</v>
      </c>
      <c r="AP161" s="31">
        <f t="shared" si="117"/>
        <v>369949.81</v>
      </c>
      <c r="AQ161" s="31">
        <f t="shared" si="126"/>
        <v>54</v>
      </c>
      <c r="AR161" s="29"/>
      <c r="AS161" s="26">
        <f t="shared" si="93"/>
        <v>83.087999999999994</v>
      </c>
      <c r="AT161" s="31">
        <f t="shared" si="110"/>
        <v>556606.51199999999</v>
      </c>
      <c r="AU161" s="31">
        <f t="shared" si="127"/>
        <v>81</v>
      </c>
      <c r="AV161" s="29"/>
      <c r="AW161" s="26">
        <f t="shared" si="94"/>
        <v>110.78399999999999</v>
      </c>
      <c r="AX161" s="31">
        <f t="shared" si="118"/>
        <v>744357.696</v>
      </c>
      <c r="AY161" s="31">
        <f t="shared" si="128"/>
        <v>108</v>
      </c>
      <c r="AZ161" s="29"/>
      <c r="BA161" s="28">
        <f t="shared" si="95"/>
        <v>138.47999999999999</v>
      </c>
      <c r="BB161" s="31">
        <f t="shared" si="119"/>
        <v>933216.72</v>
      </c>
      <c r="BC161" s="31">
        <f t="shared" si="129"/>
        <v>135</v>
      </c>
      <c r="BD161" s="29"/>
      <c r="BE161" s="28">
        <f t="shared" si="111"/>
        <v>166.17599999999999</v>
      </c>
      <c r="BF161" s="31">
        <f t="shared" si="120"/>
        <v>1123183.584</v>
      </c>
      <c r="BG161" s="31">
        <f t="shared" si="130"/>
        <v>163</v>
      </c>
      <c r="BH161" s="29"/>
      <c r="BI161" s="28">
        <f t="shared" si="112"/>
        <v>193.87199999999999</v>
      </c>
      <c r="BJ161" s="31">
        <f t="shared" si="121"/>
        <v>1310380.848</v>
      </c>
      <c r="BK161" s="31">
        <f t="shared" si="131"/>
        <v>190</v>
      </c>
      <c r="BL161" s="29"/>
      <c r="BM161" s="28">
        <f t="shared" si="113"/>
        <v>221.56799999999998</v>
      </c>
      <c r="BN161" s="31">
        <f t="shared" si="122"/>
        <v>1506440.8319999999</v>
      </c>
      <c r="BO161" s="31">
        <f t="shared" si="132"/>
        <v>219</v>
      </c>
      <c r="BP161" s="29"/>
      <c r="BQ161" s="28">
        <f t="shared" si="114"/>
        <v>249.26399999999998</v>
      </c>
      <c r="BR161" s="31">
        <f t="shared" si="123"/>
        <v>1699731.2159999998</v>
      </c>
      <c r="BS161" s="31">
        <f t="shared" si="133"/>
        <v>247</v>
      </c>
      <c r="BT161" s="29"/>
      <c r="BU161" s="28">
        <f t="shared" si="115"/>
        <v>276.95999999999998</v>
      </c>
      <c r="BV161" s="31">
        <f t="shared" si="124"/>
        <v>1894129.44</v>
      </c>
      <c r="BW161" s="29"/>
    </row>
    <row r="162" spans="1:75" x14ac:dyDescent="0.4">
      <c r="A162" s="14">
        <v>3312</v>
      </c>
      <c r="B162" s="15" t="s">
        <v>194</v>
      </c>
      <c r="C162" s="3">
        <f>INDEX('[1]2013-14 ATR Data'!$A$1:$M$352,MATCH(A162,'[1]2013-14 ATR Data'!$A:$A,0),8)</f>
        <v>228207.79</v>
      </c>
      <c r="D162" s="3">
        <f>INDEX([2]Sheet1!$A$1:$N$343,MATCH(A162,[2]Sheet1!$A$1:$A$65536,0),6)</f>
        <v>213752.29</v>
      </c>
      <c r="E162" s="3">
        <f>INDEX('[3]2015-16 ATR Data'!$A$1:$K$372,MATCH($A162,'[3]2015-16 ATR Data'!$A:$A,0),6)</f>
        <v>224234.21</v>
      </c>
      <c r="F162" s="3">
        <f>INDEX('[4]349y2014'!$A$1:$CK$352,MATCH(A162,'[4]349y2014'!$A:$A,0),5)</f>
        <v>29028.16</v>
      </c>
      <c r="G162" s="3">
        <f>INDEX('[4]343y2015'!$A$1:$J$346,MATCH(A162,'[4]343y2015'!$A:$A,0),5)</f>
        <v>28913.87</v>
      </c>
      <c r="H162" s="3">
        <f>INDEX('[4]340y2016'!$A$1:$H$343,MATCH(A162,'[4]340y2016'!$A:$A,0),5)</f>
        <v>37871.01</v>
      </c>
      <c r="I162" s="3">
        <f t="shared" si="96"/>
        <v>186363.19999999998</v>
      </c>
      <c r="J162" s="3">
        <f t="shared" si="116"/>
        <v>570381.25</v>
      </c>
      <c r="K162" s="29"/>
      <c r="L162" s="29">
        <v>12223025</v>
      </c>
      <c r="M162" s="29">
        <v>12537200</v>
      </c>
      <c r="N162" s="29">
        <v>12658010</v>
      </c>
      <c r="O162" s="29">
        <f t="shared" si="97"/>
        <v>37418235</v>
      </c>
      <c r="Q162" s="17">
        <f t="shared" si="98"/>
        <v>1.5243403383403841E-2</v>
      </c>
      <c r="R162" s="29"/>
      <c r="S162" s="30">
        <v>1913.8</v>
      </c>
      <c r="T162" s="19">
        <f t="shared" si="99"/>
        <v>29.172799999999999</v>
      </c>
      <c r="U162" s="20">
        <f t="shared" si="100"/>
        <v>1.4289401365737764E-3</v>
      </c>
      <c r="V162" s="19">
        <f t="shared" si="101"/>
        <v>163007.24114203433</v>
      </c>
      <c r="W162" s="22"/>
      <c r="X162" s="21">
        <f t="shared" si="102"/>
        <v>24.442531285355276</v>
      </c>
      <c r="Y162" s="21">
        <f t="shared" si="103"/>
        <v>25000.188805185997</v>
      </c>
      <c r="Z162" s="22"/>
      <c r="AA162" s="23">
        <f t="shared" si="104"/>
        <v>3.7487162700833703</v>
      </c>
      <c r="AB162" s="23"/>
      <c r="AC162" s="21">
        <v>49278</v>
      </c>
      <c r="AD162" s="21">
        <f t="shared" si="105"/>
        <v>25.748772076497023</v>
      </c>
      <c r="AE162" s="23">
        <f t="shared" si="106"/>
        <v>5.6985188607868429E-4</v>
      </c>
      <c r="AF162" s="22">
        <f t="shared" si="107"/>
        <v>3611.4561582994488</v>
      </c>
      <c r="AG162" s="22"/>
      <c r="AH162" s="24">
        <f t="shared" si="108"/>
        <v>0.54152888863389548</v>
      </c>
      <c r="AI162" s="25">
        <f t="shared" si="90"/>
        <v>28.73</v>
      </c>
      <c r="AJ162" s="29"/>
      <c r="AK162" s="26">
        <f t="shared" si="109"/>
        <v>2.8730000000000002</v>
      </c>
      <c r="AL162" s="31">
        <f t="shared" si="91"/>
        <v>19160.037</v>
      </c>
      <c r="AM162" s="31">
        <f t="shared" si="125"/>
        <v>10</v>
      </c>
      <c r="AN162" s="29"/>
      <c r="AO162" s="26">
        <f t="shared" si="92"/>
        <v>5.75</v>
      </c>
      <c r="AP162" s="31">
        <f t="shared" si="117"/>
        <v>38404.25</v>
      </c>
      <c r="AQ162" s="31">
        <f t="shared" si="126"/>
        <v>20</v>
      </c>
      <c r="AR162" s="29"/>
      <c r="AS162" s="26">
        <f t="shared" si="93"/>
        <v>8.6189999999999998</v>
      </c>
      <c r="AT162" s="31">
        <f t="shared" si="110"/>
        <v>57738.680999999997</v>
      </c>
      <c r="AU162" s="31">
        <f t="shared" si="127"/>
        <v>30</v>
      </c>
      <c r="AV162" s="29"/>
      <c r="AW162" s="26">
        <f t="shared" si="94"/>
        <v>11.492000000000001</v>
      </c>
      <c r="AX162" s="31">
        <f t="shared" si="118"/>
        <v>77214.748000000007</v>
      </c>
      <c r="AY162" s="31">
        <f t="shared" si="128"/>
        <v>40</v>
      </c>
      <c r="AZ162" s="29"/>
      <c r="BA162" s="28">
        <f t="shared" si="95"/>
        <v>14.365</v>
      </c>
      <c r="BB162" s="31">
        <f t="shared" si="119"/>
        <v>96805.735000000001</v>
      </c>
      <c r="BC162" s="31">
        <f t="shared" si="129"/>
        <v>51</v>
      </c>
      <c r="BD162" s="29"/>
      <c r="BE162" s="28">
        <f t="shared" si="111"/>
        <v>17.238</v>
      </c>
      <c r="BF162" s="31">
        <f t="shared" si="120"/>
        <v>116511.64199999999</v>
      </c>
      <c r="BG162" s="31">
        <f t="shared" si="130"/>
        <v>61</v>
      </c>
      <c r="BH162" s="29"/>
      <c r="BI162" s="28">
        <f t="shared" si="112"/>
        <v>20.111000000000001</v>
      </c>
      <c r="BJ162" s="31">
        <f t="shared" si="121"/>
        <v>135930.24900000001</v>
      </c>
      <c r="BK162" s="31">
        <f t="shared" si="131"/>
        <v>71</v>
      </c>
      <c r="BL162" s="29"/>
      <c r="BM162" s="28">
        <f t="shared" si="113"/>
        <v>22.984000000000002</v>
      </c>
      <c r="BN162" s="31">
        <f t="shared" si="122"/>
        <v>156268.21600000001</v>
      </c>
      <c r="BO162" s="31">
        <f t="shared" si="132"/>
        <v>82</v>
      </c>
      <c r="BP162" s="29"/>
      <c r="BQ162" s="28">
        <f t="shared" si="114"/>
        <v>25.856999999999999</v>
      </c>
      <c r="BR162" s="31">
        <f t="shared" si="123"/>
        <v>176318.883</v>
      </c>
      <c r="BS162" s="31">
        <f t="shared" si="133"/>
        <v>92</v>
      </c>
      <c r="BT162" s="29"/>
      <c r="BU162" s="28">
        <f t="shared" si="115"/>
        <v>28.73</v>
      </c>
      <c r="BV162" s="31">
        <f t="shared" si="124"/>
        <v>196484.47</v>
      </c>
      <c r="BW162" s="29"/>
    </row>
    <row r="163" spans="1:75" x14ac:dyDescent="0.4">
      <c r="A163" s="14">
        <v>3330</v>
      </c>
      <c r="B163" s="15" t="s">
        <v>195</v>
      </c>
      <c r="C163" s="3">
        <f>INDEX('[1]2013-14 ATR Data'!$A$1:$M$352,MATCH(A163,'[1]2013-14 ATR Data'!$A:$A,0),8)</f>
        <v>149717.22</v>
      </c>
      <c r="D163" s="3">
        <f>INDEX([2]Sheet1!$A$1:$N$343,MATCH(A163,[2]Sheet1!$A$1:$A$65536,0),6)</f>
        <v>131699.41</v>
      </c>
      <c r="E163" s="3">
        <f>INDEX('[3]2015-16 ATR Data'!$A$1:$K$372,MATCH($A163,'[3]2015-16 ATR Data'!$A:$A,0),6)</f>
        <v>146663.69</v>
      </c>
      <c r="F163" s="3">
        <f>INDEX('[4]349y2014'!$A$1:$CK$352,MATCH(A163,'[4]349y2014'!$A:$A,0),5)</f>
        <v>61604.73</v>
      </c>
      <c r="G163" s="3">
        <f>INDEX('[4]343y2015'!$A$1:$J$346,MATCH(A163,'[4]343y2015'!$A:$A,0),5)</f>
        <v>51805.16</v>
      </c>
      <c r="H163" s="3">
        <f>INDEX('[4]340y2016'!$A$1:$H$343,MATCH(A163,'[4]340y2016'!$A:$A,0),5)</f>
        <v>53948.02</v>
      </c>
      <c r="I163" s="3">
        <f t="shared" si="96"/>
        <v>92715.670000000013</v>
      </c>
      <c r="J163" s="3">
        <f t="shared" si="116"/>
        <v>260722.41</v>
      </c>
      <c r="K163" s="29"/>
      <c r="L163" s="29">
        <v>2107197</v>
      </c>
      <c r="M163" s="29">
        <v>2216578</v>
      </c>
      <c r="N163" s="29">
        <v>2199461</v>
      </c>
      <c r="O163" s="29">
        <f t="shared" si="97"/>
        <v>6523236</v>
      </c>
      <c r="Q163" s="17">
        <f t="shared" si="98"/>
        <v>3.9968262684348686E-2</v>
      </c>
      <c r="R163" s="29"/>
      <c r="S163" s="30">
        <v>349</v>
      </c>
      <c r="T163" s="19">
        <f t="shared" si="99"/>
        <v>13.9489</v>
      </c>
      <c r="U163" s="20">
        <f t="shared" si="100"/>
        <v>6.8324408596548674E-4</v>
      </c>
      <c r="V163" s="19">
        <f t="shared" si="101"/>
        <v>77941.497078310029</v>
      </c>
      <c r="W163" s="22"/>
      <c r="X163" s="21">
        <f t="shared" si="102"/>
        <v>11.687134064823816</v>
      </c>
      <c r="Y163" s="21">
        <f t="shared" si="103"/>
        <v>4559.0270106645994</v>
      </c>
      <c r="Z163" s="22"/>
      <c r="AA163" s="23">
        <f t="shared" si="104"/>
        <v>0.6836147864244414</v>
      </c>
      <c r="AB163" s="23"/>
      <c r="AC163" s="21">
        <v>50084</v>
      </c>
      <c r="AD163" s="21">
        <f t="shared" si="105"/>
        <v>143.50716332378224</v>
      </c>
      <c r="AE163" s="23">
        <f t="shared" si="106"/>
        <v>3.1759894197247686E-3</v>
      </c>
      <c r="AF163" s="22">
        <f t="shared" si="107"/>
        <v>20127.943468761558</v>
      </c>
      <c r="AG163" s="22"/>
      <c r="AH163" s="24">
        <f t="shared" si="108"/>
        <v>3.0181351730036825</v>
      </c>
      <c r="AI163" s="25">
        <f t="shared" si="90"/>
        <v>15.39</v>
      </c>
      <c r="AJ163" s="29"/>
      <c r="AK163" s="26">
        <f t="shared" si="109"/>
        <v>1.5390000000000001</v>
      </c>
      <c r="AL163" s="31">
        <f t="shared" si="91"/>
        <v>10263.591</v>
      </c>
      <c r="AM163" s="31">
        <f t="shared" si="125"/>
        <v>29</v>
      </c>
      <c r="AN163" s="29"/>
      <c r="AO163" s="26">
        <f t="shared" si="92"/>
        <v>3.08</v>
      </c>
      <c r="AP163" s="31">
        <f t="shared" si="117"/>
        <v>20571.32</v>
      </c>
      <c r="AQ163" s="31">
        <f t="shared" si="126"/>
        <v>59</v>
      </c>
      <c r="AR163" s="29"/>
      <c r="AS163" s="26">
        <f t="shared" si="93"/>
        <v>4.617</v>
      </c>
      <c r="AT163" s="31">
        <f t="shared" si="110"/>
        <v>30929.282999999999</v>
      </c>
      <c r="AU163" s="31">
        <f t="shared" si="127"/>
        <v>89</v>
      </c>
      <c r="AV163" s="29"/>
      <c r="AW163" s="26">
        <f t="shared" si="94"/>
        <v>6.1560000000000006</v>
      </c>
      <c r="AX163" s="31">
        <f t="shared" si="118"/>
        <v>41362.164000000004</v>
      </c>
      <c r="AY163" s="31">
        <f t="shared" si="128"/>
        <v>119</v>
      </c>
      <c r="AZ163" s="29"/>
      <c r="BA163" s="28">
        <f t="shared" si="95"/>
        <v>7.6950000000000003</v>
      </c>
      <c r="BB163" s="31">
        <f t="shared" si="119"/>
        <v>51856.605000000003</v>
      </c>
      <c r="BC163" s="31">
        <f t="shared" si="129"/>
        <v>149</v>
      </c>
      <c r="BD163" s="29"/>
      <c r="BE163" s="28">
        <f t="shared" si="111"/>
        <v>9.234</v>
      </c>
      <c r="BF163" s="31">
        <f t="shared" si="120"/>
        <v>62412.606</v>
      </c>
      <c r="BG163" s="31">
        <f t="shared" si="130"/>
        <v>179</v>
      </c>
      <c r="BH163" s="29"/>
      <c r="BI163" s="28">
        <f t="shared" si="112"/>
        <v>10.773</v>
      </c>
      <c r="BJ163" s="31">
        <f t="shared" si="121"/>
        <v>72814.706999999995</v>
      </c>
      <c r="BK163" s="31">
        <f t="shared" si="131"/>
        <v>209</v>
      </c>
      <c r="BL163" s="29"/>
      <c r="BM163" s="28">
        <f t="shared" si="113"/>
        <v>12.312000000000001</v>
      </c>
      <c r="BN163" s="31">
        <f t="shared" si="122"/>
        <v>83709.288000000015</v>
      </c>
      <c r="BO163" s="31">
        <f t="shared" si="132"/>
        <v>240</v>
      </c>
      <c r="BP163" s="29"/>
      <c r="BQ163" s="28">
        <f t="shared" si="114"/>
        <v>13.851000000000001</v>
      </c>
      <c r="BR163" s="31">
        <f t="shared" si="123"/>
        <v>94449.969000000012</v>
      </c>
      <c r="BS163" s="31">
        <f t="shared" si="133"/>
        <v>271</v>
      </c>
      <c r="BT163" s="29"/>
      <c r="BU163" s="28">
        <f t="shared" si="115"/>
        <v>15.39</v>
      </c>
      <c r="BV163" s="31">
        <f t="shared" si="124"/>
        <v>105252.21</v>
      </c>
      <c r="BW163" s="29"/>
    </row>
    <row r="164" spans="1:75" x14ac:dyDescent="0.4">
      <c r="A164" s="14">
        <v>3348</v>
      </c>
      <c r="B164" s="15" t="s">
        <v>196</v>
      </c>
      <c r="C164" s="3">
        <f>INDEX('[1]2013-14 ATR Data'!$A$1:$M$352,MATCH(A164,'[1]2013-14 ATR Data'!$A:$A,0),8)</f>
        <v>149352.04999999999</v>
      </c>
      <c r="D164" s="3">
        <f>INDEX([2]Sheet1!$A$1:$N$343,MATCH(A164,[2]Sheet1!$A$1:$A$65536,0),6)</f>
        <v>142098.93</v>
      </c>
      <c r="E164" s="3">
        <f>INDEX('[3]2015-16 ATR Data'!$A$1:$K$372,MATCH($A164,'[3]2015-16 ATR Data'!$A:$A,0),6)</f>
        <v>116102.66</v>
      </c>
      <c r="F164" s="3">
        <f>INDEX('[4]349y2014'!$A$1:$CK$352,MATCH(A164,'[4]349y2014'!$A:$A,0),5)</f>
        <v>21527.14</v>
      </c>
      <c r="G164" s="3">
        <f>INDEX('[4]343y2015'!$A$1:$J$346,MATCH(A164,'[4]343y2015'!$A:$A,0),5)</f>
        <v>21741.43</v>
      </c>
      <c r="H164" s="3">
        <f>INDEX('[4]340y2016'!$A$1:$H$343,MATCH(A164,'[4]340y2016'!$A:$A,0),5)</f>
        <v>14624.29</v>
      </c>
      <c r="I164" s="3">
        <f t="shared" si="96"/>
        <v>101478.37</v>
      </c>
      <c r="J164" s="3">
        <f t="shared" si="116"/>
        <v>349660.78</v>
      </c>
      <c r="K164" s="29"/>
      <c r="L164" s="29">
        <v>2871131</v>
      </c>
      <c r="M164" s="29">
        <v>2949864</v>
      </c>
      <c r="N164" s="29">
        <v>2908411</v>
      </c>
      <c r="O164" s="29">
        <f t="shared" si="97"/>
        <v>8729406</v>
      </c>
      <c r="Q164" s="17">
        <f t="shared" si="98"/>
        <v>4.0055506640428916E-2</v>
      </c>
      <c r="R164" s="29"/>
      <c r="S164" s="30">
        <v>467.3</v>
      </c>
      <c r="T164" s="19">
        <f t="shared" si="99"/>
        <v>18.7179</v>
      </c>
      <c r="U164" s="20">
        <f t="shared" si="100"/>
        <v>9.1683892469609683E-4</v>
      </c>
      <c r="V164" s="19">
        <f t="shared" si="101"/>
        <v>104588.97462610668</v>
      </c>
      <c r="W164" s="22"/>
      <c r="X164" s="21">
        <f t="shared" si="102"/>
        <v>15.682857193898137</v>
      </c>
      <c r="Y164" s="21">
        <f t="shared" si="103"/>
        <v>6104.3934730188184</v>
      </c>
      <c r="Z164" s="22"/>
      <c r="AA164" s="23">
        <f t="shared" si="104"/>
        <v>0.91533865242447421</v>
      </c>
      <c r="AB164" s="23"/>
      <c r="AC164" s="21">
        <v>54298</v>
      </c>
      <c r="AD164" s="21">
        <f t="shared" si="105"/>
        <v>116.19516370639846</v>
      </c>
      <c r="AE164" s="23">
        <f t="shared" si="106"/>
        <v>2.5715413921330848E-3</v>
      </c>
      <c r="AF164" s="22">
        <f t="shared" si="107"/>
        <v>16297.233059712345</v>
      </c>
      <c r="AG164" s="22"/>
      <c r="AH164" s="24">
        <f t="shared" si="108"/>
        <v>2.4437296535780995</v>
      </c>
      <c r="AI164" s="25">
        <f t="shared" si="90"/>
        <v>19.04</v>
      </c>
      <c r="AJ164" s="29"/>
      <c r="AK164" s="26">
        <f t="shared" si="109"/>
        <v>1.9039999999999999</v>
      </c>
      <c r="AL164" s="31">
        <f t="shared" si="91"/>
        <v>12697.776</v>
      </c>
      <c r="AM164" s="31">
        <f t="shared" si="125"/>
        <v>27</v>
      </c>
      <c r="AN164" s="29"/>
      <c r="AO164" s="26">
        <f t="shared" si="92"/>
        <v>3.81</v>
      </c>
      <c r="AP164" s="31">
        <f t="shared" si="117"/>
        <v>25446.99</v>
      </c>
      <c r="AQ164" s="31">
        <f t="shared" si="126"/>
        <v>54</v>
      </c>
      <c r="AR164" s="29"/>
      <c r="AS164" s="26">
        <f t="shared" si="93"/>
        <v>5.7119999999999997</v>
      </c>
      <c r="AT164" s="31">
        <f t="shared" si="110"/>
        <v>38264.688000000002</v>
      </c>
      <c r="AU164" s="31">
        <f t="shared" si="127"/>
        <v>82</v>
      </c>
      <c r="AV164" s="29"/>
      <c r="AW164" s="26">
        <f t="shared" si="94"/>
        <v>7.6159999999999997</v>
      </c>
      <c r="AX164" s="31">
        <f t="shared" si="118"/>
        <v>51171.903999999995</v>
      </c>
      <c r="AY164" s="31">
        <f t="shared" si="128"/>
        <v>110</v>
      </c>
      <c r="AZ164" s="29"/>
      <c r="BA164" s="28">
        <f t="shared" si="95"/>
        <v>9.52</v>
      </c>
      <c r="BB164" s="31">
        <f t="shared" si="119"/>
        <v>64155.28</v>
      </c>
      <c r="BC164" s="31">
        <f t="shared" si="129"/>
        <v>137</v>
      </c>
      <c r="BD164" s="29"/>
      <c r="BE164" s="28">
        <f t="shared" si="111"/>
        <v>11.423999999999999</v>
      </c>
      <c r="BF164" s="31">
        <f t="shared" si="120"/>
        <v>77214.815999999992</v>
      </c>
      <c r="BG164" s="31">
        <f t="shared" si="130"/>
        <v>165</v>
      </c>
      <c r="BH164" s="29"/>
      <c r="BI164" s="28">
        <f t="shared" si="112"/>
        <v>13.327999999999999</v>
      </c>
      <c r="BJ164" s="31">
        <f t="shared" si="121"/>
        <v>90083.95199999999</v>
      </c>
      <c r="BK164" s="31">
        <f t="shared" si="131"/>
        <v>193</v>
      </c>
      <c r="BL164" s="29"/>
      <c r="BM164" s="28">
        <f t="shared" si="113"/>
        <v>15.231999999999999</v>
      </c>
      <c r="BN164" s="31">
        <f t="shared" si="122"/>
        <v>103562.368</v>
      </c>
      <c r="BO164" s="31">
        <f t="shared" si="132"/>
        <v>222</v>
      </c>
      <c r="BP164" s="29"/>
      <c r="BQ164" s="28">
        <f t="shared" si="114"/>
        <v>17.135999999999999</v>
      </c>
      <c r="BR164" s="31">
        <f t="shared" si="123"/>
        <v>116850.38399999999</v>
      </c>
      <c r="BS164" s="31">
        <f t="shared" si="133"/>
        <v>250</v>
      </c>
      <c r="BT164" s="29"/>
      <c r="BU164" s="28">
        <f t="shared" si="115"/>
        <v>19.04</v>
      </c>
      <c r="BV164" s="31">
        <f t="shared" si="124"/>
        <v>130214.56</v>
      </c>
      <c r="BW164" s="29"/>
    </row>
    <row r="165" spans="1:75" x14ac:dyDescent="0.4">
      <c r="A165" s="14">
        <v>3375</v>
      </c>
      <c r="B165" s="15" t="s">
        <v>197</v>
      </c>
      <c r="C165" s="3">
        <f>INDEX('[1]2013-14 ATR Data'!$A$1:$M$352,MATCH(A165,'[1]2013-14 ATR Data'!$A:$A,0),8)</f>
        <v>519660.79999999999</v>
      </c>
      <c r="D165" s="3">
        <f>INDEX([2]Sheet1!$A$1:$N$343,MATCH(A165,[2]Sheet1!$A$1:$A$65536,0),6)</f>
        <v>473565.75</v>
      </c>
      <c r="E165" s="3">
        <f>INDEX('[3]2015-16 ATR Data'!$A$1:$K$372,MATCH($A165,'[3]2015-16 ATR Data'!$A:$A,0),6)</f>
        <v>471785.72</v>
      </c>
      <c r="F165" s="3">
        <f>INDEX('[4]349y2014'!$A$1:$CK$352,MATCH(A165,'[4]349y2014'!$A:$A,0),5)</f>
        <v>80471.41</v>
      </c>
      <c r="G165" s="3">
        <f>INDEX('[4]343y2015'!$A$1:$J$346,MATCH(A165,'[4]343y2015'!$A:$A,0),5)</f>
        <v>80471.41</v>
      </c>
      <c r="H165" s="3">
        <f>INDEX('[4]340y2016'!$A$1:$H$343,MATCH(A165,'[4]340y2016'!$A:$A,0),5)</f>
        <v>81671.839999999997</v>
      </c>
      <c r="I165" s="3">
        <f t="shared" si="96"/>
        <v>390113.88</v>
      </c>
      <c r="J165" s="3">
        <f t="shared" si="116"/>
        <v>1222397.6100000001</v>
      </c>
      <c r="K165" s="29"/>
      <c r="L165" s="29">
        <v>11133487</v>
      </c>
      <c r="M165" s="29">
        <v>11440975</v>
      </c>
      <c r="N165" s="29">
        <v>11649856</v>
      </c>
      <c r="O165" s="29">
        <f t="shared" si="97"/>
        <v>34224318</v>
      </c>
      <c r="Q165" s="17">
        <f t="shared" si="98"/>
        <v>3.5717223349783042E-2</v>
      </c>
      <c r="R165" s="29"/>
      <c r="S165" s="30">
        <v>1744.8</v>
      </c>
      <c r="T165" s="19">
        <f t="shared" si="99"/>
        <v>62.319400000000002</v>
      </c>
      <c r="U165" s="20">
        <f t="shared" si="100"/>
        <v>3.0525246787142754E-3</v>
      </c>
      <c r="V165" s="19">
        <f t="shared" si="101"/>
        <v>348218.66477084457</v>
      </c>
      <c r="W165" s="22"/>
      <c r="X165" s="21">
        <f t="shared" si="102"/>
        <v>52.214524632005485</v>
      </c>
      <c r="Y165" s="21">
        <f t="shared" si="103"/>
        <v>22792.522430394252</v>
      </c>
      <c r="Z165" s="22"/>
      <c r="AA165" s="23">
        <f t="shared" si="104"/>
        <v>3.4176821757976086</v>
      </c>
      <c r="AB165" s="23"/>
      <c r="AC165" s="21">
        <v>119087</v>
      </c>
      <c r="AD165" s="21">
        <f t="shared" si="105"/>
        <v>68.25252177900046</v>
      </c>
      <c r="AE165" s="23">
        <f t="shared" si="106"/>
        <v>1.5105119634381099E-3</v>
      </c>
      <c r="AF165" s="22">
        <f t="shared" si="107"/>
        <v>9572.9221325948456</v>
      </c>
      <c r="AG165" s="22"/>
      <c r="AH165" s="24">
        <f t="shared" si="108"/>
        <v>1.4354359173181654</v>
      </c>
      <c r="AI165" s="25">
        <f t="shared" si="90"/>
        <v>57.07</v>
      </c>
      <c r="AJ165" s="29"/>
      <c r="AK165" s="26">
        <f t="shared" si="109"/>
        <v>5.7070000000000007</v>
      </c>
      <c r="AL165" s="31">
        <f t="shared" si="91"/>
        <v>38059.983000000007</v>
      </c>
      <c r="AM165" s="31">
        <f t="shared" si="125"/>
        <v>22</v>
      </c>
      <c r="AN165" s="29"/>
      <c r="AO165" s="26">
        <f t="shared" si="92"/>
        <v>11.41</v>
      </c>
      <c r="AP165" s="31">
        <f t="shared" si="117"/>
        <v>76207.39</v>
      </c>
      <c r="AQ165" s="31">
        <f t="shared" si="126"/>
        <v>44</v>
      </c>
      <c r="AR165" s="29"/>
      <c r="AS165" s="26">
        <f t="shared" si="93"/>
        <v>17.120999999999999</v>
      </c>
      <c r="AT165" s="31">
        <f t="shared" si="110"/>
        <v>114693.579</v>
      </c>
      <c r="AU165" s="31">
        <f t="shared" si="127"/>
        <v>66</v>
      </c>
      <c r="AV165" s="29"/>
      <c r="AW165" s="26">
        <f t="shared" si="94"/>
        <v>22.828000000000003</v>
      </c>
      <c r="AX165" s="31">
        <f t="shared" si="118"/>
        <v>153381.33200000002</v>
      </c>
      <c r="AY165" s="31">
        <f t="shared" si="128"/>
        <v>88</v>
      </c>
      <c r="AZ165" s="29"/>
      <c r="BA165" s="28">
        <f t="shared" si="95"/>
        <v>28.535</v>
      </c>
      <c r="BB165" s="31">
        <f t="shared" si="119"/>
        <v>192297.36499999999</v>
      </c>
      <c r="BC165" s="31">
        <f t="shared" si="129"/>
        <v>110</v>
      </c>
      <c r="BD165" s="29"/>
      <c r="BE165" s="28">
        <f t="shared" si="111"/>
        <v>34.241999999999997</v>
      </c>
      <c r="BF165" s="31">
        <f t="shared" si="120"/>
        <v>231441.67799999999</v>
      </c>
      <c r="BG165" s="31">
        <f t="shared" si="130"/>
        <v>133</v>
      </c>
      <c r="BH165" s="29"/>
      <c r="BI165" s="28">
        <f t="shared" si="112"/>
        <v>39.948999999999998</v>
      </c>
      <c r="BJ165" s="31">
        <f t="shared" si="121"/>
        <v>270015.29099999997</v>
      </c>
      <c r="BK165" s="31">
        <f t="shared" si="131"/>
        <v>155</v>
      </c>
      <c r="BL165" s="29"/>
      <c r="BM165" s="28">
        <f t="shared" si="113"/>
        <v>45.656000000000006</v>
      </c>
      <c r="BN165" s="31">
        <f t="shared" si="122"/>
        <v>310415.14400000003</v>
      </c>
      <c r="BO165" s="31">
        <f t="shared" si="132"/>
        <v>178</v>
      </c>
      <c r="BP165" s="29"/>
      <c r="BQ165" s="28">
        <f t="shared" si="114"/>
        <v>51.363</v>
      </c>
      <c r="BR165" s="31">
        <f t="shared" si="123"/>
        <v>350244.29700000002</v>
      </c>
      <c r="BS165" s="31">
        <f t="shared" si="133"/>
        <v>201</v>
      </c>
      <c r="BT165" s="29"/>
      <c r="BU165" s="28">
        <f t="shared" si="115"/>
        <v>57.07</v>
      </c>
      <c r="BV165" s="31">
        <f t="shared" si="124"/>
        <v>390301.73</v>
      </c>
      <c r="BW165" s="29"/>
    </row>
    <row r="166" spans="1:75" x14ac:dyDescent="0.4">
      <c r="A166" s="14">
        <v>3420</v>
      </c>
      <c r="B166" s="15" t="s">
        <v>198</v>
      </c>
      <c r="C166" s="3">
        <f>INDEX('[1]2013-14 ATR Data'!$A$1:$M$352,MATCH(A166,'[1]2013-14 ATR Data'!$A:$A,0),8)</f>
        <v>325198.49</v>
      </c>
      <c r="D166" s="3">
        <f>INDEX([2]Sheet1!$A$1:$N$343,MATCH(A166,[2]Sheet1!$A$1:$A$65536,0),6)</f>
        <v>333677.11</v>
      </c>
      <c r="E166" s="3">
        <f>INDEX('[3]2015-16 ATR Data'!$A$1:$K$372,MATCH($A166,'[3]2015-16 ATR Data'!$A:$A,0),6)</f>
        <v>362268.89</v>
      </c>
      <c r="F166" s="3">
        <f>INDEX('[4]349y2014'!$A$1:$CK$352,MATCH(A166,'[4]349y2014'!$A:$A,0),5)</f>
        <v>79887.149999999994</v>
      </c>
      <c r="G166" s="3">
        <f>INDEX('[4]343y2015'!$A$1:$J$346,MATCH(A166,'[4]343y2015'!$A:$A,0),5)</f>
        <v>106458.58</v>
      </c>
      <c r="H166" s="3">
        <f>INDEX('[4]340y2016'!$A$1:$H$343,MATCH(A166,'[4]340y2016'!$A:$A,0),5)</f>
        <v>106458.58</v>
      </c>
      <c r="I166" s="3">
        <f t="shared" si="96"/>
        <v>255810.31</v>
      </c>
      <c r="J166" s="3">
        <f t="shared" si="116"/>
        <v>728340.17999999993</v>
      </c>
      <c r="K166" s="29"/>
      <c r="L166" s="29">
        <v>3622408</v>
      </c>
      <c r="M166" s="29">
        <v>3881987</v>
      </c>
      <c r="N166" s="29">
        <v>3981694</v>
      </c>
      <c r="O166" s="29">
        <f t="shared" si="97"/>
        <v>11486089</v>
      </c>
      <c r="Q166" s="17">
        <f t="shared" si="98"/>
        <v>6.3410633506322298E-2</v>
      </c>
      <c r="R166" s="29"/>
      <c r="S166" s="30">
        <v>615</v>
      </c>
      <c r="T166" s="19">
        <f t="shared" si="99"/>
        <v>38.997500000000002</v>
      </c>
      <c r="U166" s="20">
        <f t="shared" si="100"/>
        <v>1.9101729342413433E-3</v>
      </c>
      <c r="V166" s="19">
        <f t="shared" si="101"/>
        <v>217904.17397152432</v>
      </c>
      <c r="W166" s="22"/>
      <c r="X166" s="21">
        <f t="shared" si="102"/>
        <v>32.674190129183437</v>
      </c>
      <c r="Y166" s="21">
        <f t="shared" si="103"/>
        <v>8033.8155058989369</v>
      </c>
      <c r="Z166" s="22"/>
      <c r="AA166" s="23">
        <f t="shared" si="104"/>
        <v>1.2046506981404914</v>
      </c>
      <c r="AB166" s="23"/>
      <c r="AC166" s="21">
        <v>89284</v>
      </c>
      <c r="AD166" s="21">
        <f t="shared" si="105"/>
        <v>145.17723577235773</v>
      </c>
      <c r="AE166" s="23">
        <f t="shared" si="106"/>
        <v>3.2129501700037103E-3</v>
      </c>
      <c r="AF166" s="22">
        <f t="shared" si="107"/>
        <v>20362.1835098515</v>
      </c>
      <c r="AG166" s="22"/>
      <c r="AH166" s="24">
        <f t="shared" si="108"/>
        <v>3.0532588858676712</v>
      </c>
      <c r="AI166" s="25">
        <f t="shared" si="90"/>
        <v>36.93</v>
      </c>
      <c r="AJ166" s="29"/>
      <c r="AK166" s="26">
        <f t="shared" si="109"/>
        <v>3.6930000000000001</v>
      </c>
      <c r="AL166" s="31">
        <f t="shared" si="91"/>
        <v>24628.617000000002</v>
      </c>
      <c r="AM166" s="31">
        <f t="shared" si="125"/>
        <v>40</v>
      </c>
      <c r="AN166" s="29"/>
      <c r="AO166" s="26">
        <f t="shared" si="92"/>
        <v>7.39</v>
      </c>
      <c r="AP166" s="31">
        <f t="shared" si="117"/>
        <v>49357.81</v>
      </c>
      <c r="AQ166" s="31">
        <f t="shared" si="126"/>
        <v>80</v>
      </c>
      <c r="AR166" s="29"/>
      <c r="AS166" s="26">
        <f t="shared" si="93"/>
        <v>11.078999999999999</v>
      </c>
      <c r="AT166" s="31">
        <f t="shared" si="110"/>
        <v>74218.22099999999</v>
      </c>
      <c r="AU166" s="31">
        <f t="shared" si="127"/>
        <v>121</v>
      </c>
      <c r="AV166" s="29"/>
      <c r="AW166" s="26">
        <f t="shared" si="94"/>
        <v>14.772</v>
      </c>
      <c r="AX166" s="31">
        <f t="shared" si="118"/>
        <v>99253.067999999999</v>
      </c>
      <c r="AY166" s="31">
        <f t="shared" si="128"/>
        <v>161</v>
      </c>
      <c r="AZ166" s="29"/>
      <c r="BA166" s="28">
        <f t="shared" si="95"/>
        <v>18.465</v>
      </c>
      <c r="BB166" s="31">
        <f t="shared" si="119"/>
        <v>124435.63499999999</v>
      </c>
      <c r="BC166" s="31">
        <f t="shared" si="129"/>
        <v>202</v>
      </c>
      <c r="BD166" s="29"/>
      <c r="BE166" s="28">
        <f t="shared" si="111"/>
        <v>22.157999999999998</v>
      </c>
      <c r="BF166" s="31">
        <f t="shared" si="120"/>
        <v>149765.92199999999</v>
      </c>
      <c r="BG166" s="31">
        <f t="shared" si="130"/>
        <v>244</v>
      </c>
      <c r="BH166" s="29"/>
      <c r="BI166" s="28">
        <f t="shared" si="112"/>
        <v>25.850999999999999</v>
      </c>
      <c r="BJ166" s="31">
        <f t="shared" si="121"/>
        <v>174726.90899999999</v>
      </c>
      <c r="BK166" s="31">
        <f t="shared" si="131"/>
        <v>284</v>
      </c>
      <c r="BL166" s="29"/>
      <c r="BM166" s="28">
        <f t="shared" si="113"/>
        <v>29.544</v>
      </c>
      <c r="BN166" s="31">
        <f t="shared" si="122"/>
        <v>200869.65600000002</v>
      </c>
      <c r="BO166" s="31">
        <f t="shared" si="132"/>
        <v>327</v>
      </c>
      <c r="BP166" s="29"/>
      <c r="BQ166" s="28">
        <f t="shared" si="114"/>
        <v>33.237000000000002</v>
      </c>
      <c r="BR166" s="31">
        <f t="shared" si="123"/>
        <v>226643.103</v>
      </c>
      <c r="BS166" s="31">
        <f t="shared" si="133"/>
        <v>369</v>
      </c>
      <c r="BT166" s="29"/>
      <c r="BU166" s="28">
        <f t="shared" si="115"/>
        <v>36.93</v>
      </c>
      <c r="BV166" s="31">
        <f t="shared" si="124"/>
        <v>252564.27</v>
      </c>
      <c r="BW166" s="29"/>
    </row>
    <row r="167" spans="1:75" x14ac:dyDescent="0.4">
      <c r="A167" s="14">
        <v>3465</v>
      </c>
      <c r="B167" s="15" t="s">
        <v>199</v>
      </c>
      <c r="C167" s="3">
        <f>INDEX('[1]2013-14 ATR Data'!$A$1:$M$352,MATCH(A167,'[1]2013-14 ATR Data'!$A:$A,0),8)</f>
        <v>103617.02</v>
      </c>
      <c r="D167" s="3">
        <f>INDEX([2]Sheet1!$A$1:$N$343,MATCH(A167,[2]Sheet1!$A$1:$A$65536,0),6)</f>
        <v>111733.81</v>
      </c>
      <c r="E167" s="3">
        <f>INDEX('[3]2015-16 ATR Data'!$A$1:$K$372,MATCH($A167,'[3]2015-16 ATR Data'!$A:$A,0),6)</f>
        <v>57032.98</v>
      </c>
      <c r="F167" s="3">
        <f>INDEX('[4]349y2014'!$A$1:$CK$352,MATCH(A167,'[4]349y2014'!$A:$A,0),5)</f>
        <v>2854.71</v>
      </c>
      <c r="G167" s="3">
        <f>INDEX('[4]343y2015'!$A$1:$J$346,MATCH(A167,'[4]343y2015'!$A:$A,0),5)</f>
        <v>2854.71</v>
      </c>
      <c r="H167" s="3">
        <f>INDEX('[4]340y2016'!$A$1:$H$343,MATCH(A167,'[4]340y2016'!$A:$A,0),5)</f>
        <v>0</v>
      </c>
      <c r="I167" s="3">
        <f t="shared" si="96"/>
        <v>57032.98</v>
      </c>
      <c r="J167" s="3">
        <f t="shared" si="116"/>
        <v>266674.39</v>
      </c>
      <c r="K167" s="29"/>
      <c r="L167" s="29">
        <v>1896898</v>
      </c>
      <c r="M167" s="29">
        <v>2053672</v>
      </c>
      <c r="N167" s="29">
        <v>1922842</v>
      </c>
      <c r="O167" s="29">
        <f t="shared" si="97"/>
        <v>5873412</v>
      </c>
      <c r="Q167" s="17">
        <f t="shared" si="98"/>
        <v>4.5403658044080683E-2</v>
      </c>
      <c r="R167" s="29"/>
      <c r="S167" s="30">
        <v>299.89999999999998</v>
      </c>
      <c r="T167" s="19">
        <f t="shared" si="99"/>
        <v>13.6166</v>
      </c>
      <c r="U167" s="20">
        <f t="shared" si="100"/>
        <v>6.669673896119154E-4</v>
      </c>
      <c r="V167" s="19">
        <f t="shared" si="101"/>
        <v>76084.722746346757</v>
      </c>
      <c r="W167" s="22"/>
      <c r="X167" s="21">
        <f t="shared" si="102"/>
        <v>11.408715361575462</v>
      </c>
      <c r="Y167" s="21">
        <f t="shared" si="103"/>
        <v>3917.6280816570588</v>
      </c>
      <c r="Z167" s="22"/>
      <c r="AA167" s="23">
        <f t="shared" si="104"/>
        <v>0.58743860873550136</v>
      </c>
      <c r="AB167" s="23"/>
      <c r="AC167" s="21">
        <v>26937</v>
      </c>
      <c r="AD167" s="21">
        <f t="shared" si="105"/>
        <v>89.819939979993336</v>
      </c>
      <c r="AE167" s="23">
        <f t="shared" si="106"/>
        <v>1.9878253632060862E-3</v>
      </c>
      <c r="AF167" s="22">
        <f t="shared" si="107"/>
        <v>12597.912413653397</v>
      </c>
      <c r="AG167" s="22"/>
      <c r="AH167" s="24">
        <f t="shared" si="108"/>
        <v>1.8890257030519415</v>
      </c>
      <c r="AI167" s="25">
        <f t="shared" si="90"/>
        <v>13.89</v>
      </c>
      <c r="AJ167" s="29"/>
      <c r="AK167" s="26">
        <f t="shared" si="109"/>
        <v>1.3890000000000002</v>
      </c>
      <c r="AL167" s="31">
        <f t="shared" si="91"/>
        <v>9263.2410000000018</v>
      </c>
      <c r="AM167" s="31">
        <f t="shared" si="125"/>
        <v>31</v>
      </c>
      <c r="AN167" s="29"/>
      <c r="AO167" s="26">
        <f t="shared" si="92"/>
        <v>2.78</v>
      </c>
      <c r="AP167" s="31">
        <f t="shared" si="117"/>
        <v>18567.62</v>
      </c>
      <c r="AQ167" s="31">
        <f t="shared" si="126"/>
        <v>62</v>
      </c>
      <c r="AR167" s="29"/>
      <c r="AS167" s="26">
        <f t="shared" si="93"/>
        <v>4.1669999999999998</v>
      </c>
      <c r="AT167" s="31">
        <f t="shared" si="110"/>
        <v>27914.733</v>
      </c>
      <c r="AU167" s="31">
        <f t="shared" si="127"/>
        <v>93</v>
      </c>
      <c r="AV167" s="29"/>
      <c r="AW167" s="26">
        <f t="shared" si="94"/>
        <v>5.5560000000000009</v>
      </c>
      <c r="AX167" s="31">
        <f t="shared" si="118"/>
        <v>37330.764000000003</v>
      </c>
      <c r="AY167" s="31">
        <f t="shared" si="128"/>
        <v>124</v>
      </c>
      <c r="AZ167" s="29"/>
      <c r="BA167" s="28">
        <f t="shared" si="95"/>
        <v>6.9450000000000003</v>
      </c>
      <c r="BB167" s="31">
        <f t="shared" si="119"/>
        <v>46802.355000000003</v>
      </c>
      <c r="BC167" s="31">
        <f t="shared" si="129"/>
        <v>156</v>
      </c>
      <c r="BD167" s="29"/>
      <c r="BE167" s="28">
        <f t="shared" si="111"/>
        <v>8.3339999999999996</v>
      </c>
      <c r="BF167" s="31">
        <f t="shared" si="120"/>
        <v>56329.505999999994</v>
      </c>
      <c r="BG167" s="31">
        <f t="shared" si="130"/>
        <v>188</v>
      </c>
      <c r="BH167" s="29"/>
      <c r="BI167" s="28">
        <f t="shared" si="112"/>
        <v>9.722999999999999</v>
      </c>
      <c r="BJ167" s="31">
        <f t="shared" si="121"/>
        <v>65717.756999999998</v>
      </c>
      <c r="BK167" s="31">
        <f t="shared" si="131"/>
        <v>219</v>
      </c>
      <c r="BL167" s="29"/>
      <c r="BM167" s="28">
        <f t="shared" si="113"/>
        <v>11.112000000000002</v>
      </c>
      <c r="BN167" s="31">
        <f t="shared" si="122"/>
        <v>75550.488000000012</v>
      </c>
      <c r="BO167" s="31">
        <f t="shared" si="132"/>
        <v>252</v>
      </c>
      <c r="BP167" s="29"/>
      <c r="BQ167" s="28">
        <f t="shared" si="114"/>
        <v>12.501000000000001</v>
      </c>
      <c r="BR167" s="31">
        <f t="shared" si="123"/>
        <v>85244.319000000003</v>
      </c>
      <c r="BS167" s="31">
        <f t="shared" si="133"/>
        <v>284</v>
      </c>
      <c r="BT167" s="29"/>
      <c r="BU167" s="28">
        <f t="shared" si="115"/>
        <v>13.89</v>
      </c>
      <c r="BV167" s="31">
        <f t="shared" si="124"/>
        <v>94993.71</v>
      </c>
      <c r="BW167" s="29"/>
    </row>
    <row r="168" spans="1:75" x14ac:dyDescent="0.4">
      <c r="A168" s="14">
        <v>3537</v>
      </c>
      <c r="B168" s="15" t="s">
        <v>200</v>
      </c>
      <c r="C168" s="3">
        <f>INDEX('[1]2013-14 ATR Data'!$A$1:$M$352,MATCH(A168,'[1]2013-14 ATR Data'!$A:$A,0),8)</f>
        <v>114459.47</v>
      </c>
      <c r="D168" s="3">
        <f>INDEX([2]Sheet1!$A$1:$N$343,MATCH(A168,[2]Sheet1!$A$1:$A$65536,0),6)</f>
        <v>105313.46</v>
      </c>
      <c r="E168" s="3">
        <f>INDEX('[3]2015-16 ATR Data'!$A$1:$K$372,MATCH($A168,'[3]2015-16 ATR Data'!$A:$A,0),6)</f>
        <v>106644.69</v>
      </c>
      <c r="F168" s="3">
        <f>INDEX('[4]349y2014'!$A$1:$CK$352,MATCH(A168,'[4]349y2014'!$A:$A,0),5)</f>
        <v>35071.57</v>
      </c>
      <c r="G168" s="3">
        <f>INDEX('[4]343y2015'!$A$1:$J$346,MATCH(A168,'[4]343y2015'!$A:$A,0),5)</f>
        <v>35071.57</v>
      </c>
      <c r="H168" s="3">
        <f>INDEX('[4]340y2016'!$A$1:$H$343,MATCH(A168,'[4]340y2016'!$A:$A,0),5)</f>
        <v>35071.57</v>
      </c>
      <c r="I168" s="3">
        <f t="shared" si="96"/>
        <v>71573.119999999995</v>
      </c>
      <c r="J168" s="3">
        <f t="shared" si="116"/>
        <v>221202.91</v>
      </c>
      <c r="K168" s="29"/>
      <c r="L168" s="29">
        <v>1964841</v>
      </c>
      <c r="M168" s="29">
        <v>1993195</v>
      </c>
      <c r="N168" s="29">
        <v>2067232</v>
      </c>
      <c r="O168" s="29">
        <f t="shared" si="97"/>
        <v>6025268</v>
      </c>
      <c r="Q168" s="17">
        <f t="shared" si="98"/>
        <v>3.6712542910954334E-2</v>
      </c>
      <c r="R168" s="29"/>
      <c r="S168" s="30">
        <v>291</v>
      </c>
      <c r="T168" s="19">
        <f t="shared" si="99"/>
        <v>10.683299999999999</v>
      </c>
      <c r="U168" s="20">
        <f t="shared" si="100"/>
        <v>5.2328868538702579E-4</v>
      </c>
      <c r="V168" s="19">
        <f t="shared" si="101"/>
        <v>59694.484564138351</v>
      </c>
      <c r="W168" s="22"/>
      <c r="X168" s="21">
        <f t="shared" si="102"/>
        <v>8.9510398206835138</v>
      </c>
      <c r="Y168" s="21">
        <f t="shared" si="103"/>
        <v>3801.3663613277899</v>
      </c>
      <c r="Z168" s="22"/>
      <c r="AA168" s="23">
        <f t="shared" si="104"/>
        <v>0.57000545229086674</v>
      </c>
      <c r="AB168" s="23"/>
      <c r="AC168" s="21">
        <v>29331</v>
      </c>
      <c r="AD168" s="21">
        <f t="shared" si="105"/>
        <v>100.79381443298969</v>
      </c>
      <c r="AE168" s="23">
        <f t="shared" si="106"/>
        <v>2.2306906554247674E-3</v>
      </c>
      <c r="AF168" s="22">
        <f t="shared" si="107"/>
        <v>14137.079654558596</v>
      </c>
      <c r="AG168" s="22"/>
      <c r="AH168" s="24">
        <f t="shared" si="108"/>
        <v>2.1198200111798764</v>
      </c>
      <c r="AI168" s="25">
        <f t="shared" si="90"/>
        <v>11.64</v>
      </c>
      <c r="AJ168" s="29"/>
      <c r="AK168" s="26">
        <f t="shared" si="109"/>
        <v>1.1640000000000001</v>
      </c>
      <c r="AL168" s="31">
        <f t="shared" si="91"/>
        <v>7762.7160000000013</v>
      </c>
      <c r="AM168" s="31">
        <f t="shared" si="125"/>
        <v>27</v>
      </c>
      <c r="AN168" s="29"/>
      <c r="AO168" s="26">
        <f t="shared" si="92"/>
        <v>2.33</v>
      </c>
      <c r="AP168" s="31">
        <f t="shared" si="117"/>
        <v>15562.07</v>
      </c>
      <c r="AQ168" s="31">
        <f t="shared" si="126"/>
        <v>53</v>
      </c>
      <c r="AR168" s="29"/>
      <c r="AS168" s="26">
        <f t="shared" si="93"/>
        <v>3.492</v>
      </c>
      <c r="AT168" s="31">
        <f t="shared" si="110"/>
        <v>23392.907999999999</v>
      </c>
      <c r="AU168" s="31">
        <f t="shared" si="127"/>
        <v>80</v>
      </c>
      <c r="AV168" s="29"/>
      <c r="AW168" s="26">
        <f t="shared" si="94"/>
        <v>4.6560000000000006</v>
      </c>
      <c r="AX168" s="31">
        <f t="shared" si="118"/>
        <v>31283.664000000004</v>
      </c>
      <c r="AY168" s="31">
        <f t="shared" si="128"/>
        <v>108</v>
      </c>
      <c r="AZ168" s="29"/>
      <c r="BA168" s="28">
        <f t="shared" si="95"/>
        <v>5.82</v>
      </c>
      <c r="BB168" s="31">
        <f t="shared" si="119"/>
        <v>39220.980000000003</v>
      </c>
      <c r="BC168" s="31">
        <f t="shared" si="129"/>
        <v>135</v>
      </c>
      <c r="BD168" s="29"/>
      <c r="BE168" s="28">
        <f t="shared" si="111"/>
        <v>6.984</v>
      </c>
      <c r="BF168" s="31">
        <f t="shared" si="120"/>
        <v>47204.856</v>
      </c>
      <c r="BG168" s="31">
        <f t="shared" si="130"/>
        <v>162</v>
      </c>
      <c r="BH168" s="29"/>
      <c r="BI168" s="28">
        <f t="shared" si="112"/>
        <v>8.1479999999999997</v>
      </c>
      <c r="BJ168" s="31">
        <f t="shared" si="121"/>
        <v>55072.331999999995</v>
      </c>
      <c r="BK168" s="31">
        <f t="shared" si="131"/>
        <v>189</v>
      </c>
      <c r="BL168" s="29"/>
      <c r="BM168" s="28">
        <f t="shared" si="113"/>
        <v>9.3120000000000012</v>
      </c>
      <c r="BN168" s="31">
        <f t="shared" si="122"/>
        <v>63312.288000000008</v>
      </c>
      <c r="BO168" s="31">
        <f t="shared" si="132"/>
        <v>218</v>
      </c>
      <c r="BP168" s="29"/>
      <c r="BQ168" s="28">
        <f t="shared" si="114"/>
        <v>10.476000000000001</v>
      </c>
      <c r="BR168" s="31">
        <f t="shared" si="123"/>
        <v>71435.844000000012</v>
      </c>
      <c r="BS168" s="31">
        <f t="shared" si="133"/>
        <v>245</v>
      </c>
      <c r="BT168" s="29"/>
      <c r="BU168" s="28">
        <f t="shared" si="115"/>
        <v>11.64</v>
      </c>
      <c r="BV168" s="31">
        <f t="shared" si="124"/>
        <v>79605.960000000006</v>
      </c>
      <c r="BW168" s="29"/>
    </row>
    <row r="169" spans="1:75" x14ac:dyDescent="0.4">
      <c r="A169" s="14">
        <v>3555</v>
      </c>
      <c r="B169" s="15" t="s">
        <v>201</v>
      </c>
      <c r="C169" s="3">
        <f>INDEX('[1]2013-14 ATR Data'!$A$1:$M$352,MATCH(A169,'[1]2013-14 ATR Data'!$A:$A,0),8)</f>
        <v>345244.64</v>
      </c>
      <c r="D169" s="3">
        <f>INDEX([2]Sheet1!$A$1:$N$343,MATCH(A169,[2]Sheet1!$A$1:$A$65536,0),6)</f>
        <v>309985.17</v>
      </c>
      <c r="E169" s="3">
        <f>INDEX('[3]2015-16 ATR Data'!$A$1:$K$372,MATCH($A169,'[3]2015-16 ATR Data'!$A:$A,0),6)</f>
        <v>279297.89</v>
      </c>
      <c r="F169" s="3">
        <f>INDEX('[4]349y2014'!$A$1:$CK$352,MATCH(A169,'[4]349y2014'!$A:$A,0),5)</f>
        <v>41108</v>
      </c>
      <c r="G169" s="3">
        <f>INDEX('[4]343y2015'!$A$1:$J$346,MATCH(A169,'[4]343y2015'!$A:$A,0),5)</f>
        <v>48612.1</v>
      </c>
      <c r="H169" s="3">
        <f>INDEX('[4]340y2016'!$A$1:$H$343,MATCH(A169,'[4]340y2016'!$A:$A,0),5)</f>
        <v>37233.24</v>
      </c>
      <c r="I169" s="3">
        <f t="shared" si="96"/>
        <v>242064.65000000002</v>
      </c>
      <c r="J169" s="3">
        <f t="shared" si="116"/>
        <v>807574.3600000001</v>
      </c>
      <c r="K169" s="29"/>
      <c r="L169" s="29">
        <v>3825625</v>
      </c>
      <c r="M169" s="29">
        <v>3864162</v>
      </c>
      <c r="N169" s="29">
        <v>3941084</v>
      </c>
      <c r="O169" s="29">
        <f t="shared" si="97"/>
        <v>11630871</v>
      </c>
      <c r="Q169" s="17">
        <f t="shared" si="98"/>
        <v>6.9433695894314376E-2</v>
      </c>
      <c r="R169" s="29"/>
      <c r="S169" s="30">
        <v>581.9</v>
      </c>
      <c r="T169" s="19">
        <f t="shared" si="99"/>
        <v>40.403500000000001</v>
      </c>
      <c r="U169" s="20">
        <f t="shared" si="100"/>
        <v>1.9790415321141127E-3</v>
      </c>
      <c r="V169" s="19">
        <f t="shared" si="101"/>
        <v>225760.40241191059</v>
      </c>
      <c r="W169" s="22"/>
      <c r="X169" s="21">
        <f t="shared" si="102"/>
        <v>33.852212087555941</v>
      </c>
      <c r="Y169" s="21">
        <f t="shared" si="103"/>
        <v>7601.4264111912053</v>
      </c>
      <c r="Z169" s="22"/>
      <c r="AA169" s="23">
        <f t="shared" si="104"/>
        <v>1.139815026419434</v>
      </c>
      <c r="AB169" s="23"/>
      <c r="AC169" s="21">
        <v>92344</v>
      </c>
      <c r="AD169" s="21">
        <f t="shared" si="105"/>
        <v>158.69393366557827</v>
      </c>
      <c r="AE169" s="23">
        <f t="shared" si="106"/>
        <v>3.512091261669134E-3</v>
      </c>
      <c r="AF169" s="22">
        <f t="shared" si="107"/>
        <v>22258.000588091974</v>
      </c>
      <c r="AG169" s="22"/>
      <c r="AH169" s="24">
        <f t="shared" si="108"/>
        <v>3.3375319520305853</v>
      </c>
      <c r="AI169" s="25">
        <f t="shared" si="90"/>
        <v>38.33</v>
      </c>
      <c r="AJ169" s="29"/>
      <c r="AK169" s="26">
        <f t="shared" si="109"/>
        <v>3.8330000000000002</v>
      </c>
      <c r="AL169" s="31">
        <f t="shared" si="91"/>
        <v>25562.277000000002</v>
      </c>
      <c r="AM169" s="31">
        <f t="shared" si="125"/>
        <v>44</v>
      </c>
      <c r="AN169" s="29"/>
      <c r="AO169" s="26">
        <f t="shared" si="92"/>
        <v>7.67</v>
      </c>
      <c r="AP169" s="31">
        <f t="shared" si="117"/>
        <v>51227.93</v>
      </c>
      <c r="AQ169" s="31">
        <f t="shared" si="126"/>
        <v>88</v>
      </c>
      <c r="AR169" s="29"/>
      <c r="AS169" s="26">
        <f t="shared" si="93"/>
        <v>11.498999999999999</v>
      </c>
      <c r="AT169" s="31">
        <f t="shared" si="110"/>
        <v>77031.800999999992</v>
      </c>
      <c r="AU169" s="31">
        <f t="shared" si="127"/>
        <v>132</v>
      </c>
      <c r="AV169" s="29"/>
      <c r="AW169" s="26">
        <f t="shared" si="94"/>
        <v>15.332000000000001</v>
      </c>
      <c r="AX169" s="31">
        <f t="shared" si="118"/>
        <v>103015.708</v>
      </c>
      <c r="AY169" s="31">
        <f t="shared" si="128"/>
        <v>177</v>
      </c>
      <c r="AZ169" s="29"/>
      <c r="BA169" s="28">
        <f t="shared" si="95"/>
        <v>19.164999999999999</v>
      </c>
      <c r="BB169" s="31">
        <f t="shared" si="119"/>
        <v>129152.935</v>
      </c>
      <c r="BC169" s="31">
        <f t="shared" si="129"/>
        <v>222</v>
      </c>
      <c r="BD169" s="29"/>
      <c r="BE169" s="28">
        <f t="shared" si="111"/>
        <v>22.997999999999998</v>
      </c>
      <c r="BF169" s="31">
        <f t="shared" si="120"/>
        <v>155443.48199999999</v>
      </c>
      <c r="BG169" s="31">
        <f t="shared" si="130"/>
        <v>267</v>
      </c>
      <c r="BH169" s="29"/>
      <c r="BI169" s="28">
        <f t="shared" si="112"/>
        <v>26.830999999999996</v>
      </c>
      <c r="BJ169" s="31">
        <f t="shared" si="121"/>
        <v>181350.72899999996</v>
      </c>
      <c r="BK169" s="31">
        <f t="shared" si="131"/>
        <v>312</v>
      </c>
      <c r="BL169" s="29"/>
      <c r="BM169" s="28">
        <f t="shared" si="113"/>
        <v>30.664000000000001</v>
      </c>
      <c r="BN169" s="31">
        <f t="shared" si="122"/>
        <v>208484.53600000002</v>
      </c>
      <c r="BO169" s="31">
        <f t="shared" si="132"/>
        <v>358</v>
      </c>
      <c r="BP169" s="29"/>
      <c r="BQ169" s="28">
        <f t="shared" si="114"/>
        <v>34.497</v>
      </c>
      <c r="BR169" s="31">
        <f t="shared" si="123"/>
        <v>235235.04300000001</v>
      </c>
      <c r="BS169" s="31">
        <f t="shared" si="133"/>
        <v>404</v>
      </c>
      <c r="BT169" s="29"/>
      <c r="BU169" s="28">
        <f t="shared" si="115"/>
        <v>38.33</v>
      </c>
      <c r="BV169" s="31">
        <f t="shared" si="124"/>
        <v>262138.87</v>
      </c>
      <c r="BW169" s="29"/>
    </row>
    <row r="170" spans="1:75" x14ac:dyDescent="0.4">
      <c r="A170" s="14">
        <v>3582</v>
      </c>
      <c r="B170" s="15" t="s">
        <v>202</v>
      </c>
      <c r="C170" s="3">
        <f>INDEX('[1]2013-14 ATR Data'!$A$1:$M$352,MATCH(A170,'[1]2013-14 ATR Data'!$A:$A,0),8)</f>
        <v>522930.01</v>
      </c>
      <c r="D170" s="3">
        <f>INDEX([2]Sheet1!$A$1:$N$343,MATCH(A170,[2]Sheet1!$A$1:$A$65536,0),6)</f>
        <v>465796.99</v>
      </c>
      <c r="E170" s="3">
        <f>INDEX('[3]2015-16 ATR Data'!$A$1:$K$372,MATCH($A170,'[3]2015-16 ATR Data'!$A:$A,0),6)</f>
        <v>478544.47</v>
      </c>
      <c r="F170" s="3">
        <f>INDEX('[4]349y2014'!$A$1:$CK$352,MATCH(A170,'[4]349y2014'!$A:$A,0),5)</f>
        <v>104194.15</v>
      </c>
      <c r="G170" s="3">
        <f>INDEX('[4]343y2015'!$A$1:$J$346,MATCH(A170,'[4]343y2015'!$A:$A,0),5)</f>
        <v>71112.570000000007</v>
      </c>
      <c r="H170" s="3">
        <f>INDEX('[4]340y2016'!$A$1:$H$343,MATCH(A170,'[4]340y2016'!$A:$A,0),5)</f>
        <v>71112.570000000007</v>
      </c>
      <c r="I170" s="3">
        <f t="shared" si="96"/>
        <v>407431.89999999997</v>
      </c>
      <c r="J170" s="3">
        <f t="shared" si="116"/>
        <v>1220852.18</v>
      </c>
      <c r="K170" s="29"/>
      <c r="L170" s="29">
        <v>4049383</v>
      </c>
      <c r="M170" s="29">
        <v>3929985</v>
      </c>
      <c r="N170" s="29">
        <v>3801766</v>
      </c>
      <c r="O170" s="29">
        <f t="shared" si="97"/>
        <v>11781134</v>
      </c>
      <c r="Q170" s="17">
        <f t="shared" si="98"/>
        <v>0.10362773057330474</v>
      </c>
      <c r="R170" s="29"/>
      <c r="S170" s="30">
        <v>554.29999999999995</v>
      </c>
      <c r="T170" s="19">
        <f t="shared" si="99"/>
        <v>57.440899999999999</v>
      </c>
      <c r="U170" s="20">
        <f t="shared" si="100"/>
        <v>2.8135663183143423E-3</v>
      </c>
      <c r="V170" s="19">
        <f t="shared" si="101"/>
        <v>320959.34012900648</v>
      </c>
      <c r="W170" s="22"/>
      <c r="X170" s="21">
        <f t="shared" si="102"/>
        <v>48.127056549558624</v>
      </c>
      <c r="Y170" s="21">
        <f t="shared" si="103"/>
        <v>7240.8844470240329</v>
      </c>
      <c r="Z170" s="22"/>
      <c r="AA170" s="23">
        <f t="shared" si="104"/>
        <v>1.0857526536248363</v>
      </c>
      <c r="AB170" s="23"/>
      <c r="AC170" s="21">
        <v>123840</v>
      </c>
      <c r="AD170" s="21">
        <f t="shared" si="105"/>
        <v>223.41692224427209</v>
      </c>
      <c r="AE170" s="23">
        <f t="shared" si="106"/>
        <v>4.9444903292690783E-3</v>
      </c>
      <c r="AF170" s="22">
        <f t="shared" si="107"/>
        <v>31335.879525061784</v>
      </c>
      <c r="AG170" s="22"/>
      <c r="AH170" s="24">
        <f t="shared" si="108"/>
        <v>4.6987373706795301</v>
      </c>
      <c r="AI170" s="25">
        <f t="shared" si="90"/>
        <v>53.91</v>
      </c>
      <c r="AJ170" s="29"/>
      <c r="AK170" s="26">
        <f t="shared" si="109"/>
        <v>5.391</v>
      </c>
      <c r="AL170" s="31">
        <f t="shared" si="91"/>
        <v>35952.578999999998</v>
      </c>
      <c r="AM170" s="31">
        <f t="shared" si="125"/>
        <v>65</v>
      </c>
      <c r="AN170" s="29"/>
      <c r="AO170" s="26">
        <f t="shared" si="92"/>
        <v>10.78</v>
      </c>
      <c r="AP170" s="31">
        <f t="shared" si="117"/>
        <v>71999.62</v>
      </c>
      <c r="AQ170" s="31">
        <f t="shared" si="126"/>
        <v>130</v>
      </c>
      <c r="AR170" s="29"/>
      <c r="AS170" s="26">
        <f t="shared" si="93"/>
        <v>16.172999999999998</v>
      </c>
      <c r="AT170" s="31">
        <f t="shared" si="110"/>
        <v>108342.92699999998</v>
      </c>
      <c r="AU170" s="31">
        <f t="shared" si="127"/>
        <v>195</v>
      </c>
      <c r="AV170" s="29"/>
      <c r="AW170" s="26">
        <f t="shared" si="94"/>
        <v>21.564</v>
      </c>
      <c r="AX170" s="31">
        <f t="shared" si="118"/>
        <v>144888.516</v>
      </c>
      <c r="AY170" s="31">
        <f t="shared" si="128"/>
        <v>261</v>
      </c>
      <c r="AZ170" s="29"/>
      <c r="BA170" s="28">
        <f t="shared" si="95"/>
        <v>26.954999999999998</v>
      </c>
      <c r="BB170" s="31">
        <f t="shared" si="119"/>
        <v>181649.745</v>
      </c>
      <c r="BC170" s="31">
        <f t="shared" si="129"/>
        <v>328</v>
      </c>
      <c r="BD170" s="29"/>
      <c r="BE170" s="28">
        <f t="shared" si="111"/>
        <v>32.345999999999997</v>
      </c>
      <c r="BF170" s="31">
        <f t="shared" si="120"/>
        <v>218626.61399999997</v>
      </c>
      <c r="BG170" s="31">
        <f t="shared" si="130"/>
        <v>394</v>
      </c>
      <c r="BH170" s="29"/>
      <c r="BI170" s="28">
        <f t="shared" si="112"/>
        <v>37.736999999999995</v>
      </c>
      <c r="BJ170" s="31">
        <f t="shared" si="121"/>
        <v>255064.38299999997</v>
      </c>
      <c r="BK170" s="31">
        <f t="shared" si="131"/>
        <v>460</v>
      </c>
      <c r="BL170" s="29"/>
      <c r="BM170" s="28">
        <f t="shared" si="113"/>
        <v>43.128</v>
      </c>
      <c r="BN170" s="31">
        <f t="shared" si="122"/>
        <v>293227.272</v>
      </c>
      <c r="BO170" s="31">
        <f t="shared" si="132"/>
        <v>529</v>
      </c>
      <c r="BP170" s="29"/>
      <c r="BQ170" s="28">
        <f t="shared" si="114"/>
        <v>48.518999999999998</v>
      </c>
      <c r="BR170" s="31">
        <f t="shared" si="123"/>
        <v>330851.06099999999</v>
      </c>
      <c r="BS170" s="31">
        <f t="shared" si="133"/>
        <v>597</v>
      </c>
      <c r="BT170" s="29"/>
      <c r="BU170" s="28">
        <f t="shared" si="115"/>
        <v>53.91</v>
      </c>
      <c r="BV170" s="31">
        <f t="shared" si="124"/>
        <v>368690.49</v>
      </c>
      <c r="BW170" s="29"/>
    </row>
    <row r="171" spans="1:75" x14ac:dyDescent="0.4">
      <c r="A171" s="14">
        <v>3600</v>
      </c>
      <c r="B171" s="15" t="s">
        <v>203</v>
      </c>
      <c r="C171" s="3">
        <f>INDEX('[1]2013-14 ATR Data'!$A$1:$M$352,MATCH(A171,'[1]2013-14 ATR Data'!$A:$A,0),8)</f>
        <v>566919.68999999994</v>
      </c>
      <c r="D171" s="3">
        <f>INDEX([2]Sheet1!$A$1:$N$343,MATCH(A171,[2]Sheet1!$A$1:$A$65536,0),6)</f>
        <v>631670.39</v>
      </c>
      <c r="E171" s="3">
        <f>INDEX('[3]2015-16 ATR Data'!$A$1:$K$372,MATCH($A171,'[3]2015-16 ATR Data'!$A:$A,0),6)</f>
        <v>577751.23</v>
      </c>
      <c r="F171" s="3">
        <f>INDEX('[4]349y2014'!$A$1:$CK$352,MATCH(A171,'[4]349y2014'!$A:$A,0),5)</f>
        <v>86589.57</v>
      </c>
      <c r="G171" s="3">
        <f>INDEX('[4]343y2015'!$A$1:$J$346,MATCH(A171,'[4]343y2015'!$A:$A,0),5)</f>
        <v>75972.28</v>
      </c>
      <c r="H171" s="3">
        <f>INDEX('[4]340y2016'!$A$1:$H$343,MATCH(A171,'[4]340y2016'!$A:$A,0),5)</f>
        <v>61960.84</v>
      </c>
      <c r="I171" s="3">
        <f t="shared" si="96"/>
        <v>515790.39</v>
      </c>
      <c r="J171" s="3">
        <f t="shared" si="116"/>
        <v>1551818.62</v>
      </c>
      <c r="K171" s="29"/>
      <c r="L171" s="29">
        <v>12811253</v>
      </c>
      <c r="M171" s="29">
        <v>13289662</v>
      </c>
      <c r="N171" s="29">
        <v>13705485</v>
      </c>
      <c r="O171" s="29">
        <f t="shared" si="97"/>
        <v>39806400</v>
      </c>
      <c r="Q171" s="17">
        <f t="shared" si="98"/>
        <v>3.8984148780095665E-2</v>
      </c>
      <c r="R171" s="29"/>
      <c r="S171" s="30">
        <v>2170.4</v>
      </c>
      <c r="T171" s="19">
        <f t="shared" si="99"/>
        <v>84.611199999999997</v>
      </c>
      <c r="U171" s="20">
        <f t="shared" si="100"/>
        <v>4.1444201339491281E-3</v>
      </c>
      <c r="V171" s="19">
        <f t="shared" si="101"/>
        <v>472777.32277041953</v>
      </c>
      <c r="W171" s="22"/>
      <c r="X171" s="21">
        <f t="shared" si="102"/>
        <v>70.89178629036131</v>
      </c>
      <c r="Y171" s="21">
        <f t="shared" si="103"/>
        <v>28352.18402276919</v>
      </c>
      <c r="Z171" s="22"/>
      <c r="AA171" s="23">
        <f t="shared" si="104"/>
        <v>4.2513396345432888</v>
      </c>
      <c r="AB171" s="23"/>
      <c r="AC171" s="21">
        <v>167791</v>
      </c>
      <c r="AD171" s="21">
        <f t="shared" si="105"/>
        <v>77.308791006266119</v>
      </c>
      <c r="AE171" s="23">
        <f t="shared" si="106"/>
        <v>1.7109383016208266E-3</v>
      </c>
      <c r="AF171" s="22">
        <f t="shared" si="107"/>
        <v>10843.131025463957</v>
      </c>
      <c r="AG171" s="22"/>
      <c r="AH171" s="24">
        <f t="shared" si="108"/>
        <v>1.6259005886135789</v>
      </c>
      <c r="AI171" s="25">
        <f t="shared" si="90"/>
        <v>76.77</v>
      </c>
      <c r="AJ171" s="29"/>
      <c r="AK171" s="26">
        <f t="shared" si="109"/>
        <v>7.6769999999999996</v>
      </c>
      <c r="AL171" s="31">
        <f t="shared" si="91"/>
        <v>51197.913</v>
      </c>
      <c r="AM171" s="31">
        <f t="shared" si="125"/>
        <v>24</v>
      </c>
      <c r="AN171" s="29"/>
      <c r="AO171" s="26">
        <f t="shared" si="92"/>
        <v>15.35</v>
      </c>
      <c r="AP171" s="31">
        <f t="shared" si="117"/>
        <v>102522.65</v>
      </c>
      <c r="AQ171" s="31">
        <f t="shared" si="126"/>
        <v>47</v>
      </c>
      <c r="AR171" s="29"/>
      <c r="AS171" s="26">
        <f t="shared" si="93"/>
        <v>23.030999999999999</v>
      </c>
      <c r="AT171" s="31">
        <f t="shared" si="110"/>
        <v>154284.66899999999</v>
      </c>
      <c r="AU171" s="31">
        <f t="shared" si="127"/>
        <v>71</v>
      </c>
      <c r="AV171" s="29"/>
      <c r="AW171" s="26">
        <f t="shared" si="94"/>
        <v>30.707999999999998</v>
      </c>
      <c r="AX171" s="31">
        <f t="shared" si="118"/>
        <v>206327.052</v>
      </c>
      <c r="AY171" s="31">
        <f t="shared" si="128"/>
        <v>95</v>
      </c>
      <c r="AZ171" s="29"/>
      <c r="BA171" s="28">
        <f t="shared" si="95"/>
        <v>38.384999999999998</v>
      </c>
      <c r="BB171" s="31">
        <f t="shared" si="119"/>
        <v>258676.51499999998</v>
      </c>
      <c r="BC171" s="31">
        <f t="shared" si="129"/>
        <v>119</v>
      </c>
      <c r="BD171" s="29"/>
      <c r="BE171" s="28">
        <f t="shared" si="111"/>
        <v>46.061999999999998</v>
      </c>
      <c r="BF171" s="31">
        <f t="shared" si="120"/>
        <v>311333.05799999996</v>
      </c>
      <c r="BG171" s="31">
        <f t="shared" si="130"/>
        <v>143</v>
      </c>
      <c r="BH171" s="29"/>
      <c r="BI171" s="28">
        <f t="shared" si="112"/>
        <v>53.738999999999997</v>
      </c>
      <c r="BJ171" s="31">
        <f t="shared" si="121"/>
        <v>363221.90099999995</v>
      </c>
      <c r="BK171" s="31">
        <f t="shared" si="131"/>
        <v>167</v>
      </c>
      <c r="BL171" s="29"/>
      <c r="BM171" s="28">
        <f t="shared" si="113"/>
        <v>61.415999999999997</v>
      </c>
      <c r="BN171" s="31">
        <f t="shared" si="122"/>
        <v>417567.38399999996</v>
      </c>
      <c r="BO171" s="31">
        <f t="shared" si="132"/>
        <v>192</v>
      </c>
      <c r="BP171" s="29"/>
      <c r="BQ171" s="28">
        <f t="shared" si="114"/>
        <v>69.093000000000004</v>
      </c>
      <c r="BR171" s="31">
        <f t="shared" si="123"/>
        <v>471145.16700000002</v>
      </c>
      <c r="BS171" s="31">
        <f t="shared" si="133"/>
        <v>217</v>
      </c>
      <c r="BT171" s="29"/>
      <c r="BU171" s="28">
        <f t="shared" si="115"/>
        <v>76.77</v>
      </c>
      <c r="BV171" s="31">
        <f t="shared" si="124"/>
        <v>525030.03</v>
      </c>
      <c r="BW171" s="29"/>
    </row>
    <row r="172" spans="1:75" x14ac:dyDescent="0.4">
      <c r="A172" s="14">
        <v>3609</v>
      </c>
      <c r="B172" s="15" t="s">
        <v>204</v>
      </c>
      <c r="C172" s="3">
        <f>INDEX('[1]2013-14 ATR Data'!$A$1:$M$352,MATCH(A172,'[1]2013-14 ATR Data'!$A:$A,0),8)</f>
        <v>118062.41</v>
      </c>
      <c r="D172" s="3">
        <f>INDEX([2]Sheet1!$A$1:$N$343,MATCH(A172,[2]Sheet1!$A$1:$A$65536,0),6)</f>
        <v>119207.05</v>
      </c>
      <c r="E172" s="3">
        <f>INDEX('[3]2015-16 ATR Data'!$A$1:$K$372,MATCH($A172,'[3]2015-16 ATR Data'!$A:$A,0),6)</f>
        <v>122459.95</v>
      </c>
      <c r="F172" s="3">
        <f>INDEX('[4]349y2014'!$A$1:$CK$352,MATCH(A172,'[4]349y2014'!$A:$A,0),5)</f>
        <v>25738.29</v>
      </c>
      <c r="G172" s="3">
        <f>INDEX('[4]343y2015'!$A$1:$J$346,MATCH(A172,'[4]343y2015'!$A:$A,0),5)</f>
        <v>37188.15</v>
      </c>
      <c r="H172" s="3">
        <f>INDEX('[4]340y2016'!$A$1:$H$343,MATCH(A172,'[4]340y2016'!$A:$A,0),5)</f>
        <v>37188.15</v>
      </c>
      <c r="I172" s="3">
        <f t="shared" si="96"/>
        <v>85271.799999999988</v>
      </c>
      <c r="J172" s="3">
        <f t="shared" si="116"/>
        <v>259614.82000000004</v>
      </c>
      <c r="K172" s="29"/>
      <c r="L172" s="29">
        <v>2469824</v>
      </c>
      <c r="M172" s="29">
        <v>2879978</v>
      </c>
      <c r="N172" s="29">
        <v>3033488</v>
      </c>
      <c r="O172" s="29">
        <f t="shared" si="97"/>
        <v>8383290</v>
      </c>
      <c r="Q172" s="17">
        <f t="shared" si="98"/>
        <v>3.0968130650377124E-2</v>
      </c>
      <c r="R172" s="29"/>
      <c r="S172" s="30">
        <v>467.1</v>
      </c>
      <c r="T172" s="19">
        <f t="shared" si="99"/>
        <v>14.465199999999999</v>
      </c>
      <c r="U172" s="20">
        <f t="shared" si="100"/>
        <v>7.0853345800084299E-4</v>
      </c>
      <c r="V172" s="19">
        <f t="shared" si="101"/>
        <v>80826.398034050726</v>
      </c>
      <c r="W172" s="22"/>
      <c r="X172" s="21">
        <f t="shared" si="102"/>
        <v>12.119717803876252</v>
      </c>
      <c r="Y172" s="21">
        <f t="shared" si="103"/>
        <v>6101.780850090071</v>
      </c>
      <c r="Z172" s="22"/>
      <c r="AA172" s="23">
        <f t="shared" si="104"/>
        <v>0.91494689609987567</v>
      </c>
      <c r="AB172" s="23"/>
      <c r="AC172" s="21">
        <v>53378</v>
      </c>
      <c r="AD172" s="21">
        <f t="shared" si="105"/>
        <v>114.27531577820595</v>
      </c>
      <c r="AE172" s="23">
        <f t="shared" si="106"/>
        <v>2.5290528043427816E-3</v>
      </c>
      <c r="AF172" s="22">
        <f t="shared" si="107"/>
        <v>16027.960156030933</v>
      </c>
      <c r="AG172" s="22"/>
      <c r="AH172" s="24">
        <f t="shared" si="108"/>
        <v>2.4033528499071726</v>
      </c>
      <c r="AI172" s="25">
        <f t="shared" si="90"/>
        <v>15.44</v>
      </c>
      <c r="AJ172" s="29"/>
      <c r="AK172" s="26">
        <f t="shared" si="109"/>
        <v>1.544</v>
      </c>
      <c r="AL172" s="31">
        <f t="shared" si="91"/>
        <v>10296.936</v>
      </c>
      <c r="AM172" s="31">
        <f t="shared" si="125"/>
        <v>22</v>
      </c>
      <c r="AN172" s="29"/>
      <c r="AO172" s="26">
        <f t="shared" si="92"/>
        <v>3.09</v>
      </c>
      <c r="AP172" s="31">
        <f t="shared" si="117"/>
        <v>20638.11</v>
      </c>
      <c r="AQ172" s="31">
        <f t="shared" si="126"/>
        <v>44</v>
      </c>
      <c r="AR172" s="29"/>
      <c r="AS172" s="26">
        <f t="shared" si="93"/>
        <v>4.6319999999999997</v>
      </c>
      <c r="AT172" s="31">
        <f t="shared" si="110"/>
        <v>31029.767999999996</v>
      </c>
      <c r="AU172" s="31">
        <f t="shared" si="127"/>
        <v>66</v>
      </c>
      <c r="AV172" s="29"/>
      <c r="AW172" s="26">
        <f t="shared" si="94"/>
        <v>6.1760000000000002</v>
      </c>
      <c r="AX172" s="31">
        <f t="shared" si="118"/>
        <v>41496.544000000002</v>
      </c>
      <c r="AY172" s="31">
        <f t="shared" si="128"/>
        <v>89</v>
      </c>
      <c r="AZ172" s="29"/>
      <c r="BA172" s="28">
        <f t="shared" si="95"/>
        <v>7.72</v>
      </c>
      <c r="BB172" s="31">
        <f t="shared" si="119"/>
        <v>52025.08</v>
      </c>
      <c r="BC172" s="31">
        <f t="shared" si="129"/>
        <v>111</v>
      </c>
      <c r="BD172" s="29"/>
      <c r="BE172" s="28">
        <f t="shared" si="111"/>
        <v>9.2639999999999993</v>
      </c>
      <c r="BF172" s="31">
        <f t="shared" si="120"/>
        <v>62615.375999999997</v>
      </c>
      <c r="BG172" s="31">
        <f t="shared" si="130"/>
        <v>134</v>
      </c>
      <c r="BH172" s="29"/>
      <c r="BI172" s="28">
        <f t="shared" si="112"/>
        <v>10.808</v>
      </c>
      <c r="BJ172" s="31">
        <f t="shared" si="121"/>
        <v>73051.271999999997</v>
      </c>
      <c r="BK172" s="31">
        <f t="shared" si="131"/>
        <v>156</v>
      </c>
      <c r="BL172" s="29"/>
      <c r="BM172" s="28">
        <f t="shared" si="113"/>
        <v>12.352</v>
      </c>
      <c r="BN172" s="31">
        <f t="shared" si="122"/>
        <v>83981.248000000007</v>
      </c>
      <c r="BO172" s="31">
        <f t="shared" si="132"/>
        <v>180</v>
      </c>
      <c r="BP172" s="29"/>
      <c r="BQ172" s="28">
        <f t="shared" si="114"/>
        <v>13.895999999999999</v>
      </c>
      <c r="BR172" s="31">
        <f t="shared" si="123"/>
        <v>94756.823999999993</v>
      </c>
      <c r="BS172" s="31">
        <f t="shared" si="133"/>
        <v>203</v>
      </c>
      <c r="BT172" s="29"/>
      <c r="BU172" s="28">
        <f t="shared" si="115"/>
        <v>15.44</v>
      </c>
      <c r="BV172" s="31">
        <f t="shared" si="124"/>
        <v>105594.16</v>
      </c>
      <c r="BW172" s="29"/>
    </row>
    <row r="173" spans="1:75" x14ac:dyDescent="0.4">
      <c r="A173" s="14">
        <v>3645</v>
      </c>
      <c r="B173" s="15" t="s">
        <v>205</v>
      </c>
      <c r="C173" s="3">
        <f>INDEX('[1]2013-14 ATR Data'!$A$1:$M$352,MATCH(A173,'[1]2013-14 ATR Data'!$A:$A,0),8)</f>
        <v>846092.41</v>
      </c>
      <c r="D173" s="3">
        <f>INDEX([2]Sheet1!$A$1:$N$343,MATCH(A173,[2]Sheet1!$A$1:$A$65536,0),6)</f>
        <v>854493.31</v>
      </c>
      <c r="E173" s="3">
        <f>INDEX('[3]2015-16 ATR Data'!$A$1:$K$372,MATCH($A173,'[3]2015-16 ATR Data'!$A:$A,0),6)</f>
        <v>924440.24</v>
      </c>
      <c r="F173" s="3">
        <f>INDEX('[4]349y2014'!$A$1:$CK$352,MATCH(A173,'[4]349y2014'!$A:$A,0),5)</f>
        <v>142531.88</v>
      </c>
      <c r="G173" s="3">
        <f>INDEX('[4]343y2015'!$A$1:$J$346,MATCH(A173,'[4]343y2015'!$A:$A,0),5)</f>
        <v>170298.03</v>
      </c>
      <c r="H173" s="3">
        <f>INDEX('[4]340y2016'!$A$1:$H$343,MATCH(A173,'[4]340y2016'!$A:$A,0),5)</f>
        <v>152873.89000000001</v>
      </c>
      <c r="I173" s="3">
        <f t="shared" si="96"/>
        <v>771566.35</v>
      </c>
      <c r="J173" s="3">
        <f t="shared" si="116"/>
        <v>2159322.16</v>
      </c>
      <c r="K173" s="29"/>
      <c r="L173" s="29">
        <v>15887668</v>
      </c>
      <c r="M173" s="29">
        <v>16231390</v>
      </c>
      <c r="N173" s="29">
        <v>16499182</v>
      </c>
      <c r="O173" s="29">
        <f t="shared" si="97"/>
        <v>48618240</v>
      </c>
      <c r="Q173" s="17">
        <f t="shared" si="98"/>
        <v>4.4413828225785219E-2</v>
      </c>
      <c r="R173" s="29"/>
      <c r="S173" s="30">
        <v>2494.5</v>
      </c>
      <c r="T173" s="19">
        <f t="shared" si="99"/>
        <v>110.7903</v>
      </c>
      <c r="U173" s="20">
        <f t="shared" si="100"/>
        <v>5.426723057541603E-3</v>
      </c>
      <c r="V173" s="19">
        <f t="shared" si="101"/>
        <v>619056.83199070115</v>
      </c>
      <c r="W173" s="22"/>
      <c r="X173" s="21">
        <f t="shared" si="102"/>
        <v>92.826035686115034</v>
      </c>
      <c r="Y173" s="21">
        <f t="shared" si="103"/>
        <v>32585.939478804714</v>
      </c>
      <c r="Z173" s="22"/>
      <c r="AA173" s="23">
        <f t="shared" si="104"/>
        <v>4.8861807585552128</v>
      </c>
      <c r="AB173" s="23"/>
      <c r="AC173" s="21">
        <v>252981</v>
      </c>
      <c r="AD173" s="21">
        <f t="shared" si="105"/>
        <v>101.4155141310884</v>
      </c>
      <c r="AE173" s="23">
        <f t="shared" si="106"/>
        <v>2.2444496317551173E-3</v>
      </c>
      <c r="AF173" s="22">
        <f t="shared" si="107"/>
        <v>14224.277645850805</v>
      </c>
      <c r="AG173" s="22"/>
      <c r="AH173" s="24">
        <f t="shared" si="108"/>
        <v>2.1328951335808677</v>
      </c>
      <c r="AI173" s="25">
        <f t="shared" si="90"/>
        <v>99.85</v>
      </c>
      <c r="AJ173" s="29"/>
      <c r="AK173" s="26">
        <f t="shared" si="109"/>
        <v>9.9849999999999994</v>
      </c>
      <c r="AL173" s="31">
        <f t="shared" si="91"/>
        <v>66589.964999999997</v>
      </c>
      <c r="AM173" s="31">
        <f t="shared" si="125"/>
        <v>27</v>
      </c>
      <c r="AN173" s="29"/>
      <c r="AO173" s="26">
        <f t="shared" si="92"/>
        <v>19.97</v>
      </c>
      <c r="AP173" s="31">
        <f t="shared" si="117"/>
        <v>133379.63</v>
      </c>
      <c r="AQ173" s="31">
        <f t="shared" si="126"/>
        <v>53</v>
      </c>
      <c r="AR173" s="29"/>
      <c r="AS173" s="26">
        <f t="shared" si="93"/>
        <v>29.954999999999998</v>
      </c>
      <c r="AT173" s="31">
        <f t="shared" si="110"/>
        <v>200668.54499999998</v>
      </c>
      <c r="AU173" s="31">
        <f t="shared" si="127"/>
        <v>80</v>
      </c>
      <c r="AV173" s="29"/>
      <c r="AW173" s="26">
        <f t="shared" si="94"/>
        <v>39.94</v>
      </c>
      <c r="AX173" s="31">
        <f t="shared" si="118"/>
        <v>268356.86</v>
      </c>
      <c r="AY173" s="31">
        <f t="shared" si="128"/>
        <v>108</v>
      </c>
      <c r="AZ173" s="29"/>
      <c r="BA173" s="28">
        <f t="shared" si="95"/>
        <v>49.924999999999997</v>
      </c>
      <c r="BB173" s="31">
        <f t="shared" si="119"/>
        <v>336444.57499999995</v>
      </c>
      <c r="BC173" s="31">
        <f t="shared" si="129"/>
        <v>135</v>
      </c>
      <c r="BD173" s="29"/>
      <c r="BE173" s="28">
        <f t="shared" si="111"/>
        <v>59.91</v>
      </c>
      <c r="BF173" s="31">
        <f t="shared" si="120"/>
        <v>404931.69</v>
      </c>
      <c r="BG173" s="31">
        <f t="shared" si="130"/>
        <v>162</v>
      </c>
      <c r="BH173" s="29"/>
      <c r="BI173" s="28">
        <f t="shared" si="112"/>
        <v>69.894999999999996</v>
      </c>
      <c r="BJ173" s="31">
        <f t="shared" si="121"/>
        <v>472420.30499999999</v>
      </c>
      <c r="BK173" s="31">
        <f t="shared" si="131"/>
        <v>189</v>
      </c>
      <c r="BL173" s="29"/>
      <c r="BM173" s="28">
        <f t="shared" si="113"/>
        <v>79.88</v>
      </c>
      <c r="BN173" s="31">
        <f t="shared" si="122"/>
        <v>543104.12</v>
      </c>
      <c r="BO173" s="31">
        <f t="shared" si="132"/>
        <v>218</v>
      </c>
      <c r="BP173" s="29"/>
      <c r="BQ173" s="28">
        <f t="shared" si="114"/>
        <v>89.864999999999995</v>
      </c>
      <c r="BR173" s="31">
        <f t="shared" si="123"/>
        <v>612789.43499999994</v>
      </c>
      <c r="BS173" s="31">
        <f t="shared" si="133"/>
        <v>246</v>
      </c>
      <c r="BT173" s="29"/>
      <c r="BU173" s="28">
        <f t="shared" si="115"/>
        <v>99.85</v>
      </c>
      <c r="BV173" s="31">
        <f t="shared" si="124"/>
        <v>682874.14999999991</v>
      </c>
      <c r="BW173" s="29"/>
    </row>
    <row r="174" spans="1:75" x14ac:dyDescent="0.4">
      <c r="A174" s="14">
        <v>3691</v>
      </c>
      <c r="B174" s="15" t="s">
        <v>206</v>
      </c>
      <c r="C174" s="3">
        <f>INDEX('[1]2013-14 ATR Data'!$A$1:$M$352,MATCH(A174,'[1]2013-14 ATR Data'!$A:$A,0),8)</f>
        <v>339173.57</v>
      </c>
      <c r="D174" s="3">
        <f>INDEX([2]Sheet1!$A$1:$N$343,MATCH(A174,[2]Sheet1!$A$1:$A$65536,0),6)</f>
        <v>318774.81</v>
      </c>
      <c r="E174" s="3">
        <f>INDEX('[3]2015-16 ATR Data'!$A$1:$K$372,MATCH($A174,'[3]2015-16 ATR Data'!$A:$A,0),6)</f>
        <v>320418.36</v>
      </c>
      <c r="F174" s="3">
        <f>INDEX('[4]349y2014'!$A$1:$CK$352,MATCH(A174,'[4]349y2014'!$A:$A,0),5)</f>
        <v>63556</v>
      </c>
      <c r="G174" s="3">
        <f>INDEX('[4]343y2015'!$A$1:$J$346,MATCH(A174,'[4]343y2015'!$A:$A,0),5)</f>
        <v>65463.58</v>
      </c>
      <c r="H174" s="3">
        <f>INDEX('[4]340y2016'!$A$1:$H$343,MATCH(A174,'[4]340y2016'!$A:$A,0),5)</f>
        <v>79914.87</v>
      </c>
      <c r="I174" s="3">
        <f t="shared" si="96"/>
        <v>240503.49</v>
      </c>
      <c r="J174" s="3">
        <f t="shared" si="116"/>
        <v>769432.29</v>
      </c>
      <c r="K174" s="29"/>
      <c r="L174" s="29">
        <v>5267894</v>
      </c>
      <c r="M174" s="29">
        <v>5508739</v>
      </c>
      <c r="N174" s="29">
        <v>5604119</v>
      </c>
      <c r="O174" s="29">
        <f t="shared" si="97"/>
        <v>16380752</v>
      </c>
      <c r="Q174" s="17">
        <f t="shared" si="98"/>
        <v>4.6971731822812529E-2</v>
      </c>
      <c r="R174" s="29"/>
      <c r="S174" s="30">
        <v>823.5</v>
      </c>
      <c r="T174" s="19">
        <f t="shared" si="99"/>
        <v>38.681199999999997</v>
      </c>
      <c r="U174" s="20">
        <f t="shared" si="100"/>
        <v>1.8946799488166225E-3</v>
      </c>
      <c r="V174" s="19">
        <f t="shared" si="101"/>
        <v>216136.80195467212</v>
      </c>
      <c r="W174" s="22"/>
      <c r="X174" s="21">
        <f t="shared" si="102"/>
        <v>32.409177081222388</v>
      </c>
      <c r="Y174" s="21">
        <f t="shared" si="103"/>
        <v>10757.474909118333</v>
      </c>
      <c r="Z174" s="22"/>
      <c r="AA174" s="23">
        <f t="shared" si="104"/>
        <v>1.6130566665344628</v>
      </c>
      <c r="AB174" s="23"/>
      <c r="AC174" s="21">
        <v>186886</v>
      </c>
      <c r="AD174" s="21">
        <f t="shared" si="105"/>
        <v>226.9411050394657</v>
      </c>
      <c r="AE174" s="23">
        <f t="shared" si="106"/>
        <v>5.0224848140841515E-3</v>
      </c>
      <c r="AF174" s="22">
        <f t="shared" si="107"/>
        <v>31830.172286707388</v>
      </c>
      <c r="AG174" s="22"/>
      <c r="AH174" s="24">
        <f t="shared" si="108"/>
        <v>4.7728553436358352</v>
      </c>
      <c r="AI174" s="25">
        <f t="shared" si="90"/>
        <v>38.799999999999997</v>
      </c>
      <c r="AJ174" s="29"/>
      <c r="AK174" s="26">
        <f t="shared" si="109"/>
        <v>3.88</v>
      </c>
      <c r="AL174" s="31">
        <f t="shared" si="91"/>
        <v>25875.719999999998</v>
      </c>
      <c r="AM174" s="31">
        <f t="shared" si="125"/>
        <v>31</v>
      </c>
      <c r="AN174" s="29"/>
      <c r="AO174" s="26">
        <f t="shared" si="92"/>
        <v>7.76</v>
      </c>
      <c r="AP174" s="31">
        <f t="shared" si="117"/>
        <v>51829.04</v>
      </c>
      <c r="AQ174" s="31">
        <f t="shared" si="126"/>
        <v>63</v>
      </c>
      <c r="AR174" s="29"/>
      <c r="AS174" s="26">
        <f t="shared" si="93"/>
        <v>11.639999999999999</v>
      </c>
      <c r="AT174" s="31">
        <f t="shared" si="110"/>
        <v>77976.359999999986</v>
      </c>
      <c r="AU174" s="31">
        <f t="shared" si="127"/>
        <v>95</v>
      </c>
      <c r="AV174" s="29"/>
      <c r="AW174" s="26">
        <f t="shared" si="94"/>
        <v>15.52</v>
      </c>
      <c r="AX174" s="31">
        <f t="shared" si="118"/>
        <v>104278.87999999999</v>
      </c>
      <c r="AY174" s="31">
        <f t="shared" si="128"/>
        <v>127</v>
      </c>
      <c r="AZ174" s="29"/>
      <c r="BA174" s="28">
        <f t="shared" si="95"/>
        <v>19.399999999999999</v>
      </c>
      <c r="BB174" s="31">
        <f t="shared" si="119"/>
        <v>130736.59999999999</v>
      </c>
      <c r="BC174" s="31">
        <f t="shared" si="129"/>
        <v>159</v>
      </c>
      <c r="BD174" s="29"/>
      <c r="BE174" s="28">
        <f t="shared" si="111"/>
        <v>23.279999999999998</v>
      </c>
      <c r="BF174" s="31">
        <f t="shared" si="120"/>
        <v>157349.51999999999</v>
      </c>
      <c r="BG174" s="31">
        <f t="shared" si="130"/>
        <v>191</v>
      </c>
      <c r="BH174" s="29"/>
      <c r="BI174" s="28">
        <f t="shared" si="112"/>
        <v>27.159999999999997</v>
      </c>
      <c r="BJ174" s="31">
        <f t="shared" si="121"/>
        <v>183574.43999999997</v>
      </c>
      <c r="BK174" s="31">
        <f t="shared" si="131"/>
        <v>223</v>
      </c>
      <c r="BL174" s="29"/>
      <c r="BM174" s="28">
        <f t="shared" si="113"/>
        <v>31.04</v>
      </c>
      <c r="BN174" s="31">
        <f t="shared" si="122"/>
        <v>211040.96</v>
      </c>
      <c r="BO174" s="31">
        <f t="shared" si="132"/>
        <v>256</v>
      </c>
      <c r="BP174" s="29"/>
      <c r="BQ174" s="28">
        <f t="shared" si="114"/>
        <v>34.92</v>
      </c>
      <c r="BR174" s="31">
        <f t="shared" si="123"/>
        <v>238119.48</v>
      </c>
      <c r="BS174" s="31">
        <f t="shared" si="133"/>
        <v>289</v>
      </c>
      <c r="BT174" s="29"/>
      <c r="BU174" s="28">
        <f t="shared" si="115"/>
        <v>38.799999999999997</v>
      </c>
      <c r="BV174" s="31">
        <f t="shared" si="124"/>
        <v>265353.19999999995</v>
      </c>
      <c r="BW174" s="29"/>
    </row>
    <row r="175" spans="1:75" x14ac:dyDescent="0.4">
      <c r="A175" s="14">
        <v>3715</v>
      </c>
      <c r="B175" s="15" t="s">
        <v>207</v>
      </c>
      <c r="C175" s="3">
        <f>INDEX('[1]2013-14 ATR Data'!$A$1:$M$352,MATCH(A175,'[1]2013-14 ATR Data'!$A:$A,0),8)</f>
        <v>1828003.45</v>
      </c>
      <c r="D175" s="3">
        <f>INDEX([2]Sheet1!$A$1:$N$343,MATCH(A175,[2]Sheet1!$A$1:$A$65536,0),6)</f>
        <v>1788207.62</v>
      </c>
      <c r="E175" s="3">
        <f>INDEX('[3]2015-16 ATR Data'!$A$1:$K$372,MATCH($A175,'[3]2015-16 ATR Data'!$A:$A,0),6)</f>
        <v>1863539.41</v>
      </c>
      <c r="F175" s="3">
        <f>INDEX('[4]349y2014'!$A$1:$CK$352,MATCH(A175,'[4]349y2014'!$A:$A,0),5)</f>
        <v>324546.99</v>
      </c>
      <c r="G175" s="3">
        <f>INDEX('[4]343y2015'!$A$1:$J$346,MATCH(A175,'[4]343y2015'!$A:$A,0),5)</f>
        <v>352341.57</v>
      </c>
      <c r="H175" s="3">
        <f>INDEX('[4]340y2016'!$A$1:$H$343,MATCH(A175,'[4]340y2016'!$A:$A,0),5)</f>
        <v>345264.71</v>
      </c>
      <c r="I175" s="3">
        <f t="shared" si="96"/>
        <v>1518274.7</v>
      </c>
      <c r="J175" s="3">
        <f t="shared" si="116"/>
        <v>4457597.2100000009</v>
      </c>
      <c r="K175" s="29"/>
      <c r="L175" s="29">
        <v>42118748</v>
      </c>
      <c r="M175" s="29">
        <v>44206081</v>
      </c>
      <c r="N175" s="29">
        <v>46065104</v>
      </c>
      <c r="O175" s="29">
        <f t="shared" si="97"/>
        <v>132389933</v>
      </c>
      <c r="Q175" s="17">
        <f t="shared" si="98"/>
        <v>3.3670212749484514E-2</v>
      </c>
      <c r="R175" s="29"/>
      <c r="S175" s="30">
        <v>7312.5</v>
      </c>
      <c r="T175" s="19">
        <f t="shared" si="99"/>
        <v>246.21340000000001</v>
      </c>
      <c r="U175" s="20">
        <f t="shared" si="100"/>
        <v>1.206000827559555E-2</v>
      </c>
      <c r="V175" s="19">
        <f t="shared" si="101"/>
        <v>1375752.9982106674</v>
      </c>
      <c r="W175" s="22"/>
      <c r="X175" s="21">
        <f t="shared" si="102"/>
        <v>206.29074796981067</v>
      </c>
      <c r="Y175" s="21">
        <f t="shared" si="103"/>
        <v>95524.025832334926</v>
      </c>
      <c r="Z175" s="22"/>
      <c r="AA175" s="23">
        <f t="shared" si="104"/>
        <v>14.323590618133892</v>
      </c>
      <c r="AB175" s="23"/>
      <c r="AC175" s="21">
        <v>340279</v>
      </c>
      <c r="AD175" s="21">
        <f t="shared" si="105"/>
        <v>46.533880341880341</v>
      </c>
      <c r="AE175" s="23">
        <f t="shared" si="106"/>
        <v>1.0298518081017505E-3</v>
      </c>
      <c r="AF175" s="22">
        <f t="shared" si="107"/>
        <v>6526.7216716579205</v>
      </c>
      <c r="AG175" s="22"/>
      <c r="AH175" s="24">
        <f t="shared" si="108"/>
        <v>0.97866571774747646</v>
      </c>
      <c r="AI175" s="25">
        <f t="shared" si="90"/>
        <v>221.59</v>
      </c>
      <c r="AJ175" s="29"/>
      <c r="AK175" s="26">
        <f t="shared" si="109"/>
        <v>22.159000000000002</v>
      </c>
      <c r="AL175" s="31">
        <f t="shared" si="91"/>
        <v>147778.37100000001</v>
      </c>
      <c r="AM175" s="31">
        <f t="shared" si="125"/>
        <v>20</v>
      </c>
      <c r="AN175" s="29"/>
      <c r="AO175" s="26">
        <f t="shared" si="92"/>
        <v>44.32</v>
      </c>
      <c r="AP175" s="31">
        <f t="shared" si="117"/>
        <v>296013.28000000003</v>
      </c>
      <c r="AQ175" s="31">
        <f t="shared" si="126"/>
        <v>40</v>
      </c>
      <c r="AR175" s="29"/>
      <c r="AS175" s="26">
        <f t="shared" si="93"/>
        <v>66.477000000000004</v>
      </c>
      <c r="AT175" s="31">
        <f t="shared" si="110"/>
        <v>445329.42300000001</v>
      </c>
      <c r="AU175" s="31">
        <f t="shared" si="127"/>
        <v>61</v>
      </c>
      <c r="AV175" s="29"/>
      <c r="AW175" s="26">
        <f t="shared" si="94"/>
        <v>88.63600000000001</v>
      </c>
      <c r="AX175" s="31">
        <f t="shared" si="118"/>
        <v>595545.2840000001</v>
      </c>
      <c r="AY175" s="31">
        <f t="shared" si="128"/>
        <v>81</v>
      </c>
      <c r="AZ175" s="29"/>
      <c r="BA175" s="28">
        <f t="shared" si="95"/>
        <v>110.795</v>
      </c>
      <c r="BB175" s="31">
        <f t="shared" si="119"/>
        <v>746647.505</v>
      </c>
      <c r="BC175" s="31">
        <f t="shared" si="129"/>
        <v>102</v>
      </c>
      <c r="BD175" s="29"/>
      <c r="BE175" s="28">
        <f t="shared" si="111"/>
        <v>132.95400000000001</v>
      </c>
      <c r="BF175" s="31">
        <f t="shared" si="120"/>
        <v>898636.08600000001</v>
      </c>
      <c r="BG175" s="31">
        <f t="shared" si="130"/>
        <v>123</v>
      </c>
      <c r="BH175" s="29"/>
      <c r="BI175" s="28">
        <f t="shared" si="112"/>
        <v>155.113</v>
      </c>
      <c r="BJ175" s="31">
        <f t="shared" si="121"/>
        <v>1048408.767</v>
      </c>
      <c r="BK175" s="31">
        <f t="shared" si="131"/>
        <v>143</v>
      </c>
      <c r="BL175" s="29"/>
      <c r="BM175" s="28">
        <f t="shared" si="113"/>
        <v>177.27200000000002</v>
      </c>
      <c r="BN175" s="31">
        <f t="shared" si="122"/>
        <v>1205272.3280000002</v>
      </c>
      <c r="BO175" s="31">
        <f t="shared" si="132"/>
        <v>165</v>
      </c>
      <c r="BP175" s="29"/>
      <c r="BQ175" s="28">
        <f t="shared" si="114"/>
        <v>199.43100000000001</v>
      </c>
      <c r="BR175" s="31">
        <f t="shared" si="123"/>
        <v>1359919.9890000001</v>
      </c>
      <c r="BS175" s="31">
        <f t="shared" si="133"/>
        <v>186</v>
      </c>
      <c r="BT175" s="29"/>
      <c r="BU175" s="28">
        <f t="shared" si="115"/>
        <v>221.59</v>
      </c>
      <c r="BV175" s="31">
        <f t="shared" si="124"/>
        <v>1515454.01</v>
      </c>
      <c r="BW175" s="29"/>
    </row>
    <row r="176" spans="1:75" x14ac:dyDescent="0.4">
      <c r="A176" s="14">
        <v>3744</v>
      </c>
      <c r="B176" s="15" t="s">
        <v>208</v>
      </c>
      <c r="C176" s="3">
        <f>INDEX('[1]2013-14 ATR Data'!$A$1:$M$352,MATCH(A176,'[1]2013-14 ATR Data'!$A:$A,0),8)</f>
        <v>134078.06</v>
      </c>
      <c r="D176" s="3">
        <f>INDEX([2]Sheet1!$A$1:$N$343,MATCH(A176,[2]Sheet1!$A$1:$A$65536,0),6)</f>
        <v>222467.20000000001</v>
      </c>
      <c r="E176" s="3">
        <f>INDEX('[3]2015-16 ATR Data'!$A$1:$K$372,MATCH($A176,'[3]2015-16 ATR Data'!$A:$A,0),6)</f>
        <v>107213.99</v>
      </c>
      <c r="F176" s="3">
        <f>INDEX('[4]349y2014'!$A$1:$CK$352,MATCH(A176,'[4]349y2014'!$A:$A,0),5)</f>
        <v>20949.990000000002</v>
      </c>
      <c r="G176" s="3">
        <f>INDEX('[4]343y2015'!$A$1:$J$346,MATCH(A176,'[4]343y2015'!$A:$A,0),5)</f>
        <v>36982.559999999998</v>
      </c>
      <c r="H176" s="3">
        <f>INDEX('[4]340y2016'!$A$1:$H$343,MATCH(A176,'[4]340y2016'!$A:$A,0),5)</f>
        <v>23196.85</v>
      </c>
      <c r="I176" s="3">
        <f t="shared" si="96"/>
        <v>84017.140000000014</v>
      </c>
      <c r="J176" s="3">
        <f t="shared" si="116"/>
        <v>382629.85</v>
      </c>
      <c r="K176" s="29"/>
      <c r="L176" s="29">
        <v>4153099</v>
      </c>
      <c r="M176" s="29">
        <v>4453017</v>
      </c>
      <c r="N176" s="29">
        <v>4387148</v>
      </c>
      <c r="O176" s="29">
        <f t="shared" si="97"/>
        <v>12993264</v>
      </c>
      <c r="Q176" s="17">
        <f t="shared" si="98"/>
        <v>2.9448324147034955E-2</v>
      </c>
      <c r="R176" s="29"/>
      <c r="S176" s="30">
        <v>662.9</v>
      </c>
      <c r="T176" s="19">
        <f t="shared" si="99"/>
        <v>19.5213</v>
      </c>
      <c r="U176" s="20">
        <f t="shared" si="100"/>
        <v>9.5619100971102073E-4</v>
      </c>
      <c r="V176" s="19">
        <f t="shared" si="101"/>
        <v>109078.08837362184</v>
      </c>
      <c r="W176" s="22"/>
      <c r="X176" s="21">
        <f t="shared" si="102"/>
        <v>16.355988660012272</v>
      </c>
      <c r="Y176" s="21">
        <f t="shared" si="103"/>
        <v>8659.5386973339919</v>
      </c>
      <c r="Z176" s="22"/>
      <c r="AA176" s="23">
        <f t="shared" si="104"/>
        <v>1.2984763378818402</v>
      </c>
      <c r="AB176" s="23"/>
      <c r="AC176" s="21">
        <v>25478</v>
      </c>
      <c r="AD176" s="21">
        <f t="shared" si="105"/>
        <v>38.434152964248</v>
      </c>
      <c r="AE176" s="23">
        <f t="shared" si="106"/>
        <v>8.5059491347569513E-4</v>
      </c>
      <c r="AF176" s="22">
        <f t="shared" si="107"/>
        <v>5390.6748640046171</v>
      </c>
      <c r="AG176" s="22"/>
      <c r="AH176" s="24">
        <f t="shared" si="108"/>
        <v>0.80831831818932631</v>
      </c>
      <c r="AI176" s="25">
        <f t="shared" si="90"/>
        <v>18.46</v>
      </c>
      <c r="AJ176" s="29"/>
      <c r="AK176" s="26">
        <f t="shared" si="109"/>
        <v>1.8460000000000001</v>
      </c>
      <c r="AL176" s="31">
        <f t="shared" si="91"/>
        <v>12310.974</v>
      </c>
      <c r="AM176" s="31">
        <f t="shared" si="125"/>
        <v>19</v>
      </c>
      <c r="AN176" s="29"/>
      <c r="AO176" s="26">
        <f t="shared" si="92"/>
        <v>3.69</v>
      </c>
      <c r="AP176" s="31">
        <f t="shared" si="117"/>
        <v>24645.51</v>
      </c>
      <c r="AQ176" s="31">
        <f t="shared" si="126"/>
        <v>37</v>
      </c>
      <c r="AR176" s="29"/>
      <c r="AS176" s="26">
        <f t="shared" si="93"/>
        <v>5.5380000000000003</v>
      </c>
      <c r="AT176" s="31">
        <f t="shared" si="110"/>
        <v>37099.061999999998</v>
      </c>
      <c r="AU176" s="31">
        <f t="shared" si="127"/>
        <v>56</v>
      </c>
      <c r="AV176" s="29"/>
      <c r="AW176" s="26">
        <f t="shared" si="94"/>
        <v>7.3840000000000003</v>
      </c>
      <c r="AX176" s="31">
        <f t="shared" si="118"/>
        <v>49613.096000000005</v>
      </c>
      <c r="AY176" s="31">
        <f t="shared" si="128"/>
        <v>75</v>
      </c>
      <c r="AZ176" s="29"/>
      <c r="BA176" s="28">
        <f t="shared" si="95"/>
        <v>9.23</v>
      </c>
      <c r="BB176" s="31">
        <f t="shared" si="119"/>
        <v>62200.97</v>
      </c>
      <c r="BC176" s="31">
        <f t="shared" si="129"/>
        <v>94</v>
      </c>
      <c r="BD176" s="29"/>
      <c r="BE176" s="28">
        <f t="shared" si="111"/>
        <v>11.076000000000001</v>
      </c>
      <c r="BF176" s="31">
        <f t="shared" si="120"/>
        <v>74862.684000000008</v>
      </c>
      <c r="BG176" s="31">
        <f t="shared" si="130"/>
        <v>113</v>
      </c>
      <c r="BH176" s="29"/>
      <c r="BI176" s="28">
        <f t="shared" si="112"/>
        <v>12.922000000000001</v>
      </c>
      <c r="BJ176" s="31">
        <f t="shared" si="121"/>
        <v>87339.79800000001</v>
      </c>
      <c r="BK176" s="31">
        <f t="shared" si="131"/>
        <v>132</v>
      </c>
      <c r="BL176" s="29"/>
      <c r="BM176" s="28">
        <f t="shared" si="113"/>
        <v>14.768000000000001</v>
      </c>
      <c r="BN176" s="31">
        <f t="shared" si="122"/>
        <v>100407.632</v>
      </c>
      <c r="BO176" s="31">
        <f t="shared" si="132"/>
        <v>151</v>
      </c>
      <c r="BP176" s="29"/>
      <c r="BQ176" s="28">
        <f t="shared" si="114"/>
        <v>16.614000000000001</v>
      </c>
      <c r="BR176" s="31">
        <f t="shared" si="123"/>
        <v>113290.86600000001</v>
      </c>
      <c r="BS176" s="31">
        <f t="shared" si="133"/>
        <v>171</v>
      </c>
      <c r="BT176" s="29"/>
      <c r="BU176" s="28">
        <f t="shared" si="115"/>
        <v>18.46</v>
      </c>
      <c r="BV176" s="31">
        <f t="shared" si="124"/>
        <v>126247.94</v>
      </c>
      <c r="BW176" s="29"/>
    </row>
    <row r="177" spans="1:75" x14ac:dyDescent="0.4">
      <c r="A177" s="14">
        <v>3798</v>
      </c>
      <c r="B177" s="15" t="s">
        <v>209</v>
      </c>
      <c r="C177" s="3">
        <f>INDEX('[1]2013-14 ATR Data'!$A$1:$M$352,MATCH(A177,'[1]2013-14 ATR Data'!$A:$A,0),8)</f>
        <v>304349.05</v>
      </c>
      <c r="D177" s="3">
        <f>INDEX([2]Sheet1!$A$1:$N$343,MATCH(A177,[2]Sheet1!$A$1:$A$65536,0),6)</f>
        <v>178606.21</v>
      </c>
      <c r="E177" s="3">
        <f>INDEX('[3]2015-16 ATR Data'!$A$1:$K$372,MATCH($A177,'[3]2015-16 ATR Data'!$A:$A,0),6)</f>
        <v>171729.44</v>
      </c>
      <c r="F177" s="3">
        <f>INDEX('[4]349y2014'!$A$1:$CK$352,MATCH(A177,'[4]349y2014'!$A:$A,0),5)</f>
        <v>64863.56</v>
      </c>
      <c r="G177" s="3">
        <f>INDEX('[4]343y2015'!$A$1:$J$346,MATCH(A177,'[4]343y2015'!$A:$A,0),5)</f>
        <v>10707.13</v>
      </c>
      <c r="H177" s="3">
        <f>INDEX('[4]340y2016'!$A$1:$H$343,MATCH(A177,'[4]340y2016'!$A:$A,0),5)</f>
        <v>10707.13</v>
      </c>
      <c r="I177" s="3">
        <f t="shared" si="96"/>
        <v>161022.31</v>
      </c>
      <c r="J177" s="3">
        <f t="shared" si="116"/>
        <v>568406.87999999989</v>
      </c>
      <c r="K177" s="29"/>
      <c r="L177" s="29">
        <v>3486263</v>
      </c>
      <c r="M177" s="29">
        <v>3529451</v>
      </c>
      <c r="N177" s="29">
        <v>3633766</v>
      </c>
      <c r="O177" s="29">
        <f t="shared" si="97"/>
        <v>10649480</v>
      </c>
      <c r="Q177" s="17">
        <f t="shared" si="98"/>
        <v>5.3374144089664462E-2</v>
      </c>
      <c r="R177" s="29"/>
      <c r="S177" s="30">
        <v>552</v>
      </c>
      <c r="T177" s="19">
        <f t="shared" si="99"/>
        <v>29.462499999999999</v>
      </c>
      <c r="U177" s="20">
        <f t="shared" si="100"/>
        <v>1.4431302025792825E-3</v>
      </c>
      <c r="V177" s="19">
        <f t="shared" si="101"/>
        <v>164625.98181001435</v>
      </c>
      <c r="W177" s="22"/>
      <c r="X177" s="21">
        <f t="shared" si="102"/>
        <v>24.685257431401162</v>
      </c>
      <c r="Y177" s="21">
        <f t="shared" si="103"/>
        <v>7210.8392833434364</v>
      </c>
      <c r="Z177" s="22"/>
      <c r="AA177" s="23">
        <f t="shared" si="104"/>
        <v>1.0812474558919534</v>
      </c>
      <c r="AB177" s="23"/>
      <c r="AC177" s="21">
        <v>50229</v>
      </c>
      <c r="AD177" s="21">
        <f t="shared" si="105"/>
        <v>90.994565217391298</v>
      </c>
      <c r="AE177" s="23">
        <f t="shared" si="106"/>
        <v>2.0138212594367198E-3</v>
      </c>
      <c r="AF177" s="22">
        <f t="shared" si="107"/>
        <v>12762.66231064623</v>
      </c>
      <c r="AG177" s="22"/>
      <c r="AH177" s="24">
        <f t="shared" si="108"/>
        <v>1.9137295412574944</v>
      </c>
      <c r="AI177" s="25">
        <f t="shared" si="90"/>
        <v>27.68</v>
      </c>
      <c r="AJ177" s="29"/>
      <c r="AK177" s="26">
        <f t="shared" si="109"/>
        <v>2.7680000000000002</v>
      </c>
      <c r="AL177" s="31">
        <f t="shared" si="91"/>
        <v>18459.792000000001</v>
      </c>
      <c r="AM177" s="31">
        <f t="shared" si="125"/>
        <v>33</v>
      </c>
      <c r="AN177" s="29"/>
      <c r="AO177" s="26">
        <f t="shared" si="92"/>
        <v>5.54</v>
      </c>
      <c r="AP177" s="31">
        <f t="shared" si="117"/>
        <v>37001.660000000003</v>
      </c>
      <c r="AQ177" s="31">
        <f t="shared" si="126"/>
        <v>67</v>
      </c>
      <c r="AR177" s="29"/>
      <c r="AS177" s="26">
        <f t="shared" si="93"/>
        <v>8.3040000000000003</v>
      </c>
      <c r="AT177" s="31">
        <f t="shared" si="110"/>
        <v>55628.495999999999</v>
      </c>
      <c r="AU177" s="31">
        <f t="shared" si="127"/>
        <v>101</v>
      </c>
      <c r="AV177" s="29"/>
      <c r="AW177" s="26">
        <f t="shared" si="94"/>
        <v>11.072000000000001</v>
      </c>
      <c r="AX177" s="31">
        <f t="shared" si="118"/>
        <v>74392.768000000011</v>
      </c>
      <c r="AY177" s="31">
        <f t="shared" si="128"/>
        <v>135</v>
      </c>
      <c r="AZ177" s="29"/>
      <c r="BA177" s="28">
        <f t="shared" si="95"/>
        <v>13.84</v>
      </c>
      <c r="BB177" s="31">
        <f t="shared" si="119"/>
        <v>93267.76</v>
      </c>
      <c r="BC177" s="31">
        <f t="shared" si="129"/>
        <v>169</v>
      </c>
      <c r="BD177" s="29"/>
      <c r="BE177" s="28">
        <f t="shared" si="111"/>
        <v>16.608000000000001</v>
      </c>
      <c r="BF177" s="31">
        <f t="shared" si="120"/>
        <v>112253.47200000001</v>
      </c>
      <c r="BG177" s="31">
        <f t="shared" si="130"/>
        <v>203</v>
      </c>
      <c r="BH177" s="29"/>
      <c r="BI177" s="28">
        <f t="shared" si="112"/>
        <v>19.375999999999998</v>
      </c>
      <c r="BJ177" s="31">
        <f t="shared" si="121"/>
        <v>130962.38399999999</v>
      </c>
      <c r="BK177" s="31">
        <f t="shared" si="131"/>
        <v>237</v>
      </c>
      <c r="BL177" s="29"/>
      <c r="BM177" s="28">
        <f t="shared" si="113"/>
        <v>22.144000000000002</v>
      </c>
      <c r="BN177" s="31">
        <f t="shared" si="122"/>
        <v>150557.05600000001</v>
      </c>
      <c r="BO177" s="31">
        <f t="shared" si="132"/>
        <v>273</v>
      </c>
      <c r="BP177" s="29"/>
      <c r="BQ177" s="28">
        <f t="shared" si="114"/>
        <v>24.911999999999999</v>
      </c>
      <c r="BR177" s="31">
        <f t="shared" si="123"/>
        <v>169874.92799999999</v>
      </c>
      <c r="BS177" s="31">
        <f t="shared" si="133"/>
        <v>308</v>
      </c>
      <c r="BT177" s="29"/>
      <c r="BU177" s="28">
        <f t="shared" si="115"/>
        <v>27.68</v>
      </c>
      <c r="BV177" s="31">
        <f t="shared" si="124"/>
        <v>189303.52</v>
      </c>
      <c r="BW177" s="29"/>
    </row>
    <row r="178" spans="1:75" x14ac:dyDescent="0.4">
      <c r="A178" s="14">
        <v>3816</v>
      </c>
      <c r="B178" s="15" t="s">
        <v>210</v>
      </c>
      <c r="C178" s="3">
        <f>INDEX('[1]2013-14 ATR Data'!$A$1:$M$352,MATCH(A178,'[1]2013-14 ATR Data'!$A:$A,0),8)</f>
        <v>85809.88</v>
      </c>
      <c r="D178" s="3">
        <f>INDEX([2]Sheet1!$A$1:$N$343,MATCH(A178,[2]Sheet1!$A$1:$A$65536,0),6)</f>
        <v>82359.28</v>
      </c>
      <c r="E178" s="3">
        <f>INDEX('[3]2015-16 ATR Data'!$A$1:$K$372,MATCH($A178,'[3]2015-16 ATR Data'!$A:$A,0),6)</f>
        <v>66154.47</v>
      </c>
      <c r="F178" s="3">
        <f>INDEX('[4]349y2014'!$A$1:$CK$352,MATCH(A178,'[4]349y2014'!$A:$A,0),5)</f>
        <v>21028.57</v>
      </c>
      <c r="G178" s="3">
        <f>INDEX('[4]343y2015'!$A$1:$J$346,MATCH(A178,'[4]343y2015'!$A:$A,0),5)</f>
        <v>21028.57</v>
      </c>
      <c r="H178" s="3">
        <f>INDEX('[4]340y2016'!$A$1:$H$343,MATCH(A178,'[4]340y2016'!$A:$A,0),5)</f>
        <v>21028.57</v>
      </c>
      <c r="I178" s="3">
        <f t="shared" si="96"/>
        <v>45125.9</v>
      </c>
      <c r="J178" s="3">
        <f t="shared" si="116"/>
        <v>171237.92</v>
      </c>
      <c r="K178" s="29"/>
      <c r="L178" s="29">
        <v>2602037</v>
      </c>
      <c r="M178" s="29">
        <v>2575047</v>
      </c>
      <c r="N178" s="29">
        <v>2566153</v>
      </c>
      <c r="O178" s="29">
        <f t="shared" si="97"/>
        <v>7743237</v>
      </c>
      <c r="Q178" s="17">
        <f t="shared" si="98"/>
        <v>2.211451360716455E-2</v>
      </c>
      <c r="R178" s="29"/>
      <c r="S178" s="30">
        <v>359.5</v>
      </c>
      <c r="T178" s="19">
        <f t="shared" si="99"/>
        <v>7.9501999999999997</v>
      </c>
      <c r="U178" s="20">
        <f t="shared" si="100"/>
        <v>3.8941616415938266E-4</v>
      </c>
      <c r="V178" s="19">
        <f t="shared" si="101"/>
        <v>44422.892849757358</v>
      </c>
      <c r="W178" s="22"/>
      <c r="X178" s="21">
        <f t="shared" si="102"/>
        <v>6.6611025415740528</v>
      </c>
      <c r="Y178" s="21">
        <f t="shared" si="103"/>
        <v>4696.1897144238501</v>
      </c>
      <c r="Z178" s="22"/>
      <c r="AA178" s="23">
        <f t="shared" si="104"/>
        <v>0.70418199346586441</v>
      </c>
      <c r="AB178" s="23"/>
      <c r="AC178" s="21">
        <v>30660</v>
      </c>
      <c r="AD178" s="21">
        <f t="shared" si="105"/>
        <v>85.285118219749648</v>
      </c>
      <c r="AE178" s="23">
        <f t="shared" si="106"/>
        <v>1.8874641993638574E-3</v>
      </c>
      <c r="AF178" s="22">
        <f t="shared" si="107"/>
        <v>11961.870045335132</v>
      </c>
      <c r="AG178" s="22"/>
      <c r="AH178" s="24">
        <f t="shared" si="108"/>
        <v>1.7936527283453489</v>
      </c>
      <c r="AI178" s="25">
        <f t="shared" si="90"/>
        <v>9.16</v>
      </c>
      <c r="AJ178" s="29"/>
      <c r="AK178" s="26">
        <f t="shared" si="109"/>
        <v>0.91600000000000004</v>
      </c>
      <c r="AL178" s="31">
        <f t="shared" si="91"/>
        <v>6108.8040000000001</v>
      </c>
      <c r="AM178" s="31">
        <f t="shared" si="125"/>
        <v>17</v>
      </c>
      <c r="AN178" s="29"/>
      <c r="AO178" s="26">
        <f t="shared" si="92"/>
        <v>1.83</v>
      </c>
      <c r="AP178" s="31">
        <f t="shared" si="117"/>
        <v>12222.57</v>
      </c>
      <c r="AQ178" s="31">
        <f t="shared" si="126"/>
        <v>34</v>
      </c>
      <c r="AR178" s="29"/>
      <c r="AS178" s="26">
        <f t="shared" si="93"/>
        <v>2.7479999999999998</v>
      </c>
      <c r="AT178" s="31">
        <f t="shared" si="110"/>
        <v>18408.851999999999</v>
      </c>
      <c r="AU178" s="31">
        <f t="shared" si="127"/>
        <v>51</v>
      </c>
      <c r="AV178" s="29"/>
      <c r="AW178" s="26">
        <f t="shared" si="94"/>
        <v>3.6640000000000001</v>
      </c>
      <c r="AX178" s="31">
        <f t="shared" si="118"/>
        <v>24618.416000000001</v>
      </c>
      <c r="AY178" s="31">
        <f t="shared" si="128"/>
        <v>68</v>
      </c>
      <c r="AZ178" s="29"/>
      <c r="BA178" s="28">
        <f t="shared" si="95"/>
        <v>4.58</v>
      </c>
      <c r="BB178" s="31">
        <f t="shared" si="119"/>
        <v>30864.62</v>
      </c>
      <c r="BC178" s="31">
        <f t="shared" si="129"/>
        <v>86</v>
      </c>
      <c r="BD178" s="29"/>
      <c r="BE178" s="28">
        <f t="shared" si="111"/>
        <v>5.4959999999999996</v>
      </c>
      <c r="BF178" s="31">
        <f t="shared" si="120"/>
        <v>37147.464</v>
      </c>
      <c r="BG178" s="31">
        <f t="shared" si="130"/>
        <v>103</v>
      </c>
      <c r="BH178" s="29"/>
      <c r="BI178" s="28">
        <f t="shared" si="112"/>
        <v>6.4119999999999999</v>
      </c>
      <c r="BJ178" s="31">
        <f t="shared" si="121"/>
        <v>43338.707999999999</v>
      </c>
      <c r="BK178" s="31">
        <f t="shared" si="131"/>
        <v>121</v>
      </c>
      <c r="BL178" s="29"/>
      <c r="BM178" s="28">
        <f t="shared" si="113"/>
        <v>7.3280000000000003</v>
      </c>
      <c r="BN178" s="31">
        <f t="shared" si="122"/>
        <v>49823.072</v>
      </c>
      <c r="BO178" s="31">
        <f t="shared" si="132"/>
        <v>139</v>
      </c>
      <c r="BP178" s="29"/>
      <c r="BQ178" s="28">
        <f t="shared" si="114"/>
        <v>8.2439999999999998</v>
      </c>
      <c r="BR178" s="31">
        <f t="shared" si="123"/>
        <v>56215.835999999996</v>
      </c>
      <c r="BS178" s="31">
        <f t="shared" si="133"/>
        <v>156</v>
      </c>
      <c r="BT178" s="29"/>
      <c r="BU178" s="28">
        <f t="shared" si="115"/>
        <v>9.16</v>
      </c>
      <c r="BV178" s="31">
        <f t="shared" si="124"/>
        <v>62645.24</v>
      </c>
      <c r="BW178" s="29"/>
    </row>
    <row r="179" spans="1:75" x14ac:dyDescent="0.4">
      <c r="A179" s="14">
        <v>3841</v>
      </c>
      <c r="B179" s="15" t="s">
        <v>211</v>
      </c>
      <c r="C179" s="3">
        <f>INDEX('[1]2013-14 ATR Data'!$A$1:$M$352,MATCH(A179,'[1]2013-14 ATR Data'!$A:$A,0),8)</f>
        <v>397378.12</v>
      </c>
      <c r="D179" s="3">
        <f>INDEX([2]Sheet1!$A$1:$N$343,MATCH(A179,[2]Sheet1!$A$1:$A$65536,0),6)</f>
        <v>406538.45</v>
      </c>
      <c r="E179" s="3">
        <f>INDEX('[3]2015-16 ATR Data'!$A$1:$K$372,MATCH($A179,'[3]2015-16 ATR Data'!$A:$A,0),6)</f>
        <v>374095.55</v>
      </c>
      <c r="F179" s="3">
        <f>INDEX('[4]349y2014'!$A$1:$CK$352,MATCH(A179,'[4]349y2014'!$A:$A,0),5)</f>
        <v>66899.710000000006</v>
      </c>
      <c r="G179" s="3">
        <f>INDEX('[4]343y2015'!$A$1:$J$346,MATCH(A179,'[4]343y2015'!$A:$A,0),5)</f>
        <v>72185.990000000005</v>
      </c>
      <c r="H179" s="3">
        <f>INDEX('[4]340y2016'!$A$1:$H$343,MATCH(A179,'[4]340y2016'!$A:$A,0),5)</f>
        <v>72185.990000000005</v>
      </c>
      <c r="I179" s="3">
        <f t="shared" si="96"/>
        <v>301909.56</v>
      </c>
      <c r="J179" s="3">
        <f t="shared" si="116"/>
        <v>966740.43000000017</v>
      </c>
      <c r="K179" s="29"/>
      <c r="L179" s="29">
        <v>4652572</v>
      </c>
      <c r="M179" s="29">
        <v>4907549</v>
      </c>
      <c r="N179" s="29">
        <v>4930545</v>
      </c>
      <c r="O179" s="29">
        <f t="shared" si="97"/>
        <v>14490666</v>
      </c>
      <c r="Q179" s="17">
        <f t="shared" si="98"/>
        <v>6.6714699655626611E-2</v>
      </c>
      <c r="R179" s="29"/>
      <c r="S179" s="30">
        <v>729.7</v>
      </c>
      <c r="T179" s="19">
        <f t="shared" si="99"/>
        <v>48.681699999999999</v>
      </c>
      <c r="U179" s="20">
        <f t="shared" si="100"/>
        <v>2.3845237703149376E-3</v>
      </c>
      <c r="V179" s="19">
        <f t="shared" si="101"/>
        <v>272016.04272144503</v>
      </c>
      <c r="W179" s="22"/>
      <c r="X179" s="21">
        <f t="shared" si="102"/>
        <v>40.788130562519875</v>
      </c>
      <c r="Y179" s="21">
        <f t="shared" si="103"/>
        <v>9532.1547555356992</v>
      </c>
      <c r="Z179" s="22"/>
      <c r="AA179" s="23">
        <f t="shared" si="104"/>
        <v>1.4293229502977507</v>
      </c>
      <c r="AB179" s="23"/>
      <c r="AC179" s="21">
        <v>111749</v>
      </c>
      <c r="AD179" s="21">
        <f t="shared" si="105"/>
        <v>153.14375770864737</v>
      </c>
      <c r="AE179" s="23">
        <f t="shared" si="106"/>
        <v>3.3892590649442053E-3</v>
      </c>
      <c r="AF179" s="22">
        <f t="shared" si="107"/>
        <v>21479.547266910122</v>
      </c>
      <c r="AG179" s="22"/>
      <c r="AH179" s="24">
        <f t="shared" si="108"/>
        <v>3.2208048083535945</v>
      </c>
      <c r="AI179" s="25">
        <f t="shared" si="90"/>
        <v>45.44</v>
      </c>
      <c r="AJ179" s="29"/>
      <c r="AK179" s="26">
        <f t="shared" si="109"/>
        <v>4.5439999999999996</v>
      </c>
      <c r="AL179" s="31">
        <f t="shared" si="91"/>
        <v>30303.935999999998</v>
      </c>
      <c r="AM179" s="31">
        <f t="shared" si="125"/>
        <v>42</v>
      </c>
      <c r="AN179" s="29"/>
      <c r="AO179" s="26">
        <f t="shared" si="92"/>
        <v>9.09</v>
      </c>
      <c r="AP179" s="31">
        <f t="shared" si="117"/>
        <v>60712.11</v>
      </c>
      <c r="AQ179" s="31">
        <f t="shared" si="126"/>
        <v>83</v>
      </c>
      <c r="AR179" s="29"/>
      <c r="AS179" s="26">
        <f t="shared" si="93"/>
        <v>13.632</v>
      </c>
      <c r="AT179" s="31">
        <f t="shared" si="110"/>
        <v>91320.767999999996</v>
      </c>
      <c r="AU179" s="31">
        <f t="shared" si="127"/>
        <v>125</v>
      </c>
      <c r="AV179" s="29"/>
      <c r="AW179" s="26">
        <f t="shared" si="94"/>
        <v>18.175999999999998</v>
      </c>
      <c r="AX179" s="31">
        <f t="shared" si="118"/>
        <v>122124.54399999999</v>
      </c>
      <c r="AY179" s="31">
        <f t="shared" si="128"/>
        <v>167</v>
      </c>
      <c r="AZ179" s="29"/>
      <c r="BA179" s="28">
        <f t="shared" si="95"/>
        <v>22.72</v>
      </c>
      <c r="BB179" s="31">
        <f t="shared" si="119"/>
        <v>153110.07999999999</v>
      </c>
      <c r="BC179" s="31">
        <f t="shared" si="129"/>
        <v>210</v>
      </c>
      <c r="BD179" s="29"/>
      <c r="BE179" s="28">
        <f t="shared" si="111"/>
        <v>27.263999999999999</v>
      </c>
      <c r="BF179" s="31">
        <f t="shared" si="120"/>
        <v>184277.37599999999</v>
      </c>
      <c r="BG179" s="31">
        <f t="shared" si="130"/>
        <v>253</v>
      </c>
      <c r="BH179" s="29"/>
      <c r="BI179" s="28">
        <f t="shared" si="112"/>
        <v>31.807999999999996</v>
      </c>
      <c r="BJ179" s="31">
        <f t="shared" si="121"/>
        <v>214990.27199999997</v>
      </c>
      <c r="BK179" s="31">
        <f t="shared" si="131"/>
        <v>295</v>
      </c>
      <c r="BL179" s="29"/>
      <c r="BM179" s="28">
        <f t="shared" si="113"/>
        <v>36.351999999999997</v>
      </c>
      <c r="BN179" s="31">
        <f t="shared" si="122"/>
        <v>247157.24799999999</v>
      </c>
      <c r="BO179" s="31">
        <f t="shared" si="132"/>
        <v>339</v>
      </c>
      <c r="BP179" s="29"/>
      <c r="BQ179" s="28">
        <f t="shared" si="114"/>
        <v>40.896000000000001</v>
      </c>
      <c r="BR179" s="31">
        <f t="shared" si="123"/>
        <v>278869.82400000002</v>
      </c>
      <c r="BS179" s="31">
        <f t="shared" si="133"/>
        <v>382</v>
      </c>
      <c r="BT179" s="29"/>
      <c r="BU179" s="28">
        <f t="shared" si="115"/>
        <v>45.44</v>
      </c>
      <c r="BV179" s="31">
        <f t="shared" si="124"/>
        <v>310764.15999999997</v>
      </c>
      <c r="BW179" s="29"/>
    </row>
    <row r="180" spans="1:75" x14ac:dyDescent="0.4">
      <c r="A180" s="14">
        <v>3897</v>
      </c>
      <c r="B180" s="15" t="s">
        <v>212</v>
      </c>
      <c r="C180" s="3">
        <f>INDEX('[1]2013-14 ATR Data'!$A$1:$M$352,MATCH(A180,'[1]2013-14 ATR Data'!$A:$A,0),8)</f>
        <v>78787.69</v>
      </c>
      <c r="D180" s="3">
        <f>INDEX([2]Sheet1!$A$1:$N$343,MATCH(A180,[2]Sheet1!$A$1:$A$65536,0),6)</f>
        <v>58616.26</v>
      </c>
      <c r="E180" s="3">
        <f>INDEX('[3]2015-16 ATR Data'!$A$1:$K$372,MATCH($A180,'[3]2015-16 ATR Data'!$A:$A,0),6)</f>
        <v>77382.149999999994</v>
      </c>
      <c r="F180" s="3">
        <f>INDEX('[4]349y2014'!$A$1:$CK$352,MATCH(A180,'[4]349y2014'!$A:$A,0),5)</f>
        <v>9827.14</v>
      </c>
      <c r="G180" s="3">
        <f>INDEX('[4]343y2015'!$A$1:$J$346,MATCH(A180,'[4]343y2015'!$A:$A,0),5)</f>
        <v>9827.14</v>
      </c>
      <c r="H180" s="3">
        <f>INDEX('[4]340y2016'!$A$1:$H$343,MATCH(A180,'[4]340y2016'!$A:$A,0),5)</f>
        <v>5928.58</v>
      </c>
      <c r="I180" s="3">
        <f t="shared" si="96"/>
        <v>71453.569999999992</v>
      </c>
      <c r="J180" s="3">
        <f t="shared" si="116"/>
        <v>189203.24</v>
      </c>
      <c r="K180" s="29"/>
      <c r="L180" s="29">
        <v>478496</v>
      </c>
      <c r="M180" s="29">
        <v>497116</v>
      </c>
      <c r="N180" s="29">
        <v>1066643</v>
      </c>
      <c r="O180" s="29">
        <f t="shared" si="97"/>
        <v>2042255</v>
      </c>
      <c r="Q180" s="17">
        <f t="shared" si="98"/>
        <v>9.2644278016212472E-2</v>
      </c>
      <c r="R180" s="29"/>
      <c r="S180" s="30">
        <v>153.5</v>
      </c>
      <c r="T180" s="19">
        <f t="shared" si="99"/>
        <v>14.2209</v>
      </c>
      <c r="U180" s="20">
        <f t="shared" si="100"/>
        <v>6.9656717175595141E-4</v>
      </c>
      <c r="V180" s="19">
        <f t="shared" si="101"/>
        <v>79461.336435198406</v>
      </c>
      <c r="W180" s="22"/>
      <c r="X180" s="21">
        <f t="shared" si="102"/>
        <v>11.915030204708113</v>
      </c>
      <c r="Y180" s="21">
        <f t="shared" si="103"/>
        <v>2005.1880978137997</v>
      </c>
      <c r="Z180" s="22"/>
      <c r="AA180" s="23">
        <f t="shared" si="104"/>
        <v>0.30067297912937468</v>
      </c>
      <c r="AB180" s="23"/>
      <c r="AC180" s="21">
        <v>45482</v>
      </c>
      <c r="AD180" s="21">
        <f t="shared" si="105"/>
        <v>296.29967426710095</v>
      </c>
      <c r="AE180" s="23">
        <f t="shared" si="106"/>
        <v>6.5574749632324207E-3</v>
      </c>
      <c r="AF180" s="22">
        <f t="shared" si="107"/>
        <v>41558.225773056751</v>
      </c>
      <c r="AG180" s="22"/>
      <c r="AH180" s="24">
        <f t="shared" si="108"/>
        <v>6.2315528224706478</v>
      </c>
      <c r="AI180" s="25">
        <f t="shared" si="90"/>
        <v>18.45</v>
      </c>
      <c r="AJ180" s="29"/>
      <c r="AK180" s="26">
        <f t="shared" si="109"/>
        <v>1.845</v>
      </c>
      <c r="AL180" s="31">
        <f t="shared" si="91"/>
        <v>12304.305</v>
      </c>
      <c r="AM180" s="31">
        <f t="shared" si="125"/>
        <v>80</v>
      </c>
      <c r="AN180" s="29"/>
      <c r="AO180" s="26">
        <f t="shared" si="92"/>
        <v>3.69</v>
      </c>
      <c r="AP180" s="31">
        <f t="shared" si="117"/>
        <v>24645.51</v>
      </c>
      <c r="AQ180" s="31">
        <f t="shared" si="126"/>
        <v>161</v>
      </c>
      <c r="AR180" s="29"/>
      <c r="AS180" s="26">
        <f t="shared" si="93"/>
        <v>5.5349999999999993</v>
      </c>
      <c r="AT180" s="31">
        <f t="shared" si="110"/>
        <v>37078.964999999997</v>
      </c>
      <c r="AU180" s="31">
        <f t="shared" si="127"/>
        <v>242</v>
      </c>
      <c r="AV180" s="29"/>
      <c r="AW180" s="26">
        <f t="shared" si="94"/>
        <v>7.38</v>
      </c>
      <c r="AX180" s="31">
        <f t="shared" si="118"/>
        <v>49586.22</v>
      </c>
      <c r="AY180" s="31">
        <f t="shared" si="128"/>
        <v>323</v>
      </c>
      <c r="AZ180" s="29"/>
      <c r="BA180" s="28">
        <f t="shared" si="95"/>
        <v>9.2249999999999996</v>
      </c>
      <c r="BB180" s="31">
        <f t="shared" si="119"/>
        <v>62167.274999999994</v>
      </c>
      <c r="BC180" s="31">
        <f t="shared" si="129"/>
        <v>405</v>
      </c>
      <c r="BD180" s="29"/>
      <c r="BE180" s="28">
        <f t="shared" si="111"/>
        <v>11.069999999999999</v>
      </c>
      <c r="BF180" s="31">
        <f t="shared" si="120"/>
        <v>74822.12999999999</v>
      </c>
      <c r="BG180" s="31">
        <f t="shared" si="130"/>
        <v>487</v>
      </c>
      <c r="BH180" s="29"/>
      <c r="BI180" s="28">
        <f t="shared" si="112"/>
        <v>12.914999999999999</v>
      </c>
      <c r="BJ180" s="31">
        <f t="shared" si="121"/>
        <v>87292.485000000001</v>
      </c>
      <c r="BK180" s="31">
        <f t="shared" si="131"/>
        <v>569</v>
      </c>
      <c r="BL180" s="29"/>
      <c r="BM180" s="28">
        <f t="shared" si="113"/>
        <v>14.76</v>
      </c>
      <c r="BN180" s="31">
        <f t="shared" si="122"/>
        <v>100353.24</v>
      </c>
      <c r="BO180" s="31">
        <f t="shared" si="132"/>
        <v>654</v>
      </c>
      <c r="BP180" s="29"/>
      <c r="BQ180" s="28">
        <f t="shared" si="114"/>
        <v>16.605</v>
      </c>
      <c r="BR180" s="31">
        <f t="shared" si="123"/>
        <v>113229.49500000001</v>
      </c>
      <c r="BS180" s="31">
        <f t="shared" si="133"/>
        <v>738</v>
      </c>
      <c r="BT180" s="29"/>
      <c r="BU180" s="28">
        <f t="shared" si="115"/>
        <v>18.45</v>
      </c>
      <c r="BV180" s="31">
        <f t="shared" si="124"/>
        <v>126179.54999999999</v>
      </c>
      <c r="BW180" s="29"/>
    </row>
    <row r="181" spans="1:75" x14ac:dyDescent="0.4">
      <c r="A181" s="14">
        <v>3906</v>
      </c>
      <c r="B181" s="15" t="s">
        <v>213</v>
      </c>
      <c r="C181" s="3">
        <f>INDEX('[1]2013-14 ATR Data'!$A$1:$M$352,MATCH(A181,'[1]2013-14 ATR Data'!$A:$A,0),8)</f>
        <v>233544.41</v>
      </c>
      <c r="D181" s="3">
        <f>INDEX([2]Sheet1!$A$1:$N$343,MATCH(A181,[2]Sheet1!$A$1:$A$65536,0),6)</f>
        <v>267837.40999999997</v>
      </c>
      <c r="E181" s="3">
        <f>INDEX('[3]2015-16 ATR Data'!$A$1:$K$372,MATCH($A181,'[3]2015-16 ATR Data'!$A:$A,0),6)</f>
        <v>238661.09</v>
      </c>
      <c r="F181" s="3">
        <f>INDEX('[4]349y2014'!$A$1:$CK$352,MATCH(A181,'[4]349y2014'!$A:$A,0),5)</f>
        <v>37424.720000000001</v>
      </c>
      <c r="G181" s="3">
        <f>INDEX('[4]343y2015'!$A$1:$J$346,MATCH(A181,'[4]343y2015'!$A:$A,0),5)</f>
        <v>37424.720000000001</v>
      </c>
      <c r="H181" s="3">
        <f>INDEX('[4]340y2016'!$A$1:$H$343,MATCH(A181,'[4]340y2016'!$A:$A,0),5)</f>
        <v>38367.57</v>
      </c>
      <c r="I181" s="3">
        <f t="shared" si="96"/>
        <v>200293.52</v>
      </c>
      <c r="J181" s="3">
        <f t="shared" si="116"/>
        <v>626825.89999999991</v>
      </c>
      <c r="K181" s="29"/>
      <c r="L181" s="29">
        <v>2667532</v>
      </c>
      <c r="M181" s="29">
        <v>2755205</v>
      </c>
      <c r="N181" s="29">
        <v>2755020</v>
      </c>
      <c r="O181" s="29">
        <f t="shared" si="97"/>
        <v>8177757</v>
      </c>
      <c r="Q181" s="17">
        <f t="shared" si="98"/>
        <v>7.6650100999577253E-2</v>
      </c>
      <c r="R181" s="29"/>
      <c r="S181" s="30">
        <v>452.4</v>
      </c>
      <c r="T181" s="19">
        <f t="shared" si="99"/>
        <v>34.676499999999997</v>
      </c>
      <c r="U181" s="20">
        <f t="shared" si="100"/>
        <v>1.698522001518557E-3</v>
      </c>
      <c r="V181" s="19">
        <f t="shared" si="101"/>
        <v>193759.96124683792</v>
      </c>
      <c r="W181" s="22"/>
      <c r="X181" s="21">
        <f t="shared" si="102"/>
        <v>29.053825348153833</v>
      </c>
      <c r="Y181" s="21">
        <f t="shared" si="103"/>
        <v>5909.7530648271204</v>
      </c>
      <c r="Z181" s="22"/>
      <c r="AA181" s="23">
        <f t="shared" si="104"/>
        <v>0.88615280624188342</v>
      </c>
      <c r="AB181" s="23"/>
      <c r="AC181" s="21">
        <v>57845</v>
      </c>
      <c r="AD181" s="21">
        <f t="shared" si="105"/>
        <v>127.86251105216623</v>
      </c>
      <c r="AE181" s="23">
        <f t="shared" si="106"/>
        <v>2.829754089451947E-3</v>
      </c>
      <c r="AF181" s="22">
        <f t="shared" si="107"/>
        <v>17933.665014514292</v>
      </c>
      <c r="AG181" s="22"/>
      <c r="AH181" s="24">
        <f t="shared" si="108"/>
        <v>2.6891085641796808</v>
      </c>
      <c r="AI181" s="25">
        <f t="shared" si="90"/>
        <v>32.630000000000003</v>
      </c>
      <c r="AJ181" s="29"/>
      <c r="AK181" s="26">
        <f t="shared" si="109"/>
        <v>3.2630000000000003</v>
      </c>
      <c r="AL181" s="31">
        <f t="shared" si="91"/>
        <v>21760.947000000004</v>
      </c>
      <c r="AM181" s="31">
        <f t="shared" si="125"/>
        <v>48</v>
      </c>
      <c r="AN181" s="29"/>
      <c r="AO181" s="26">
        <f t="shared" si="92"/>
        <v>6.53</v>
      </c>
      <c r="AP181" s="31">
        <f t="shared" si="117"/>
        <v>43613.87</v>
      </c>
      <c r="AQ181" s="31">
        <f t="shared" si="126"/>
        <v>96</v>
      </c>
      <c r="AR181" s="29"/>
      <c r="AS181" s="26">
        <f t="shared" si="93"/>
        <v>9.7889999999999997</v>
      </c>
      <c r="AT181" s="31">
        <f t="shared" si="110"/>
        <v>65576.510999999999</v>
      </c>
      <c r="AU181" s="31">
        <f t="shared" si="127"/>
        <v>145</v>
      </c>
      <c r="AV181" s="29"/>
      <c r="AW181" s="26">
        <f t="shared" si="94"/>
        <v>13.052000000000001</v>
      </c>
      <c r="AX181" s="31">
        <f t="shared" si="118"/>
        <v>87696.388000000006</v>
      </c>
      <c r="AY181" s="31">
        <f t="shared" si="128"/>
        <v>194</v>
      </c>
      <c r="AZ181" s="29"/>
      <c r="BA181" s="28">
        <f t="shared" si="95"/>
        <v>16.315000000000001</v>
      </c>
      <c r="BB181" s="31">
        <f t="shared" si="119"/>
        <v>109946.785</v>
      </c>
      <c r="BC181" s="31">
        <f t="shared" si="129"/>
        <v>243</v>
      </c>
      <c r="BD181" s="29"/>
      <c r="BE181" s="28">
        <f t="shared" si="111"/>
        <v>19.577999999999999</v>
      </c>
      <c r="BF181" s="31">
        <f t="shared" si="120"/>
        <v>132327.70199999999</v>
      </c>
      <c r="BG181" s="31">
        <f t="shared" si="130"/>
        <v>293</v>
      </c>
      <c r="BH181" s="29"/>
      <c r="BI181" s="28">
        <f t="shared" si="112"/>
        <v>22.841000000000001</v>
      </c>
      <c r="BJ181" s="31">
        <f t="shared" si="121"/>
        <v>154382.31900000002</v>
      </c>
      <c r="BK181" s="31">
        <f t="shared" si="131"/>
        <v>341</v>
      </c>
      <c r="BL181" s="29"/>
      <c r="BM181" s="28">
        <f t="shared" si="113"/>
        <v>26.104000000000003</v>
      </c>
      <c r="BN181" s="31">
        <f t="shared" si="122"/>
        <v>177481.09600000002</v>
      </c>
      <c r="BO181" s="31">
        <f t="shared" si="132"/>
        <v>392</v>
      </c>
      <c r="BP181" s="29"/>
      <c r="BQ181" s="28">
        <f t="shared" si="114"/>
        <v>29.367000000000004</v>
      </c>
      <c r="BR181" s="31">
        <f t="shared" si="123"/>
        <v>200253.57300000003</v>
      </c>
      <c r="BS181" s="31">
        <f t="shared" si="133"/>
        <v>443</v>
      </c>
      <c r="BT181" s="29"/>
      <c r="BU181" s="28">
        <f t="shared" si="115"/>
        <v>32.630000000000003</v>
      </c>
      <c r="BV181" s="31">
        <f t="shared" si="124"/>
        <v>223156.57</v>
      </c>
      <c r="BW181" s="29"/>
    </row>
    <row r="182" spans="1:75" x14ac:dyDescent="0.4">
      <c r="A182" s="14">
        <v>3942</v>
      </c>
      <c r="B182" s="15" t="s">
        <v>214</v>
      </c>
      <c r="C182" s="3">
        <f>INDEX('[1]2013-14 ATR Data'!$A$1:$M$352,MATCH(A182,'[1]2013-14 ATR Data'!$A:$A,0),8)</f>
        <v>123695.06</v>
      </c>
      <c r="D182" s="3">
        <f>INDEX([2]Sheet1!$A$1:$N$343,MATCH(A182,[2]Sheet1!$A$1:$A$65536,0),6)</f>
        <v>128225.85</v>
      </c>
      <c r="E182" s="3">
        <f>INDEX('[3]2015-16 ATR Data'!$A$1:$K$372,MATCH($A182,'[3]2015-16 ATR Data'!$A:$A,0),6)</f>
        <v>130377.38</v>
      </c>
      <c r="F182" s="3">
        <f>INDEX('[4]349y2014'!$A$1:$CK$352,MATCH(A182,'[4]349y2014'!$A:$A,0),5)</f>
        <v>30212.5</v>
      </c>
      <c r="G182" s="3">
        <f>INDEX('[4]343y2015'!$A$1:$J$346,MATCH(A182,'[4]343y2015'!$A:$A,0),5)</f>
        <v>30212.5</v>
      </c>
      <c r="H182" s="3">
        <f>INDEX('[4]340y2016'!$A$1:$H$343,MATCH(A182,'[4]340y2016'!$A:$A,0),5)</f>
        <v>44741.93</v>
      </c>
      <c r="I182" s="3">
        <f t="shared" si="96"/>
        <v>85635.450000000012</v>
      </c>
      <c r="J182" s="3">
        <f t="shared" si="116"/>
        <v>277131.36000000004</v>
      </c>
      <c r="K182" s="29"/>
      <c r="L182" s="29">
        <v>4138408</v>
      </c>
      <c r="M182" s="29">
        <v>4141720</v>
      </c>
      <c r="N182" s="29">
        <v>4360074</v>
      </c>
      <c r="O182" s="29">
        <f t="shared" si="97"/>
        <v>12640202</v>
      </c>
      <c r="Q182" s="17">
        <f t="shared" si="98"/>
        <v>2.1924598989794628E-2</v>
      </c>
      <c r="R182" s="29"/>
      <c r="S182" s="30">
        <v>672.5</v>
      </c>
      <c r="T182" s="19">
        <f t="shared" si="99"/>
        <v>14.744300000000001</v>
      </c>
      <c r="U182" s="20">
        <f t="shared" si="100"/>
        <v>7.2220431551598525E-4</v>
      </c>
      <c r="V182" s="19">
        <f t="shared" si="101"/>
        <v>82385.909668269655</v>
      </c>
      <c r="W182" s="22"/>
      <c r="X182" s="21">
        <f t="shared" si="102"/>
        <v>12.353562703294296</v>
      </c>
      <c r="Y182" s="21">
        <f t="shared" si="103"/>
        <v>8784.9445979138782</v>
      </c>
      <c r="Z182" s="22"/>
      <c r="AA182" s="23">
        <f t="shared" si="104"/>
        <v>1.3172806414625697</v>
      </c>
      <c r="AB182" s="23"/>
      <c r="AC182" s="21">
        <v>23182</v>
      </c>
      <c r="AD182" s="21">
        <f t="shared" si="105"/>
        <v>34.471375464684016</v>
      </c>
      <c r="AE182" s="23">
        <f t="shared" si="106"/>
        <v>7.6289379027153479E-4</v>
      </c>
      <c r="AF182" s="22">
        <f t="shared" si="107"/>
        <v>4834.8659437868637</v>
      </c>
      <c r="AG182" s="22"/>
      <c r="AH182" s="24">
        <f t="shared" si="108"/>
        <v>0.72497614991555914</v>
      </c>
      <c r="AI182" s="25">
        <f t="shared" si="90"/>
        <v>14.4</v>
      </c>
      <c r="AJ182" s="29"/>
      <c r="AK182" s="26">
        <f t="shared" si="109"/>
        <v>1.4400000000000002</v>
      </c>
      <c r="AL182" s="31">
        <f t="shared" si="91"/>
        <v>9603.36</v>
      </c>
      <c r="AM182" s="31">
        <f t="shared" si="125"/>
        <v>14</v>
      </c>
      <c r="AN182" s="29"/>
      <c r="AO182" s="26">
        <f t="shared" si="92"/>
        <v>2.88</v>
      </c>
      <c r="AP182" s="31">
        <f t="shared" si="117"/>
        <v>19235.52</v>
      </c>
      <c r="AQ182" s="31">
        <f t="shared" si="126"/>
        <v>29</v>
      </c>
      <c r="AR182" s="29"/>
      <c r="AS182" s="26">
        <f t="shared" si="93"/>
        <v>4.32</v>
      </c>
      <c r="AT182" s="31">
        <f t="shared" si="110"/>
        <v>28939.68</v>
      </c>
      <c r="AU182" s="31">
        <f t="shared" si="127"/>
        <v>43</v>
      </c>
      <c r="AV182" s="29"/>
      <c r="AW182" s="26">
        <f t="shared" si="94"/>
        <v>5.7600000000000007</v>
      </c>
      <c r="AX182" s="31">
        <f t="shared" si="118"/>
        <v>38701.440000000002</v>
      </c>
      <c r="AY182" s="31">
        <f t="shared" si="128"/>
        <v>58</v>
      </c>
      <c r="AZ182" s="29"/>
      <c r="BA182" s="28">
        <f t="shared" si="95"/>
        <v>7.2</v>
      </c>
      <c r="BB182" s="31">
        <f t="shared" si="119"/>
        <v>48520.800000000003</v>
      </c>
      <c r="BC182" s="31">
        <f t="shared" si="129"/>
        <v>72</v>
      </c>
      <c r="BD182" s="29"/>
      <c r="BE182" s="28">
        <f t="shared" si="111"/>
        <v>8.64</v>
      </c>
      <c r="BF182" s="31">
        <f t="shared" si="120"/>
        <v>58397.760000000002</v>
      </c>
      <c r="BG182" s="31">
        <f t="shared" si="130"/>
        <v>87</v>
      </c>
      <c r="BH182" s="29"/>
      <c r="BI182" s="28">
        <f t="shared" si="112"/>
        <v>10.08</v>
      </c>
      <c r="BJ182" s="31">
        <f t="shared" si="121"/>
        <v>68130.720000000001</v>
      </c>
      <c r="BK182" s="31">
        <f t="shared" si="131"/>
        <v>101</v>
      </c>
      <c r="BL182" s="29"/>
      <c r="BM182" s="28">
        <f t="shared" si="113"/>
        <v>11.520000000000001</v>
      </c>
      <c r="BN182" s="31">
        <f t="shared" si="122"/>
        <v>78324.48000000001</v>
      </c>
      <c r="BO182" s="31">
        <f t="shared" si="132"/>
        <v>116</v>
      </c>
      <c r="BP182" s="29"/>
      <c r="BQ182" s="28">
        <f t="shared" si="114"/>
        <v>12.96</v>
      </c>
      <c r="BR182" s="31">
        <f t="shared" si="123"/>
        <v>88374.24</v>
      </c>
      <c r="BS182" s="31">
        <f t="shared" si="133"/>
        <v>131</v>
      </c>
      <c r="BT182" s="29"/>
      <c r="BU182" s="28">
        <f t="shared" si="115"/>
        <v>14.4</v>
      </c>
      <c r="BV182" s="31">
        <f t="shared" si="124"/>
        <v>98481.600000000006</v>
      </c>
      <c r="BW182" s="29"/>
    </row>
    <row r="183" spans="1:75" x14ac:dyDescent="0.4">
      <c r="A183" s="14">
        <v>3978</v>
      </c>
      <c r="B183" s="15" t="s">
        <v>215</v>
      </c>
      <c r="C183" s="3">
        <f>INDEX('[1]2013-14 ATR Data'!$A$1:$M$352,MATCH(A183,'[1]2013-14 ATR Data'!$A:$A,0),8)</f>
        <v>243844.18</v>
      </c>
      <c r="D183" s="3">
        <f>INDEX([2]Sheet1!$A$1:$N$343,MATCH(A183,[2]Sheet1!$A$1:$A$65536,0),6)</f>
        <v>264355.74</v>
      </c>
      <c r="E183" s="3">
        <f>INDEX('[3]2015-16 ATR Data'!$A$1:$K$372,MATCH($A183,'[3]2015-16 ATR Data'!$A:$A,0),6)</f>
        <v>337327.74</v>
      </c>
      <c r="F183" s="3">
        <f>INDEX('[4]349y2014'!$A$1:$CK$352,MATCH(A183,'[4]349y2014'!$A:$A,0),5)</f>
        <v>19556.580000000002</v>
      </c>
      <c r="G183" s="3">
        <f>INDEX('[4]343y2015'!$A$1:$J$346,MATCH(A183,'[4]343y2015'!$A:$A,0),5)</f>
        <v>19556.580000000002</v>
      </c>
      <c r="H183" s="3">
        <f>INDEX('[4]340y2016'!$A$1:$H$343,MATCH(A183,'[4]340y2016'!$A:$A,0),5)</f>
        <v>129568.58</v>
      </c>
      <c r="I183" s="3">
        <f t="shared" si="96"/>
        <v>207759.15999999997</v>
      </c>
      <c r="J183" s="3">
        <f t="shared" si="116"/>
        <v>676845.91999999993</v>
      </c>
      <c r="K183" s="29"/>
      <c r="L183" s="29">
        <v>3439479</v>
      </c>
      <c r="M183" s="29">
        <v>3504993</v>
      </c>
      <c r="N183" s="29">
        <v>3536883</v>
      </c>
      <c r="O183" s="29">
        <f t="shared" si="97"/>
        <v>10481355</v>
      </c>
      <c r="Q183" s="17">
        <f t="shared" si="98"/>
        <v>6.4576185044777121E-2</v>
      </c>
      <c r="R183" s="29"/>
      <c r="S183" s="30">
        <v>534.29999999999995</v>
      </c>
      <c r="T183" s="19">
        <f t="shared" si="99"/>
        <v>34.503100000000003</v>
      </c>
      <c r="U183" s="20">
        <f t="shared" si="100"/>
        <v>1.690028534327136E-3</v>
      </c>
      <c r="V183" s="19">
        <f t="shared" si="101"/>
        <v>192791.06365682161</v>
      </c>
      <c r="W183" s="22"/>
      <c r="X183" s="21">
        <f t="shared" si="102"/>
        <v>28.9085415589776</v>
      </c>
      <c r="Y183" s="21">
        <f t="shared" si="103"/>
        <v>6979.6221541492714</v>
      </c>
      <c r="Z183" s="22"/>
      <c r="AA183" s="23">
        <f t="shared" si="104"/>
        <v>1.046577021164983</v>
      </c>
      <c r="AB183" s="23"/>
      <c r="AC183" s="21">
        <v>96530</v>
      </c>
      <c r="AD183" s="21">
        <f t="shared" si="105"/>
        <v>180.66629234512448</v>
      </c>
      <c r="AE183" s="23">
        <f t="shared" si="106"/>
        <v>3.9983664905592015E-3</v>
      </c>
      <c r="AF183" s="22">
        <f t="shared" si="107"/>
        <v>25339.786773074469</v>
      </c>
      <c r="AG183" s="22"/>
      <c r="AH183" s="24">
        <f t="shared" si="108"/>
        <v>3.7996381426112564</v>
      </c>
      <c r="AI183" s="25">
        <f t="shared" si="90"/>
        <v>33.75</v>
      </c>
      <c r="AJ183" s="29"/>
      <c r="AK183" s="26">
        <f t="shared" si="109"/>
        <v>3.375</v>
      </c>
      <c r="AL183" s="31">
        <f t="shared" si="91"/>
        <v>22507.875</v>
      </c>
      <c r="AM183" s="31">
        <f t="shared" si="125"/>
        <v>42</v>
      </c>
      <c r="AN183" s="29"/>
      <c r="AO183" s="26">
        <f t="shared" si="92"/>
        <v>6.75</v>
      </c>
      <c r="AP183" s="31">
        <f t="shared" si="117"/>
        <v>45083.25</v>
      </c>
      <c r="AQ183" s="31">
        <f t="shared" si="126"/>
        <v>84</v>
      </c>
      <c r="AR183" s="29"/>
      <c r="AS183" s="26">
        <f t="shared" si="93"/>
        <v>10.125</v>
      </c>
      <c r="AT183" s="31">
        <f t="shared" si="110"/>
        <v>67827.375</v>
      </c>
      <c r="AU183" s="31">
        <f t="shared" si="127"/>
        <v>127</v>
      </c>
      <c r="AV183" s="29"/>
      <c r="AW183" s="26">
        <f t="shared" si="94"/>
        <v>13.5</v>
      </c>
      <c r="AX183" s="31">
        <f t="shared" si="118"/>
        <v>90706.5</v>
      </c>
      <c r="AY183" s="31">
        <f t="shared" si="128"/>
        <v>170</v>
      </c>
      <c r="AZ183" s="29"/>
      <c r="BA183" s="28">
        <f t="shared" si="95"/>
        <v>16.875</v>
      </c>
      <c r="BB183" s="31">
        <f t="shared" si="119"/>
        <v>113720.625</v>
      </c>
      <c r="BC183" s="31">
        <f t="shared" si="129"/>
        <v>213</v>
      </c>
      <c r="BD183" s="29"/>
      <c r="BE183" s="28">
        <f t="shared" si="111"/>
        <v>20.25</v>
      </c>
      <c r="BF183" s="31">
        <f t="shared" si="120"/>
        <v>136869.75</v>
      </c>
      <c r="BG183" s="31">
        <f t="shared" si="130"/>
        <v>256</v>
      </c>
      <c r="BH183" s="29"/>
      <c r="BI183" s="28">
        <f t="shared" si="112"/>
        <v>23.625</v>
      </c>
      <c r="BJ183" s="31">
        <f t="shared" si="121"/>
        <v>159681.375</v>
      </c>
      <c r="BK183" s="31">
        <f t="shared" si="131"/>
        <v>299</v>
      </c>
      <c r="BL183" s="29"/>
      <c r="BM183" s="28">
        <f t="shared" si="113"/>
        <v>27</v>
      </c>
      <c r="BN183" s="31">
        <f t="shared" si="122"/>
        <v>183573</v>
      </c>
      <c r="BO183" s="31">
        <f t="shared" si="132"/>
        <v>344</v>
      </c>
      <c r="BP183" s="29"/>
      <c r="BQ183" s="28">
        <f t="shared" si="114"/>
        <v>30.375</v>
      </c>
      <c r="BR183" s="31">
        <f t="shared" si="123"/>
        <v>207127.125</v>
      </c>
      <c r="BS183" s="31">
        <f t="shared" si="133"/>
        <v>388</v>
      </c>
      <c r="BT183" s="29"/>
      <c r="BU183" s="28">
        <f t="shared" si="115"/>
        <v>33.75</v>
      </c>
      <c r="BV183" s="31">
        <f t="shared" si="124"/>
        <v>230816.25</v>
      </c>
      <c r="BW183" s="29"/>
    </row>
    <row r="184" spans="1:75" x14ac:dyDescent="0.4">
      <c r="A184" s="14">
        <v>4023</v>
      </c>
      <c r="B184" s="15" t="s">
        <v>216</v>
      </c>
      <c r="C184" s="3">
        <f>INDEX('[1]2013-14 ATR Data'!$A$1:$M$352,MATCH(A184,'[1]2013-14 ATR Data'!$A:$A,0),8)</f>
        <v>593646.13</v>
      </c>
      <c r="D184" s="3">
        <f>INDEX([2]Sheet1!$A$1:$N$343,MATCH(A184,[2]Sheet1!$A$1:$A$65536,0),6)</f>
        <v>556389.81999999995</v>
      </c>
      <c r="E184" s="3">
        <f>INDEX('[3]2015-16 ATR Data'!$A$1:$K$372,MATCH($A184,'[3]2015-16 ATR Data'!$A:$A,0),6)</f>
        <v>530988.04</v>
      </c>
      <c r="F184" s="3">
        <f>INDEX('[4]349y2014'!$A$1:$CK$352,MATCH(A184,'[4]349y2014'!$A:$A,0),5)</f>
        <v>140074.57999999999</v>
      </c>
      <c r="G184" s="3">
        <f>INDEX('[4]343y2015'!$A$1:$J$346,MATCH(A184,'[4]343y2015'!$A:$A,0),5)</f>
        <v>128347.01</v>
      </c>
      <c r="H184" s="3">
        <f>INDEX('[4]340y2016'!$A$1:$H$343,MATCH(A184,'[4]340y2016'!$A:$A,0),5)</f>
        <v>118597.15</v>
      </c>
      <c r="I184" s="3">
        <f t="shared" si="96"/>
        <v>412390.89</v>
      </c>
      <c r="J184" s="3">
        <f t="shared" si="116"/>
        <v>1294005.25</v>
      </c>
      <c r="K184" s="29"/>
      <c r="L184" s="29">
        <v>3907010</v>
      </c>
      <c r="M184" s="29">
        <v>4311846</v>
      </c>
      <c r="N184" s="29">
        <v>4120250</v>
      </c>
      <c r="O184" s="29">
        <f t="shared" si="97"/>
        <v>12339106</v>
      </c>
      <c r="Q184" s="17">
        <f t="shared" si="98"/>
        <v>0.10487025964441832</v>
      </c>
      <c r="R184" s="29"/>
      <c r="S184" s="30">
        <v>649</v>
      </c>
      <c r="T184" s="19">
        <f t="shared" si="99"/>
        <v>68.0608</v>
      </c>
      <c r="U184" s="20">
        <f t="shared" si="100"/>
        <v>3.3337495491457965E-3</v>
      </c>
      <c r="V184" s="19">
        <f t="shared" si="101"/>
        <v>380299.56801951717</v>
      </c>
      <c r="W184" s="22"/>
      <c r="X184" s="21">
        <f t="shared" si="102"/>
        <v>57.024976461166169</v>
      </c>
      <c r="Y184" s="21">
        <f t="shared" si="103"/>
        <v>8477.9614037860338</v>
      </c>
      <c r="Z184" s="22"/>
      <c r="AA184" s="23">
        <f t="shared" si="104"/>
        <v>1.2712492733222422</v>
      </c>
      <c r="AB184" s="23"/>
      <c r="AC184" s="21">
        <v>160018</v>
      </c>
      <c r="AD184" s="21">
        <f t="shared" si="105"/>
        <v>246.5608628659476</v>
      </c>
      <c r="AE184" s="23">
        <f t="shared" si="106"/>
        <v>5.4566941025353454E-3</v>
      </c>
      <c r="AF184" s="22">
        <f t="shared" si="107"/>
        <v>34581.988762315857</v>
      </c>
      <c r="AG184" s="22"/>
      <c r="AH184" s="24">
        <f t="shared" si="108"/>
        <v>5.1854833951590731</v>
      </c>
      <c r="AI184" s="25">
        <f t="shared" si="90"/>
        <v>63.48</v>
      </c>
      <c r="AJ184" s="29"/>
      <c r="AK184" s="26">
        <f t="shared" si="109"/>
        <v>6.3479999999999999</v>
      </c>
      <c r="AL184" s="31">
        <f t="shared" si="91"/>
        <v>42334.811999999998</v>
      </c>
      <c r="AM184" s="31">
        <f t="shared" si="125"/>
        <v>65</v>
      </c>
      <c r="AN184" s="29"/>
      <c r="AO184" s="26">
        <f t="shared" si="92"/>
        <v>12.7</v>
      </c>
      <c r="AP184" s="31">
        <f t="shared" si="117"/>
        <v>84823.299999999988</v>
      </c>
      <c r="AQ184" s="31">
        <f t="shared" si="126"/>
        <v>131</v>
      </c>
      <c r="AR184" s="29"/>
      <c r="AS184" s="26">
        <f t="shared" si="93"/>
        <v>19.043999999999997</v>
      </c>
      <c r="AT184" s="31">
        <f t="shared" si="110"/>
        <v>127575.75599999998</v>
      </c>
      <c r="AU184" s="31">
        <f t="shared" si="127"/>
        <v>197</v>
      </c>
      <c r="AV184" s="29"/>
      <c r="AW184" s="26">
        <f t="shared" si="94"/>
        <v>25.391999999999999</v>
      </c>
      <c r="AX184" s="31">
        <f t="shared" si="118"/>
        <v>170608.848</v>
      </c>
      <c r="AY184" s="31">
        <f t="shared" si="128"/>
        <v>263</v>
      </c>
      <c r="AZ184" s="29"/>
      <c r="BA184" s="28">
        <f t="shared" si="95"/>
        <v>31.74</v>
      </c>
      <c r="BB184" s="31">
        <f t="shared" si="119"/>
        <v>213895.86</v>
      </c>
      <c r="BC184" s="31">
        <f t="shared" si="129"/>
        <v>330</v>
      </c>
      <c r="BD184" s="29"/>
      <c r="BE184" s="28">
        <f t="shared" si="111"/>
        <v>38.087999999999994</v>
      </c>
      <c r="BF184" s="31">
        <f t="shared" si="120"/>
        <v>257436.79199999996</v>
      </c>
      <c r="BG184" s="31">
        <f t="shared" si="130"/>
        <v>397</v>
      </c>
      <c r="BH184" s="29"/>
      <c r="BI184" s="28">
        <f t="shared" si="112"/>
        <v>44.435999999999993</v>
      </c>
      <c r="BJ184" s="31">
        <f t="shared" si="121"/>
        <v>300342.92399999994</v>
      </c>
      <c r="BK184" s="31">
        <f t="shared" si="131"/>
        <v>463</v>
      </c>
      <c r="BL184" s="29"/>
      <c r="BM184" s="28">
        <f t="shared" si="113"/>
        <v>50.783999999999999</v>
      </c>
      <c r="BN184" s="31">
        <f t="shared" si="122"/>
        <v>345280.41599999997</v>
      </c>
      <c r="BO184" s="31">
        <f t="shared" si="132"/>
        <v>532</v>
      </c>
      <c r="BP184" s="29"/>
      <c r="BQ184" s="28">
        <f t="shared" si="114"/>
        <v>57.131999999999998</v>
      </c>
      <c r="BR184" s="31">
        <f t="shared" si="123"/>
        <v>389583.10800000001</v>
      </c>
      <c r="BS184" s="31">
        <f t="shared" si="133"/>
        <v>600</v>
      </c>
      <c r="BT184" s="29"/>
      <c r="BU184" s="28">
        <f t="shared" si="115"/>
        <v>63.48</v>
      </c>
      <c r="BV184" s="31">
        <f t="shared" si="124"/>
        <v>434139.72</v>
      </c>
      <c r="BW184" s="29"/>
    </row>
    <row r="185" spans="1:75" x14ac:dyDescent="0.4">
      <c r="A185" s="14">
        <v>4033</v>
      </c>
      <c r="B185" s="15" t="s">
        <v>217</v>
      </c>
      <c r="C185" s="3">
        <f>INDEX('[1]2013-14 ATR Data'!$A$1:$M$352,MATCH(A185,'[1]2013-14 ATR Data'!$A:$A,0),8)</f>
        <v>443991.14</v>
      </c>
      <c r="D185" s="3">
        <f>INDEX([2]Sheet1!$A$1:$N$343,MATCH(A185,[2]Sheet1!$A$1:$A$65536,0),6)</f>
        <v>348003.88</v>
      </c>
      <c r="E185" s="3">
        <f>INDEX('[3]2015-16 ATR Data'!$A$1:$K$372,MATCH($A185,'[3]2015-16 ATR Data'!$A:$A,0),6)</f>
        <v>338383.7</v>
      </c>
      <c r="F185" s="3">
        <f>INDEX('[4]349y2014'!$A$1:$CK$352,MATCH(A185,'[4]349y2014'!$A:$A,0),5)</f>
        <v>77023.429999999993</v>
      </c>
      <c r="G185" s="3">
        <f>INDEX('[4]343y2015'!$A$1:$J$346,MATCH(A185,'[4]343y2015'!$A:$A,0),5)</f>
        <v>76007.86</v>
      </c>
      <c r="H185" s="3">
        <f>INDEX('[4]340y2016'!$A$1:$H$343,MATCH(A185,'[4]340y2016'!$A:$A,0),5)</f>
        <v>62169.86</v>
      </c>
      <c r="I185" s="3">
        <f t="shared" si="96"/>
        <v>276213.84000000003</v>
      </c>
      <c r="J185" s="3">
        <f t="shared" si="116"/>
        <v>915177.57000000007</v>
      </c>
      <c r="K185" s="29"/>
      <c r="L185" s="29">
        <v>4329706</v>
      </c>
      <c r="M185" s="29">
        <v>4356976</v>
      </c>
      <c r="N185" s="29">
        <v>4348571</v>
      </c>
      <c r="O185" s="29">
        <f t="shared" si="97"/>
        <v>13035253</v>
      </c>
      <c r="Q185" s="17">
        <f t="shared" si="98"/>
        <v>7.0207887027585889E-2</v>
      </c>
      <c r="R185" s="29"/>
      <c r="S185" s="30">
        <v>679.4</v>
      </c>
      <c r="T185" s="19">
        <f t="shared" si="99"/>
        <v>47.699199999999998</v>
      </c>
      <c r="U185" s="20">
        <f t="shared" si="100"/>
        <v>2.3363990210901893E-3</v>
      </c>
      <c r="V185" s="19">
        <f t="shared" si="101"/>
        <v>266526.18180915521</v>
      </c>
      <c r="W185" s="22"/>
      <c r="X185" s="21">
        <f t="shared" si="102"/>
        <v>39.964939542533394</v>
      </c>
      <c r="Y185" s="21">
        <f t="shared" si="103"/>
        <v>8875.0800889556704</v>
      </c>
      <c r="Z185" s="22"/>
      <c r="AA185" s="23">
        <f t="shared" si="104"/>
        <v>1.3307962346612192</v>
      </c>
      <c r="AB185" s="23"/>
      <c r="AC185" s="21">
        <v>130909</v>
      </c>
      <c r="AD185" s="21">
        <f t="shared" si="105"/>
        <v>192.68324992640567</v>
      </c>
      <c r="AE185" s="23">
        <f t="shared" si="106"/>
        <v>4.2643164909039258E-3</v>
      </c>
      <c r="AF185" s="22">
        <f t="shared" si="107"/>
        <v>27025.254155053222</v>
      </c>
      <c r="AG185" s="22"/>
      <c r="AH185" s="24">
        <f t="shared" si="108"/>
        <v>4.0523697938301426</v>
      </c>
      <c r="AI185" s="25">
        <f t="shared" si="90"/>
        <v>45.35</v>
      </c>
      <c r="AJ185" s="29"/>
      <c r="AK185" s="26">
        <f t="shared" si="109"/>
        <v>4.5350000000000001</v>
      </c>
      <c r="AL185" s="31">
        <f t="shared" si="91"/>
        <v>30243.915000000001</v>
      </c>
      <c r="AM185" s="31">
        <f t="shared" si="125"/>
        <v>45</v>
      </c>
      <c r="AN185" s="29"/>
      <c r="AO185" s="26">
        <f t="shared" si="92"/>
        <v>9.07</v>
      </c>
      <c r="AP185" s="31">
        <f t="shared" si="117"/>
        <v>60578.53</v>
      </c>
      <c r="AQ185" s="31">
        <f t="shared" si="126"/>
        <v>89</v>
      </c>
      <c r="AR185" s="29"/>
      <c r="AS185" s="26">
        <f t="shared" si="93"/>
        <v>13.605</v>
      </c>
      <c r="AT185" s="31">
        <f t="shared" si="110"/>
        <v>91139.895000000004</v>
      </c>
      <c r="AU185" s="31">
        <f t="shared" si="127"/>
        <v>134</v>
      </c>
      <c r="AV185" s="29"/>
      <c r="AW185" s="26">
        <f t="shared" si="94"/>
        <v>18.14</v>
      </c>
      <c r="AX185" s="31">
        <f t="shared" si="118"/>
        <v>121882.66</v>
      </c>
      <c r="AY185" s="31">
        <f t="shared" si="128"/>
        <v>179</v>
      </c>
      <c r="AZ185" s="29"/>
      <c r="BA185" s="28">
        <f t="shared" si="95"/>
        <v>22.675000000000001</v>
      </c>
      <c r="BB185" s="31">
        <f t="shared" si="119"/>
        <v>152806.82500000001</v>
      </c>
      <c r="BC185" s="31">
        <f t="shared" si="129"/>
        <v>225</v>
      </c>
      <c r="BD185" s="29"/>
      <c r="BE185" s="28">
        <f t="shared" si="111"/>
        <v>27.21</v>
      </c>
      <c r="BF185" s="31">
        <f t="shared" si="120"/>
        <v>183912.39</v>
      </c>
      <c r="BG185" s="31">
        <f t="shared" si="130"/>
        <v>271</v>
      </c>
      <c r="BH185" s="29"/>
      <c r="BI185" s="28">
        <f t="shared" si="112"/>
        <v>31.744999999999997</v>
      </c>
      <c r="BJ185" s="31">
        <f t="shared" si="121"/>
        <v>214564.45499999999</v>
      </c>
      <c r="BK185" s="31">
        <f t="shared" si="131"/>
        <v>316</v>
      </c>
      <c r="BL185" s="29"/>
      <c r="BM185" s="28">
        <f t="shared" si="113"/>
        <v>36.28</v>
      </c>
      <c r="BN185" s="31">
        <f t="shared" si="122"/>
        <v>246667.72</v>
      </c>
      <c r="BO185" s="31">
        <f t="shared" si="132"/>
        <v>363</v>
      </c>
      <c r="BP185" s="29"/>
      <c r="BQ185" s="28">
        <f t="shared" si="114"/>
        <v>40.815000000000005</v>
      </c>
      <c r="BR185" s="31">
        <f t="shared" si="123"/>
        <v>278317.48500000004</v>
      </c>
      <c r="BS185" s="31">
        <f t="shared" si="133"/>
        <v>410</v>
      </c>
      <c r="BT185" s="29"/>
      <c r="BU185" s="28">
        <f t="shared" si="115"/>
        <v>45.35</v>
      </c>
      <c r="BV185" s="31">
        <f t="shared" si="124"/>
        <v>310148.65000000002</v>
      </c>
      <c r="BW185" s="29"/>
    </row>
    <row r="186" spans="1:75" x14ac:dyDescent="0.4">
      <c r="A186" s="14">
        <v>4041</v>
      </c>
      <c r="B186" s="15" t="s">
        <v>218</v>
      </c>
      <c r="C186" s="3">
        <f>INDEX('[1]2013-14 ATR Data'!$A$1:$M$352,MATCH(A186,'[1]2013-14 ATR Data'!$A:$A,0),8)</f>
        <v>472171.23</v>
      </c>
      <c r="D186" s="3">
        <f>INDEX([2]Sheet1!$A$1:$N$343,MATCH(A186,[2]Sheet1!$A$1:$A$65536,0),6)</f>
        <v>515441.82</v>
      </c>
      <c r="E186" s="3">
        <f>INDEX('[3]2015-16 ATR Data'!$A$1:$K$372,MATCH($A186,'[3]2015-16 ATR Data'!$A:$A,0),6)</f>
        <v>460222.34</v>
      </c>
      <c r="F186" s="3">
        <f>INDEX('[4]349y2014'!$A$1:$CK$352,MATCH(A186,'[4]349y2014'!$A:$A,0),5)</f>
        <v>77288.86</v>
      </c>
      <c r="G186" s="3">
        <f>INDEX('[4]343y2015'!$A$1:$J$346,MATCH(A186,'[4]343y2015'!$A:$A,0),5)</f>
        <v>95533.97</v>
      </c>
      <c r="H186" s="3">
        <f>INDEX('[4]340y2016'!$A$1:$H$343,MATCH(A186,'[4]340y2016'!$A:$A,0),5)</f>
        <v>83057.539999999994</v>
      </c>
      <c r="I186" s="3">
        <f t="shared" si="96"/>
        <v>377164.80000000005</v>
      </c>
      <c r="J186" s="3">
        <f t="shared" si="116"/>
        <v>1191955.02</v>
      </c>
      <c r="K186" s="29"/>
      <c r="L186" s="29">
        <v>8432290</v>
      </c>
      <c r="M186" s="29">
        <v>8610652</v>
      </c>
      <c r="N186" s="29">
        <v>8731752</v>
      </c>
      <c r="O186" s="29">
        <f t="shared" si="97"/>
        <v>25774694</v>
      </c>
      <c r="Q186" s="17">
        <f t="shared" si="98"/>
        <v>4.6245166673947707E-2</v>
      </c>
      <c r="R186" s="29"/>
      <c r="S186" s="30">
        <v>1363.5</v>
      </c>
      <c r="T186" s="19">
        <f t="shared" si="99"/>
        <v>63.055300000000003</v>
      </c>
      <c r="U186" s="20">
        <f t="shared" si="100"/>
        <v>3.08857048324811E-3</v>
      </c>
      <c r="V186" s="19">
        <f t="shared" si="101"/>
        <v>352330.61250148492</v>
      </c>
      <c r="W186" s="22"/>
      <c r="X186" s="21">
        <f t="shared" si="102"/>
        <v>52.831100989876283</v>
      </c>
      <c r="Y186" s="21">
        <f t="shared" si="103"/>
        <v>17811.556816736913</v>
      </c>
      <c r="Z186" s="22"/>
      <c r="AA186" s="23">
        <f t="shared" si="104"/>
        <v>2.6707987429505042</v>
      </c>
      <c r="AB186" s="23"/>
      <c r="AC186" s="21">
        <v>163244</v>
      </c>
      <c r="AD186" s="21">
        <f t="shared" si="105"/>
        <v>119.72423909057572</v>
      </c>
      <c r="AE186" s="23">
        <f t="shared" si="106"/>
        <v>2.6496441559391661E-3</v>
      </c>
      <c r="AF186" s="22">
        <f t="shared" si="107"/>
        <v>16792.212043231466</v>
      </c>
      <c r="AG186" s="22"/>
      <c r="AH186" s="24">
        <f t="shared" si="108"/>
        <v>2.5179505238013893</v>
      </c>
      <c r="AI186" s="25">
        <f t="shared" si="90"/>
        <v>58.02</v>
      </c>
      <c r="AJ186" s="29"/>
      <c r="AK186" s="26">
        <f t="shared" si="109"/>
        <v>5.8020000000000005</v>
      </c>
      <c r="AL186" s="31">
        <f t="shared" si="91"/>
        <v>38693.538</v>
      </c>
      <c r="AM186" s="31">
        <f t="shared" si="125"/>
        <v>28</v>
      </c>
      <c r="AN186" s="29"/>
      <c r="AO186" s="26">
        <f t="shared" si="92"/>
        <v>11.6</v>
      </c>
      <c r="AP186" s="31">
        <f t="shared" si="117"/>
        <v>77476.399999999994</v>
      </c>
      <c r="AQ186" s="31">
        <f t="shared" si="126"/>
        <v>57</v>
      </c>
      <c r="AR186" s="29"/>
      <c r="AS186" s="26">
        <f t="shared" si="93"/>
        <v>17.405999999999999</v>
      </c>
      <c r="AT186" s="31">
        <f t="shared" si="110"/>
        <v>116602.79399999999</v>
      </c>
      <c r="AU186" s="31">
        <f t="shared" si="127"/>
        <v>86</v>
      </c>
      <c r="AV186" s="29"/>
      <c r="AW186" s="26">
        <f t="shared" si="94"/>
        <v>23.208000000000002</v>
      </c>
      <c r="AX186" s="31">
        <f t="shared" si="118"/>
        <v>155934.55200000003</v>
      </c>
      <c r="AY186" s="31">
        <f t="shared" si="128"/>
        <v>114</v>
      </c>
      <c r="AZ186" s="29"/>
      <c r="BA186" s="28">
        <f t="shared" si="95"/>
        <v>29.01</v>
      </c>
      <c r="BB186" s="31">
        <f t="shared" si="119"/>
        <v>195498.39</v>
      </c>
      <c r="BC186" s="31">
        <f t="shared" si="129"/>
        <v>143</v>
      </c>
      <c r="BD186" s="29"/>
      <c r="BE186" s="28">
        <f t="shared" si="111"/>
        <v>34.811999999999998</v>
      </c>
      <c r="BF186" s="31">
        <f t="shared" si="120"/>
        <v>235294.30799999999</v>
      </c>
      <c r="BG186" s="31">
        <f t="shared" si="130"/>
        <v>173</v>
      </c>
      <c r="BH186" s="29"/>
      <c r="BI186" s="28">
        <f t="shared" si="112"/>
        <v>40.613999999999997</v>
      </c>
      <c r="BJ186" s="31">
        <f t="shared" si="121"/>
        <v>274510.02599999995</v>
      </c>
      <c r="BK186" s="31">
        <f t="shared" si="131"/>
        <v>201</v>
      </c>
      <c r="BL186" s="29"/>
      <c r="BM186" s="28">
        <f t="shared" si="113"/>
        <v>46.416000000000004</v>
      </c>
      <c r="BN186" s="31">
        <f t="shared" si="122"/>
        <v>315582.38400000002</v>
      </c>
      <c r="BO186" s="31">
        <f t="shared" si="132"/>
        <v>231</v>
      </c>
      <c r="BP186" s="29"/>
      <c r="BQ186" s="28">
        <f t="shared" si="114"/>
        <v>52.218000000000004</v>
      </c>
      <c r="BR186" s="31">
        <f t="shared" si="123"/>
        <v>356074.54200000002</v>
      </c>
      <c r="BS186" s="31">
        <f t="shared" si="133"/>
        <v>261</v>
      </c>
      <c r="BT186" s="29"/>
      <c r="BU186" s="28">
        <f t="shared" si="115"/>
        <v>58.02</v>
      </c>
      <c r="BV186" s="31">
        <f t="shared" si="124"/>
        <v>396798.78</v>
      </c>
      <c r="BW186" s="29"/>
    </row>
    <row r="187" spans="1:75" x14ac:dyDescent="0.4">
      <c r="A187" s="14">
        <v>4043</v>
      </c>
      <c r="B187" s="15" t="s">
        <v>219</v>
      </c>
      <c r="C187" s="3">
        <f>INDEX('[1]2013-14 ATR Data'!$A$1:$M$352,MATCH(A187,'[1]2013-14 ATR Data'!$A:$A,0),8)</f>
        <v>278389.82</v>
      </c>
      <c r="D187" s="3">
        <f>INDEX([2]Sheet1!$A$1:$N$343,MATCH(A187,[2]Sheet1!$A$1:$A$65536,0),6)</f>
        <v>272415.49</v>
      </c>
      <c r="E187" s="3">
        <f>INDEX('[3]2015-16 ATR Data'!$A$1:$K$372,MATCH($A187,'[3]2015-16 ATR Data'!$A:$A,0),6)</f>
        <v>269035.36</v>
      </c>
      <c r="F187" s="3">
        <f>INDEX('[4]349y2014'!$A$1:$CK$352,MATCH(A187,'[4]349y2014'!$A:$A,0),5)</f>
        <v>55302.44</v>
      </c>
      <c r="G187" s="3">
        <f>INDEX('[4]343y2015'!$A$1:$J$346,MATCH(A187,'[4]343y2015'!$A:$A,0),5)</f>
        <v>61661.73</v>
      </c>
      <c r="H187" s="3">
        <f>INDEX('[4]340y2016'!$A$1:$H$343,MATCH(A187,'[4]340y2016'!$A:$A,0),5)</f>
        <v>53447.44</v>
      </c>
      <c r="I187" s="3">
        <f t="shared" si="96"/>
        <v>215587.91999999998</v>
      </c>
      <c r="J187" s="3">
        <f t="shared" si="116"/>
        <v>649429.06000000006</v>
      </c>
      <c r="K187" s="29"/>
      <c r="L187" s="29">
        <v>4427084</v>
      </c>
      <c r="M187" s="29">
        <v>4421658</v>
      </c>
      <c r="N187" s="29">
        <v>4683594</v>
      </c>
      <c r="O187" s="29">
        <f t="shared" si="97"/>
        <v>13532336</v>
      </c>
      <c r="Q187" s="17">
        <f t="shared" si="98"/>
        <v>4.799090563521332E-2</v>
      </c>
      <c r="R187" s="29"/>
      <c r="S187" s="30">
        <v>698.4</v>
      </c>
      <c r="T187" s="19">
        <f t="shared" si="99"/>
        <v>33.516800000000003</v>
      </c>
      <c r="U187" s="20">
        <f t="shared" si="100"/>
        <v>1.6417176537567857E-3</v>
      </c>
      <c r="V187" s="19">
        <f t="shared" si="101"/>
        <v>187279.9696946929</v>
      </c>
      <c r="W187" s="22"/>
      <c r="X187" s="21">
        <f t="shared" si="102"/>
        <v>28.082166695860383</v>
      </c>
      <c r="Y187" s="21">
        <f t="shared" si="103"/>
        <v>9123.2792671866955</v>
      </c>
      <c r="Z187" s="22"/>
      <c r="AA187" s="23">
        <f t="shared" si="104"/>
        <v>1.3680130854980801</v>
      </c>
      <c r="AB187" s="23"/>
      <c r="AC187" s="21">
        <v>127140</v>
      </c>
      <c r="AD187" s="21">
        <f t="shared" si="105"/>
        <v>182.0446735395189</v>
      </c>
      <c r="AE187" s="23">
        <f t="shared" si="106"/>
        <v>4.028871755859911E-3</v>
      </c>
      <c r="AF187" s="22">
        <f t="shared" si="107"/>
        <v>25533.114953470442</v>
      </c>
      <c r="AG187" s="22"/>
      <c r="AH187" s="24">
        <f t="shared" si="108"/>
        <v>3.8286272234923437</v>
      </c>
      <c r="AI187" s="25">
        <f t="shared" si="90"/>
        <v>33.28</v>
      </c>
      <c r="AJ187" s="29"/>
      <c r="AK187" s="26">
        <f t="shared" si="109"/>
        <v>3.3280000000000003</v>
      </c>
      <c r="AL187" s="31">
        <f t="shared" si="91"/>
        <v>22194.432000000001</v>
      </c>
      <c r="AM187" s="31">
        <f t="shared" si="125"/>
        <v>32</v>
      </c>
      <c r="AN187" s="29"/>
      <c r="AO187" s="26">
        <f t="shared" si="92"/>
        <v>6.66</v>
      </c>
      <c r="AP187" s="31">
        <f t="shared" si="117"/>
        <v>44482.14</v>
      </c>
      <c r="AQ187" s="31">
        <f t="shared" si="126"/>
        <v>64</v>
      </c>
      <c r="AR187" s="29"/>
      <c r="AS187" s="26">
        <f t="shared" si="93"/>
        <v>9.984</v>
      </c>
      <c r="AT187" s="31">
        <f t="shared" si="110"/>
        <v>66882.816000000006</v>
      </c>
      <c r="AU187" s="31">
        <f t="shared" si="127"/>
        <v>96</v>
      </c>
      <c r="AV187" s="29"/>
      <c r="AW187" s="26">
        <f t="shared" si="94"/>
        <v>13.312000000000001</v>
      </c>
      <c r="AX187" s="31">
        <f t="shared" si="118"/>
        <v>89443.328000000009</v>
      </c>
      <c r="AY187" s="31">
        <f t="shared" si="128"/>
        <v>128</v>
      </c>
      <c r="AZ187" s="29"/>
      <c r="BA187" s="28">
        <f t="shared" si="95"/>
        <v>16.64</v>
      </c>
      <c r="BB187" s="31">
        <f t="shared" si="119"/>
        <v>112136.96000000001</v>
      </c>
      <c r="BC187" s="31">
        <f t="shared" si="129"/>
        <v>161</v>
      </c>
      <c r="BD187" s="29"/>
      <c r="BE187" s="28">
        <f t="shared" si="111"/>
        <v>19.968</v>
      </c>
      <c r="BF187" s="31">
        <f t="shared" si="120"/>
        <v>134963.712</v>
      </c>
      <c r="BG187" s="31">
        <f t="shared" si="130"/>
        <v>193</v>
      </c>
      <c r="BH187" s="29"/>
      <c r="BI187" s="28">
        <f t="shared" si="112"/>
        <v>23.295999999999999</v>
      </c>
      <c r="BJ187" s="31">
        <f t="shared" si="121"/>
        <v>157457.66399999999</v>
      </c>
      <c r="BK187" s="31">
        <f t="shared" si="131"/>
        <v>225</v>
      </c>
      <c r="BL187" s="29"/>
      <c r="BM187" s="28">
        <f t="shared" si="113"/>
        <v>26.624000000000002</v>
      </c>
      <c r="BN187" s="31">
        <f t="shared" si="122"/>
        <v>181016.57600000003</v>
      </c>
      <c r="BO187" s="31">
        <f t="shared" si="132"/>
        <v>259</v>
      </c>
      <c r="BP187" s="29"/>
      <c r="BQ187" s="28">
        <f t="shared" si="114"/>
        <v>29.952000000000002</v>
      </c>
      <c r="BR187" s="31">
        <f t="shared" si="123"/>
        <v>204242.68800000002</v>
      </c>
      <c r="BS187" s="31">
        <f t="shared" si="133"/>
        <v>292</v>
      </c>
      <c r="BT187" s="29"/>
      <c r="BU187" s="28">
        <f t="shared" si="115"/>
        <v>33.28</v>
      </c>
      <c r="BV187" s="31">
        <f t="shared" si="124"/>
        <v>227601.92000000001</v>
      </c>
      <c r="BW187" s="29"/>
    </row>
    <row r="188" spans="1:75" x14ac:dyDescent="0.4">
      <c r="A188" s="14">
        <v>4068</v>
      </c>
      <c r="B188" s="15" t="s">
        <v>220</v>
      </c>
      <c r="C188" s="3">
        <f>INDEX('[1]2013-14 ATR Data'!$A$1:$M$352,MATCH(A188,'[1]2013-14 ATR Data'!$A:$A,0),8)</f>
        <v>203060.57</v>
      </c>
      <c r="D188" s="3">
        <f>INDEX([2]Sheet1!$A$1:$N$343,MATCH(A188,[2]Sheet1!$A$1:$A$65536,0),6)</f>
        <v>213040.88</v>
      </c>
      <c r="E188" s="3">
        <f>INDEX('[3]2015-16 ATR Data'!$A$1:$K$372,MATCH($A188,'[3]2015-16 ATR Data'!$A:$A,0),6)</f>
        <v>210755.18</v>
      </c>
      <c r="F188" s="3">
        <f>INDEX('[4]349y2014'!$A$1:$CK$352,MATCH(A188,'[4]349y2014'!$A:$A,0),5)</f>
        <v>60533.13</v>
      </c>
      <c r="G188" s="3">
        <f>INDEX('[4]343y2015'!$A$1:$J$346,MATCH(A188,'[4]343y2015'!$A:$A,0),5)</f>
        <v>60532.99</v>
      </c>
      <c r="H188" s="3">
        <f>INDEX('[4]340y2016'!$A$1:$H$343,MATCH(A188,'[4]340y2016'!$A:$A,0),5)</f>
        <v>58991.42</v>
      </c>
      <c r="I188" s="3">
        <f t="shared" si="96"/>
        <v>151763.76</v>
      </c>
      <c r="J188" s="3">
        <f t="shared" si="116"/>
        <v>446799.09</v>
      </c>
      <c r="K188" s="29"/>
      <c r="L188" s="29">
        <v>2778818</v>
      </c>
      <c r="M188" s="29">
        <v>2772913</v>
      </c>
      <c r="N188" s="29">
        <v>2878860</v>
      </c>
      <c r="O188" s="29">
        <f t="shared" si="97"/>
        <v>8430591</v>
      </c>
      <c r="Q188" s="17">
        <f t="shared" si="98"/>
        <v>5.2997362818336224E-2</v>
      </c>
      <c r="R188" s="29"/>
      <c r="S188" s="30">
        <v>431</v>
      </c>
      <c r="T188" s="19">
        <f t="shared" si="99"/>
        <v>22.841899999999999</v>
      </c>
      <c r="U188" s="20">
        <f t="shared" si="100"/>
        <v>1.1188404166074064E-3</v>
      </c>
      <c r="V188" s="19">
        <f t="shared" si="101"/>
        <v>127632.42134598784</v>
      </c>
      <c r="W188" s="22"/>
      <c r="X188" s="21">
        <f t="shared" si="102"/>
        <v>19.138164844202706</v>
      </c>
      <c r="Y188" s="21">
        <f t="shared" si="103"/>
        <v>5630.202411451125</v>
      </c>
      <c r="Z188" s="22"/>
      <c r="AA188" s="23">
        <f t="shared" si="104"/>
        <v>0.84423487950984033</v>
      </c>
      <c r="AB188" s="23"/>
      <c r="AC188" s="21">
        <v>64629</v>
      </c>
      <c r="AD188" s="21">
        <f t="shared" si="105"/>
        <v>149.95127610208817</v>
      </c>
      <c r="AE188" s="23">
        <f t="shared" si="106"/>
        <v>3.3186055339966135E-3</v>
      </c>
      <c r="AF188" s="22">
        <f t="shared" si="107"/>
        <v>21031.778055857536</v>
      </c>
      <c r="AG188" s="22"/>
      <c r="AH188" s="24">
        <f t="shared" si="108"/>
        <v>3.1536629263544063</v>
      </c>
      <c r="AI188" s="25">
        <f t="shared" si="90"/>
        <v>23.14</v>
      </c>
      <c r="AJ188" s="29"/>
      <c r="AK188" s="26">
        <f t="shared" si="109"/>
        <v>2.3140000000000001</v>
      </c>
      <c r="AL188" s="31">
        <f t="shared" si="91"/>
        <v>15432.066000000001</v>
      </c>
      <c r="AM188" s="31">
        <f t="shared" si="125"/>
        <v>36</v>
      </c>
      <c r="AN188" s="29"/>
      <c r="AO188" s="26">
        <f t="shared" si="92"/>
        <v>4.63</v>
      </c>
      <c r="AP188" s="31">
        <f t="shared" si="117"/>
        <v>30923.77</v>
      </c>
      <c r="AQ188" s="31">
        <f t="shared" si="126"/>
        <v>72</v>
      </c>
      <c r="AR188" s="29"/>
      <c r="AS188" s="26">
        <f t="shared" si="93"/>
        <v>6.9420000000000002</v>
      </c>
      <c r="AT188" s="31">
        <f t="shared" si="110"/>
        <v>46504.457999999999</v>
      </c>
      <c r="AU188" s="31">
        <f t="shared" si="127"/>
        <v>108</v>
      </c>
      <c r="AV188" s="29"/>
      <c r="AW188" s="26">
        <f t="shared" si="94"/>
        <v>9.2560000000000002</v>
      </c>
      <c r="AX188" s="31">
        <f t="shared" si="118"/>
        <v>62191.063999999998</v>
      </c>
      <c r="AY188" s="31">
        <f t="shared" si="128"/>
        <v>144</v>
      </c>
      <c r="AZ188" s="29"/>
      <c r="BA188" s="28">
        <f t="shared" si="95"/>
        <v>11.57</v>
      </c>
      <c r="BB188" s="31">
        <f t="shared" si="119"/>
        <v>77970.23</v>
      </c>
      <c r="BC188" s="31">
        <f t="shared" si="129"/>
        <v>181</v>
      </c>
      <c r="BD188" s="29"/>
      <c r="BE188" s="28">
        <f t="shared" si="111"/>
        <v>13.884</v>
      </c>
      <c r="BF188" s="31">
        <f t="shared" si="120"/>
        <v>93841.956000000006</v>
      </c>
      <c r="BG188" s="31">
        <f t="shared" si="130"/>
        <v>218</v>
      </c>
      <c r="BH188" s="29"/>
      <c r="BI188" s="28">
        <f t="shared" si="112"/>
        <v>16.198</v>
      </c>
      <c r="BJ188" s="31">
        <f t="shared" si="121"/>
        <v>109482.28200000001</v>
      </c>
      <c r="BK188" s="31">
        <f t="shared" si="131"/>
        <v>254</v>
      </c>
      <c r="BL188" s="29"/>
      <c r="BM188" s="28">
        <f t="shared" si="113"/>
        <v>18.512</v>
      </c>
      <c r="BN188" s="31">
        <f t="shared" si="122"/>
        <v>125863.088</v>
      </c>
      <c r="BO188" s="31">
        <f t="shared" si="132"/>
        <v>292</v>
      </c>
      <c r="BP188" s="29"/>
      <c r="BQ188" s="28">
        <f t="shared" si="114"/>
        <v>20.826000000000001</v>
      </c>
      <c r="BR188" s="31">
        <f t="shared" si="123"/>
        <v>142012.49400000001</v>
      </c>
      <c r="BS188" s="31">
        <f t="shared" si="133"/>
        <v>329</v>
      </c>
      <c r="BT188" s="29"/>
      <c r="BU188" s="28">
        <f t="shared" si="115"/>
        <v>23.14</v>
      </c>
      <c r="BV188" s="31">
        <f t="shared" si="124"/>
        <v>158254.46</v>
      </c>
      <c r="BW188" s="29"/>
    </row>
    <row r="189" spans="1:75" x14ac:dyDescent="0.4">
      <c r="A189" s="14">
        <v>4086</v>
      </c>
      <c r="B189" s="15" t="s">
        <v>221</v>
      </c>
      <c r="C189" s="3">
        <f>INDEX('[1]2013-14 ATR Data'!$A$1:$M$352,MATCH(A189,'[1]2013-14 ATR Data'!$A:$A,0),8)</f>
        <v>193169.47</v>
      </c>
      <c r="D189" s="3">
        <f>INDEX([2]Sheet1!$A$1:$N$343,MATCH(A189,[2]Sheet1!$A$1:$A$65536,0),6)</f>
        <v>212179.18</v>
      </c>
      <c r="E189" s="3">
        <f>INDEX('[3]2015-16 ATR Data'!$A$1:$K$372,MATCH($A189,'[3]2015-16 ATR Data'!$A:$A,0),6)</f>
        <v>221135.13</v>
      </c>
      <c r="F189" s="3">
        <f>INDEX('[4]349y2014'!$A$1:$CK$352,MATCH(A189,'[4]349y2014'!$A:$A,0),5)</f>
        <v>30811.86</v>
      </c>
      <c r="G189" s="3">
        <f>INDEX('[4]343y2015'!$A$1:$J$346,MATCH(A189,'[4]343y2015'!$A:$A,0),5)</f>
        <v>43708</v>
      </c>
      <c r="H189" s="3">
        <f>INDEX('[4]340y2016'!$A$1:$H$343,MATCH(A189,'[4]340y2016'!$A:$A,0),5)</f>
        <v>31924</v>
      </c>
      <c r="I189" s="3">
        <f t="shared" si="96"/>
        <v>189211.13</v>
      </c>
      <c r="J189" s="3">
        <f t="shared" si="116"/>
        <v>520039.92000000004</v>
      </c>
      <c r="K189" s="29"/>
      <c r="L189" s="29">
        <v>11604650</v>
      </c>
      <c r="M189" s="29">
        <v>12056352</v>
      </c>
      <c r="N189" s="29">
        <v>12672999</v>
      </c>
      <c r="O189" s="29">
        <f t="shared" si="97"/>
        <v>36334001</v>
      </c>
      <c r="Q189" s="17">
        <f t="shared" si="98"/>
        <v>1.4312762307679796E-2</v>
      </c>
      <c r="R189" s="29"/>
      <c r="S189" s="30">
        <v>1934.5</v>
      </c>
      <c r="T189" s="19">
        <f t="shared" si="99"/>
        <v>27.687999999999999</v>
      </c>
      <c r="U189" s="20">
        <f t="shared" si="100"/>
        <v>1.3562117623764165E-3</v>
      </c>
      <c r="V189" s="19">
        <f t="shared" si="101"/>
        <v>154710.70629972601</v>
      </c>
      <c r="W189" s="22"/>
      <c r="X189" s="21">
        <f t="shared" si="102"/>
        <v>23.198486474692757</v>
      </c>
      <c r="Y189" s="21">
        <f t="shared" si="103"/>
        <v>25270.595278311372</v>
      </c>
      <c r="Z189" s="22"/>
      <c r="AA189" s="23">
        <f t="shared" si="104"/>
        <v>3.789263049679318</v>
      </c>
      <c r="AB189" s="23"/>
      <c r="AC189" s="21">
        <v>62566</v>
      </c>
      <c r="AD189" s="21">
        <f t="shared" si="105"/>
        <v>32.34220728870509</v>
      </c>
      <c r="AE189" s="23">
        <f t="shared" si="106"/>
        <v>7.1577268883587489E-4</v>
      </c>
      <c r="AF189" s="22">
        <f t="shared" si="107"/>
        <v>4536.2343236711604</v>
      </c>
      <c r="AG189" s="22"/>
      <c r="AH189" s="24">
        <f t="shared" si="108"/>
        <v>0.6801970795728236</v>
      </c>
      <c r="AI189" s="25">
        <f t="shared" si="90"/>
        <v>27.67</v>
      </c>
      <c r="AJ189" s="29"/>
      <c r="AK189" s="26">
        <f t="shared" si="109"/>
        <v>2.7670000000000003</v>
      </c>
      <c r="AL189" s="31">
        <f t="shared" si="91"/>
        <v>18453.123000000003</v>
      </c>
      <c r="AM189" s="31">
        <f t="shared" si="125"/>
        <v>10</v>
      </c>
      <c r="AN189" s="29"/>
      <c r="AO189" s="26">
        <f t="shared" si="92"/>
        <v>5.53</v>
      </c>
      <c r="AP189" s="31">
        <f t="shared" si="117"/>
        <v>36934.870000000003</v>
      </c>
      <c r="AQ189" s="31">
        <f t="shared" si="126"/>
        <v>19</v>
      </c>
      <c r="AR189" s="29"/>
      <c r="AS189" s="26">
        <f t="shared" si="93"/>
        <v>8.3010000000000002</v>
      </c>
      <c r="AT189" s="31">
        <f t="shared" si="110"/>
        <v>55608.398999999998</v>
      </c>
      <c r="AU189" s="31">
        <f t="shared" si="127"/>
        <v>29</v>
      </c>
      <c r="AV189" s="29"/>
      <c r="AW189" s="26">
        <f t="shared" si="94"/>
        <v>11.068000000000001</v>
      </c>
      <c r="AX189" s="31">
        <f t="shared" si="118"/>
        <v>74365.892000000007</v>
      </c>
      <c r="AY189" s="31">
        <f t="shared" si="128"/>
        <v>38</v>
      </c>
      <c r="AZ189" s="29"/>
      <c r="BA189" s="28">
        <f t="shared" si="95"/>
        <v>13.835000000000001</v>
      </c>
      <c r="BB189" s="31">
        <f t="shared" si="119"/>
        <v>93234.065000000002</v>
      </c>
      <c r="BC189" s="31">
        <f t="shared" si="129"/>
        <v>48</v>
      </c>
      <c r="BD189" s="29"/>
      <c r="BE189" s="28">
        <f t="shared" si="111"/>
        <v>16.602</v>
      </c>
      <c r="BF189" s="31">
        <f t="shared" si="120"/>
        <v>112212.91800000001</v>
      </c>
      <c r="BG189" s="31">
        <f t="shared" si="130"/>
        <v>58</v>
      </c>
      <c r="BH189" s="29"/>
      <c r="BI189" s="28">
        <f t="shared" si="112"/>
        <v>19.369</v>
      </c>
      <c r="BJ189" s="31">
        <f t="shared" si="121"/>
        <v>130915.071</v>
      </c>
      <c r="BK189" s="31">
        <f t="shared" si="131"/>
        <v>68</v>
      </c>
      <c r="BL189" s="29"/>
      <c r="BM189" s="28">
        <f t="shared" si="113"/>
        <v>22.136000000000003</v>
      </c>
      <c r="BN189" s="31">
        <f t="shared" si="122"/>
        <v>150502.66400000002</v>
      </c>
      <c r="BO189" s="31">
        <f t="shared" si="132"/>
        <v>78</v>
      </c>
      <c r="BP189" s="29"/>
      <c r="BQ189" s="28">
        <f t="shared" si="114"/>
        <v>24.903000000000002</v>
      </c>
      <c r="BR189" s="31">
        <f t="shared" si="123"/>
        <v>169813.55700000003</v>
      </c>
      <c r="BS189" s="31">
        <f t="shared" si="133"/>
        <v>88</v>
      </c>
      <c r="BT189" s="29"/>
      <c r="BU189" s="28">
        <f t="shared" si="115"/>
        <v>27.67</v>
      </c>
      <c r="BV189" s="31">
        <f t="shared" si="124"/>
        <v>189235.13</v>
      </c>
      <c r="BW189" s="29"/>
    </row>
    <row r="190" spans="1:75" x14ac:dyDescent="0.4">
      <c r="A190" s="14">
        <v>4104</v>
      </c>
      <c r="B190" s="15" t="s">
        <v>222</v>
      </c>
      <c r="C190" s="3">
        <f>INDEX('[1]2013-14 ATR Data'!$A$1:$M$352,MATCH(A190,'[1]2013-14 ATR Data'!$A:$A,0),8)</f>
        <v>991139.37</v>
      </c>
      <c r="D190" s="3">
        <f>INDEX([2]Sheet1!$A$1:$N$343,MATCH(A190,[2]Sheet1!$A$1:$A$65536,0),6)</f>
        <v>1155504.83</v>
      </c>
      <c r="E190" s="3">
        <f>INDEX('[3]2015-16 ATR Data'!$A$1:$K$372,MATCH($A190,'[3]2015-16 ATR Data'!$A:$A,0),6)</f>
        <v>1084124.69</v>
      </c>
      <c r="F190" s="3">
        <f>INDEX('[4]349y2014'!$A$1:$CK$352,MATCH(A190,'[4]349y2014'!$A:$A,0),5)</f>
        <v>193719.06</v>
      </c>
      <c r="G190" s="3">
        <f>INDEX('[4]343y2015'!$A$1:$J$346,MATCH(A190,'[4]343y2015'!$A:$A,0),5)</f>
        <v>201873</v>
      </c>
      <c r="H190" s="3">
        <f>INDEX('[4]340y2016'!$A$1:$H$343,MATCH(A190,'[4]340y2016'!$A:$A,0),5)</f>
        <v>219255.72</v>
      </c>
      <c r="I190" s="3">
        <f t="shared" si="96"/>
        <v>864868.97</v>
      </c>
      <c r="J190" s="3">
        <f t="shared" si="116"/>
        <v>2615921.1100000003</v>
      </c>
      <c r="K190" s="29"/>
      <c r="L190" s="29">
        <v>32709128</v>
      </c>
      <c r="M190" s="29">
        <v>34524120</v>
      </c>
      <c r="N190" s="29">
        <v>34932495</v>
      </c>
      <c r="O190" s="29">
        <f t="shared" si="97"/>
        <v>102165743</v>
      </c>
      <c r="Q190" s="17">
        <f t="shared" si="98"/>
        <v>2.560467954508E-2</v>
      </c>
      <c r="R190" s="29"/>
      <c r="S190" s="30">
        <v>5435.2</v>
      </c>
      <c r="T190" s="19">
        <f t="shared" si="99"/>
        <v>139.16659999999999</v>
      </c>
      <c r="U190" s="20">
        <f t="shared" si="100"/>
        <v>6.8166490844385223E-3</v>
      </c>
      <c r="V190" s="19">
        <f t="shared" si="101"/>
        <v>777613.51413361193</v>
      </c>
      <c r="W190" s="22"/>
      <c r="X190" s="21">
        <f t="shared" si="102"/>
        <v>116.60121669419883</v>
      </c>
      <c r="Y190" s="21">
        <f t="shared" si="103"/>
        <v>71000.640711645363</v>
      </c>
      <c r="Z190" s="22"/>
      <c r="AA190" s="23">
        <f t="shared" si="104"/>
        <v>10.646369877289754</v>
      </c>
      <c r="AB190" s="23"/>
      <c r="AC190" s="21">
        <v>193496</v>
      </c>
      <c r="AD190" s="21">
        <f t="shared" si="105"/>
        <v>35.60052987930527</v>
      </c>
      <c r="AE190" s="23">
        <f t="shared" si="106"/>
        <v>7.8788336146096345E-4</v>
      </c>
      <c r="AF190" s="22">
        <f t="shared" si="107"/>
        <v>4993.2382208119561</v>
      </c>
      <c r="AG190" s="22"/>
      <c r="AH190" s="24">
        <f t="shared" si="108"/>
        <v>0.74872367983385157</v>
      </c>
      <c r="AI190" s="25">
        <f t="shared" si="90"/>
        <v>128</v>
      </c>
      <c r="AJ190" s="29"/>
      <c r="AK190" s="26">
        <f t="shared" si="109"/>
        <v>12.8</v>
      </c>
      <c r="AL190" s="31">
        <f t="shared" si="91"/>
        <v>85363.200000000012</v>
      </c>
      <c r="AM190" s="31">
        <f t="shared" si="125"/>
        <v>16</v>
      </c>
      <c r="AN190" s="29"/>
      <c r="AO190" s="26">
        <f t="shared" si="92"/>
        <v>25.6</v>
      </c>
      <c r="AP190" s="31">
        <f t="shared" si="117"/>
        <v>170982.40000000002</v>
      </c>
      <c r="AQ190" s="31">
        <f t="shared" si="126"/>
        <v>31</v>
      </c>
      <c r="AR190" s="29"/>
      <c r="AS190" s="26">
        <f t="shared" si="93"/>
        <v>38.4</v>
      </c>
      <c r="AT190" s="31">
        <f t="shared" si="110"/>
        <v>257241.59999999998</v>
      </c>
      <c r="AU190" s="31">
        <f t="shared" si="127"/>
        <v>47</v>
      </c>
      <c r="AV190" s="29"/>
      <c r="AW190" s="26">
        <f t="shared" si="94"/>
        <v>51.2</v>
      </c>
      <c r="AX190" s="31">
        <f t="shared" si="118"/>
        <v>344012.80000000005</v>
      </c>
      <c r="AY190" s="31">
        <f t="shared" si="128"/>
        <v>63</v>
      </c>
      <c r="AZ190" s="29"/>
      <c r="BA190" s="28">
        <f t="shared" si="95"/>
        <v>64</v>
      </c>
      <c r="BB190" s="31">
        <f t="shared" si="119"/>
        <v>431296</v>
      </c>
      <c r="BC190" s="31">
        <f t="shared" si="129"/>
        <v>79</v>
      </c>
      <c r="BD190" s="29"/>
      <c r="BE190" s="28">
        <f t="shared" si="111"/>
        <v>76.8</v>
      </c>
      <c r="BF190" s="31">
        <f t="shared" si="120"/>
        <v>519091.19999999995</v>
      </c>
      <c r="BG190" s="31">
        <f t="shared" si="130"/>
        <v>96</v>
      </c>
      <c r="BH190" s="29"/>
      <c r="BI190" s="28">
        <f t="shared" si="112"/>
        <v>89.6</v>
      </c>
      <c r="BJ190" s="31">
        <f t="shared" si="121"/>
        <v>605606.39999999991</v>
      </c>
      <c r="BK190" s="31">
        <f t="shared" si="131"/>
        <v>111</v>
      </c>
      <c r="BL190" s="29"/>
      <c r="BM190" s="28">
        <f t="shared" si="113"/>
        <v>102.4</v>
      </c>
      <c r="BN190" s="31">
        <f t="shared" si="122"/>
        <v>696217.60000000009</v>
      </c>
      <c r="BO190" s="31">
        <f t="shared" si="132"/>
        <v>128</v>
      </c>
      <c r="BP190" s="29"/>
      <c r="BQ190" s="28">
        <f t="shared" si="114"/>
        <v>115.2</v>
      </c>
      <c r="BR190" s="31">
        <f t="shared" si="123"/>
        <v>785548.80000000005</v>
      </c>
      <c r="BS190" s="31">
        <f t="shared" si="133"/>
        <v>145</v>
      </c>
      <c r="BT190" s="29"/>
      <c r="BU190" s="28">
        <f t="shared" si="115"/>
        <v>128</v>
      </c>
      <c r="BV190" s="31">
        <f t="shared" si="124"/>
        <v>875392</v>
      </c>
      <c r="BW190" s="29"/>
    </row>
    <row r="191" spans="1:75" x14ac:dyDescent="0.4">
      <c r="A191" s="14">
        <v>4122</v>
      </c>
      <c r="B191" s="15" t="s">
        <v>223</v>
      </c>
      <c r="C191" s="3">
        <f>INDEX('[1]2013-14 ATR Data'!$A$1:$M$352,MATCH(A191,'[1]2013-14 ATR Data'!$A:$A,0),8)</f>
        <v>209076.09</v>
      </c>
      <c r="D191" s="3">
        <f>INDEX([2]Sheet1!$A$1:$N$343,MATCH(A191,[2]Sheet1!$A$1:$A$65536,0),6)</f>
        <v>206119.21</v>
      </c>
      <c r="E191" s="3">
        <f>INDEX('[3]2015-16 ATR Data'!$A$1:$K$372,MATCH($A191,'[3]2015-16 ATR Data'!$A:$A,0),6)</f>
        <v>219447.51</v>
      </c>
      <c r="F191" s="3">
        <f>INDEX('[4]349y2014'!$A$1:$CK$352,MATCH(A191,'[4]349y2014'!$A:$A,0),5)</f>
        <v>25594.28</v>
      </c>
      <c r="G191" s="3">
        <f>INDEX('[4]343y2015'!$A$1:$J$346,MATCH(A191,'[4]343y2015'!$A:$A,0),5)</f>
        <v>19649.990000000002</v>
      </c>
      <c r="H191" s="3">
        <f>INDEX('[4]340y2016'!$A$1:$H$343,MATCH(A191,'[4]340y2016'!$A:$A,0),5)</f>
        <v>19649.990000000002</v>
      </c>
      <c r="I191" s="3">
        <f t="shared" si="96"/>
        <v>199797.52000000002</v>
      </c>
      <c r="J191" s="3">
        <f t="shared" si="116"/>
        <v>569748.55000000005</v>
      </c>
      <c r="K191" s="29"/>
      <c r="L191" s="29">
        <v>3252699</v>
      </c>
      <c r="M191" s="29">
        <v>3377163</v>
      </c>
      <c r="N191" s="29">
        <v>3388662</v>
      </c>
      <c r="O191" s="29">
        <f t="shared" si="97"/>
        <v>10018524</v>
      </c>
      <c r="Q191" s="17">
        <f t="shared" si="98"/>
        <v>5.6869509919824521E-2</v>
      </c>
      <c r="R191" s="29"/>
      <c r="S191" s="30">
        <v>510</v>
      </c>
      <c r="T191" s="19">
        <f t="shared" si="99"/>
        <v>29.003499999999999</v>
      </c>
      <c r="U191" s="20">
        <f t="shared" si="100"/>
        <v>1.4206474953078734E-3</v>
      </c>
      <c r="V191" s="19">
        <f t="shared" si="101"/>
        <v>162061.25289526521</v>
      </c>
      <c r="W191" s="22"/>
      <c r="X191" s="21">
        <f t="shared" si="102"/>
        <v>24.30068269534641</v>
      </c>
      <c r="Y191" s="21">
        <f t="shared" si="103"/>
        <v>6662.1884683064354</v>
      </c>
      <c r="Z191" s="22"/>
      <c r="AA191" s="23">
        <f t="shared" si="104"/>
        <v>0.99897862772626111</v>
      </c>
      <c r="AB191" s="23"/>
      <c r="AC191" s="21">
        <v>63725</v>
      </c>
      <c r="AD191" s="21">
        <f t="shared" si="105"/>
        <v>124.95098039215686</v>
      </c>
      <c r="AE191" s="23">
        <f t="shared" si="106"/>
        <v>2.7653183473104145E-3</v>
      </c>
      <c r="AF191" s="22">
        <f t="shared" si="107"/>
        <v>17525.301256392937</v>
      </c>
      <c r="AG191" s="22"/>
      <c r="AH191" s="24">
        <f t="shared" si="108"/>
        <v>2.6278754320577202</v>
      </c>
      <c r="AI191" s="25">
        <f t="shared" si="90"/>
        <v>27.93</v>
      </c>
      <c r="AJ191" s="29"/>
      <c r="AK191" s="26">
        <f t="shared" si="109"/>
        <v>2.7930000000000001</v>
      </c>
      <c r="AL191" s="31">
        <f t="shared" si="91"/>
        <v>18626.517</v>
      </c>
      <c r="AM191" s="31">
        <f t="shared" si="125"/>
        <v>37</v>
      </c>
      <c r="AN191" s="29"/>
      <c r="AO191" s="26">
        <f t="shared" si="92"/>
        <v>5.59</v>
      </c>
      <c r="AP191" s="31">
        <f t="shared" si="117"/>
        <v>37335.61</v>
      </c>
      <c r="AQ191" s="31">
        <f t="shared" si="126"/>
        <v>73</v>
      </c>
      <c r="AR191" s="29"/>
      <c r="AS191" s="26">
        <f t="shared" si="93"/>
        <v>8.3789999999999996</v>
      </c>
      <c r="AT191" s="31">
        <f t="shared" si="110"/>
        <v>56130.920999999995</v>
      </c>
      <c r="AU191" s="31">
        <f t="shared" si="127"/>
        <v>110</v>
      </c>
      <c r="AV191" s="29"/>
      <c r="AW191" s="26">
        <f t="shared" si="94"/>
        <v>11.172000000000001</v>
      </c>
      <c r="AX191" s="31">
        <f t="shared" si="118"/>
        <v>75064.668000000005</v>
      </c>
      <c r="AY191" s="31">
        <f t="shared" si="128"/>
        <v>147</v>
      </c>
      <c r="AZ191" s="29"/>
      <c r="BA191" s="28">
        <f t="shared" si="95"/>
        <v>13.965</v>
      </c>
      <c r="BB191" s="31">
        <f t="shared" si="119"/>
        <v>94110.134999999995</v>
      </c>
      <c r="BC191" s="31">
        <f t="shared" si="129"/>
        <v>185</v>
      </c>
      <c r="BD191" s="29"/>
      <c r="BE191" s="28">
        <f t="shared" si="111"/>
        <v>16.757999999999999</v>
      </c>
      <c r="BF191" s="31">
        <f t="shared" si="120"/>
        <v>113267.322</v>
      </c>
      <c r="BG191" s="31">
        <f t="shared" si="130"/>
        <v>222</v>
      </c>
      <c r="BH191" s="29"/>
      <c r="BI191" s="28">
        <f t="shared" si="112"/>
        <v>19.550999999999998</v>
      </c>
      <c r="BJ191" s="31">
        <f t="shared" si="121"/>
        <v>132145.209</v>
      </c>
      <c r="BK191" s="31">
        <f t="shared" si="131"/>
        <v>259</v>
      </c>
      <c r="BL191" s="29"/>
      <c r="BM191" s="28">
        <f t="shared" si="113"/>
        <v>22.344000000000001</v>
      </c>
      <c r="BN191" s="31">
        <f t="shared" si="122"/>
        <v>151916.856</v>
      </c>
      <c r="BO191" s="31">
        <f t="shared" si="132"/>
        <v>298</v>
      </c>
      <c r="BP191" s="29"/>
      <c r="BQ191" s="28">
        <f t="shared" si="114"/>
        <v>25.137</v>
      </c>
      <c r="BR191" s="31">
        <f t="shared" si="123"/>
        <v>171409.20300000001</v>
      </c>
      <c r="BS191" s="31">
        <f t="shared" si="133"/>
        <v>336</v>
      </c>
      <c r="BT191" s="29"/>
      <c r="BU191" s="28">
        <f t="shared" si="115"/>
        <v>27.93</v>
      </c>
      <c r="BV191" s="31">
        <f t="shared" si="124"/>
        <v>191013.27</v>
      </c>
      <c r="BW191" s="29"/>
    </row>
    <row r="192" spans="1:75" x14ac:dyDescent="0.4">
      <c r="A192" s="14">
        <v>4131</v>
      </c>
      <c r="B192" s="15" t="s">
        <v>224</v>
      </c>
      <c r="C192" s="3">
        <f>INDEX('[1]2013-14 ATR Data'!$A$1:$M$352,MATCH(A192,'[1]2013-14 ATR Data'!$A:$A,0),8)</f>
        <v>1001792.37</v>
      </c>
      <c r="D192" s="3">
        <f>INDEX([2]Sheet1!$A$1:$N$343,MATCH(A192,[2]Sheet1!$A$1:$A$65536,0),6)</f>
        <v>846861.55</v>
      </c>
      <c r="E192" s="3">
        <f>INDEX('[3]2015-16 ATR Data'!$A$1:$K$372,MATCH($A192,'[3]2015-16 ATR Data'!$A:$A,0),6)</f>
        <v>912834.08</v>
      </c>
      <c r="F192" s="3">
        <f>INDEX('[4]349y2014'!$A$1:$CK$352,MATCH(A192,'[4]349y2014'!$A:$A,0),5)</f>
        <v>155014.29</v>
      </c>
      <c r="G192" s="3">
        <f>INDEX('[4]343y2015'!$A$1:$J$346,MATCH(A192,'[4]343y2015'!$A:$A,0),5)</f>
        <v>40714.269999999997</v>
      </c>
      <c r="H192" s="3">
        <f>INDEX('[4]340y2016'!$A$1:$H$343,MATCH(A192,'[4]340y2016'!$A:$A,0),5)</f>
        <v>53428.56</v>
      </c>
      <c r="I192" s="3">
        <f t="shared" si="96"/>
        <v>859405.52</v>
      </c>
      <c r="J192" s="3">
        <f t="shared" si="116"/>
        <v>2512330.88</v>
      </c>
      <c r="K192" s="29"/>
      <c r="L192" s="29">
        <v>23230562</v>
      </c>
      <c r="M192" s="29">
        <v>23979619</v>
      </c>
      <c r="N192" s="29">
        <v>24413169</v>
      </c>
      <c r="O192" s="29">
        <f t="shared" si="97"/>
        <v>71623350</v>
      </c>
      <c r="Q192" s="17">
        <f t="shared" si="98"/>
        <v>3.5076980900781658E-2</v>
      </c>
      <c r="R192" s="29"/>
      <c r="S192" s="30">
        <v>3742</v>
      </c>
      <c r="T192" s="19">
        <f t="shared" si="99"/>
        <v>131.25810000000001</v>
      </c>
      <c r="U192" s="20">
        <f t="shared" si="100"/>
        <v>6.4292754668874583E-3</v>
      </c>
      <c r="V192" s="19">
        <f t="shared" si="101"/>
        <v>733423.62606761302</v>
      </c>
      <c r="W192" s="22"/>
      <c r="X192" s="21">
        <f t="shared" si="102"/>
        <v>109.97505264171735</v>
      </c>
      <c r="Y192" s="21">
        <f t="shared" si="103"/>
        <v>48882.174996868009</v>
      </c>
      <c r="Z192" s="22"/>
      <c r="AA192" s="23">
        <f t="shared" si="104"/>
        <v>7.3297608332385682</v>
      </c>
      <c r="AB192" s="23"/>
      <c r="AC192" s="21">
        <v>191884</v>
      </c>
      <c r="AD192" s="21">
        <f t="shared" si="105"/>
        <v>51.278460716194552</v>
      </c>
      <c r="AE192" s="23">
        <f t="shared" si="106"/>
        <v>1.1348551871725046E-3</v>
      </c>
      <c r="AF192" s="22">
        <f t="shared" si="107"/>
        <v>7192.1842405314137</v>
      </c>
      <c r="AG192" s="22"/>
      <c r="AH192" s="24">
        <f t="shared" si="108"/>
        <v>1.0784501785172311</v>
      </c>
      <c r="AI192" s="25">
        <f t="shared" si="90"/>
        <v>118.38</v>
      </c>
      <c r="AJ192" s="29"/>
      <c r="AK192" s="26">
        <f t="shared" si="109"/>
        <v>11.838000000000001</v>
      </c>
      <c r="AL192" s="31">
        <f t="shared" si="91"/>
        <v>78947.622000000003</v>
      </c>
      <c r="AM192" s="31">
        <f t="shared" si="125"/>
        <v>21</v>
      </c>
      <c r="AN192" s="29"/>
      <c r="AO192" s="26">
        <f t="shared" si="92"/>
        <v>23.68</v>
      </c>
      <c r="AP192" s="31">
        <f t="shared" si="117"/>
        <v>158158.72</v>
      </c>
      <c r="AQ192" s="31">
        <f t="shared" si="126"/>
        <v>42</v>
      </c>
      <c r="AR192" s="29"/>
      <c r="AS192" s="26">
        <f t="shared" si="93"/>
        <v>35.513999999999996</v>
      </c>
      <c r="AT192" s="31">
        <f t="shared" si="110"/>
        <v>237908.28599999996</v>
      </c>
      <c r="AU192" s="31">
        <f t="shared" si="127"/>
        <v>64</v>
      </c>
      <c r="AV192" s="29"/>
      <c r="AW192" s="26">
        <f t="shared" si="94"/>
        <v>47.352000000000004</v>
      </c>
      <c r="AX192" s="31">
        <f t="shared" si="118"/>
        <v>318158.08800000005</v>
      </c>
      <c r="AY192" s="31">
        <f t="shared" si="128"/>
        <v>85</v>
      </c>
      <c r="AZ192" s="29"/>
      <c r="BA192" s="28">
        <f t="shared" si="95"/>
        <v>59.19</v>
      </c>
      <c r="BB192" s="31">
        <f t="shared" si="119"/>
        <v>398881.41</v>
      </c>
      <c r="BC192" s="31">
        <f t="shared" si="129"/>
        <v>107</v>
      </c>
      <c r="BD192" s="29"/>
      <c r="BE192" s="28">
        <f t="shared" si="111"/>
        <v>71.027999999999992</v>
      </c>
      <c r="BF192" s="31">
        <f t="shared" si="120"/>
        <v>480078.25199999992</v>
      </c>
      <c r="BG192" s="31">
        <f t="shared" si="130"/>
        <v>128</v>
      </c>
      <c r="BH192" s="29"/>
      <c r="BI192" s="28">
        <f t="shared" si="112"/>
        <v>82.865999999999985</v>
      </c>
      <c r="BJ192" s="31">
        <f t="shared" si="121"/>
        <v>560091.29399999988</v>
      </c>
      <c r="BK192" s="31">
        <f t="shared" si="131"/>
        <v>150</v>
      </c>
      <c r="BL192" s="29"/>
      <c r="BM192" s="28">
        <f t="shared" si="113"/>
        <v>94.704000000000008</v>
      </c>
      <c r="BN192" s="31">
        <f t="shared" si="122"/>
        <v>643892.49600000004</v>
      </c>
      <c r="BO192" s="31">
        <f t="shared" si="132"/>
        <v>172</v>
      </c>
      <c r="BP192" s="29"/>
      <c r="BQ192" s="28">
        <f t="shared" si="114"/>
        <v>106.542</v>
      </c>
      <c r="BR192" s="31">
        <f t="shared" si="123"/>
        <v>726509.89800000004</v>
      </c>
      <c r="BS192" s="31">
        <f t="shared" si="133"/>
        <v>194</v>
      </c>
      <c r="BT192" s="29"/>
      <c r="BU192" s="28">
        <f t="shared" si="115"/>
        <v>118.38</v>
      </c>
      <c r="BV192" s="31">
        <f t="shared" si="124"/>
        <v>809600.82</v>
      </c>
      <c r="BW192" s="29"/>
    </row>
    <row r="193" spans="1:75" x14ac:dyDescent="0.4">
      <c r="A193" s="14">
        <v>4149</v>
      </c>
      <c r="B193" s="15" t="s">
        <v>225</v>
      </c>
      <c r="C193" s="3">
        <f>INDEX('[1]2013-14 ATR Data'!$A$1:$M$352,MATCH(A193,'[1]2013-14 ATR Data'!$A:$A,0),8)</f>
        <v>324791.14</v>
      </c>
      <c r="D193" s="3">
        <f>INDEX([2]Sheet1!$A$1:$N$343,MATCH(A193,[2]Sheet1!$A$1:$A$65536,0),6)</f>
        <v>325675.40000000002</v>
      </c>
      <c r="E193" s="3">
        <f>INDEX('[3]2015-16 ATR Data'!$A$1:$K$372,MATCH($A193,'[3]2015-16 ATR Data'!$A:$A,0),6)</f>
        <v>317036.96999999997</v>
      </c>
      <c r="F193" s="3">
        <f>INDEX('[4]349y2014'!$A$1:$CK$352,MATCH(A193,'[4]349y2014'!$A:$A,0),5)</f>
        <v>45929.43</v>
      </c>
      <c r="G193" s="3">
        <f>INDEX('[4]343y2015'!$A$1:$J$346,MATCH(A193,'[4]343y2015'!$A:$A,0),5)</f>
        <v>50055.43</v>
      </c>
      <c r="H193" s="3">
        <f>INDEX('[4]340y2016'!$A$1:$H$343,MATCH(A193,'[4]340y2016'!$A:$A,0),5)</f>
        <v>50055.43</v>
      </c>
      <c r="I193" s="3">
        <f t="shared" si="96"/>
        <v>266981.53999999998</v>
      </c>
      <c r="J193" s="3">
        <f t="shared" si="116"/>
        <v>821463.22</v>
      </c>
      <c r="K193" s="29"/>
      <c r="L193" s="29">
        <v>8276071</v>
      </c>
      <c r="M193" s="29">
        <v>8822984</v>
      </c>
      <c r="N193" s="29">
        <v>9106993</v>
      </c>
      <c r="O193" s="29">
        <f t="shared" si="97"/>
        <v>26206048</v>
      </c>
      <c r="Q193" s="17">
        <f t="shared" si="98"/>
        <v>3.134632203985889E-2</v>
      </c>
      <c r="R193" s="29"/>
      <c r="S193" s="30">
        <v>1412</v>
      </c>
      <c r="T193" s="19">
        <f t="shared" si="99"/>
        <v>44.261000000000003</v>
      </c>
      <c r="U193" s="20">
        <f t="shared" si="100"/>
        <v>2.1679893388667501E-3</v>
      </c>
      <c r="V193" s="19">
        <f t="shared" si="101"/>
        <v>247314.74182072282</v>
      </c>
      <c r="W193" s="22"/>
      <c r="X193" s="21">
        <f t="shared" si="102"/>
        <v>37.084231791981232</v>
      </c>
      <c r="Y193" s="21">
        <f t="shared" si="103"/>
        <v>18445.117876958211</v>
      </c>
      <c r="Z193" s="22"/>
      <c r="AA193" s="23">
        <f t="shared" si="104"/>
        <v>2.7657996516656489</v>
      </c>
      <c r="AB193" s="23"/>
      <c r="AC193" s="21">
        <v>129623</v>
      </c>
      <c r="AD193" s="21">
        <f t="shared" si="105"/>
        <v>91.800991501416433</v>
      </c>
      <c r="AE193" s="23">
        <f t="shared" si="106"/>
        <v>2.0316684615312467E-3</v>
      </c>
      <c r="AF193" s="22">
        <f t="shared" si="107"/>
        <v>12875.769574985081</v>
      </c>
      <c r="AG193" s="22"/>
      <c r="AH193" s="24">
        <f t="shared" si="108"/>
        <v>1.9306896948545631</v>
      </c>
      <c r="AI193" s="25">
        <f t="shared" si="90"/>
        <v>41.78</v>
      </c>
      <c r="AJ193" s="29"/>
      <c r="AK193" s="26">
        <f t="shared" si="109"/>
        <v>4.1779999999999999</v>
      </c>
      <c r="AL193" s="31">
        <f t="shared" si="91"/>
        <v>27863.081999999999</v>
      </c>
      <c r="AM193" s="31">
        <f t="shared" si="125"/>
        <v>20</v>
      </c>
      <c r="AN193" s="29"/>
      <c r="AO193" s="26">
        <f t="shared" si="92"/>
        <v>8.36</v>
      </c>
      <c r="AP193" s="31">
        <f t="shared" si="117"/>
        <v>55836.439999999995</v>
      </c>
      <c r="AQ193" s="31">
        <f t="shared" si="126"/>
        <v>40</v>
      </c>
      <c r="AR193" s="29"/>
      <c r="AS193" s="26">
        <f t="shared" si="93"/>
        <v>12.534000000000001</v>
      </c>
      <c r="AT193" s="31">
        <f t="shared" si="110"/>
        <v>83965.266000000003</v>
      </c>
      <c r="AU193" s="31">
        <f t="shared" si="127"/>
        <v>59</v>
      </c>
      <c r="AV193" s="29"/>
      <c r="AW193" s="26">
        <f t="shared" si="94"/>
        <v>16.712</v>
      </c>
      <c r="AX193" s="31">
        <f t="shared" si="118"/>
        <v>112287.928</v>
      </c>
      <c r="AY193" s="31">
        <f t="shared" si="128"/>
        <v>80</v>
      </c>
      <c r="AZ193" s="29"/>
      <c r="BA193" s="28">
        <f t="shared" si="95"/>
        <v>20.89</v>
      </c>
      <c r="BB193" s="31">
        <f t="shared" si="119"/>
        <v>140777.71</v>
      </c>
      <c r="BC193" s="31">
        <f t="shared" si="129"/>
        <v>100</v>
      </c>
      <c r="BD193" s="29"/>
      <c r="BE193" s="28">
        <f t="shared" si="111"/>
        <v>25.068000000000001</v>
      </c>
      <c r="BF193" s="31">
        <f t="shared" si="120"/>
        <v>169434.61200000002</v>
      </c>
      <c r="BG193" s="31">
        <f t="shared" si="130"/>
        <v>120</v>
      </c>
      <c r="BH193" s="29"/>
      <c r="BI193" s="28">
        <f t="shared" si="112"/>
        <v>29.245999999999999</v>
      </c>
      <c r="BJ193" s="31">
        <f t="shared" si="121"/>
        <v>197673.71399999998</v>
      </c>
      <c r="BK193" s="31">
        <f t="shared" si="131"/>
        <v>140</v>
      </c>
      <c r="BL193" s="29"/>
      <c r="BM193" s="28">
        <f t="shared" si="113"/>
        <v>33.423999999999999</v>
      </c>
      <c r="BN193" s="31">
        <f t="shared" si="122"/>
        <v>227249.77599999998</v>
      </c>
      <c r="BO193" s="31">
        <f t="shared" si="132"/>
        <v>161</v>
      </c>
      <c r="BP193" s="29"/>
      <c r="BQ193" s="28">
        <f t="shared" si="114"/>
        <v>37.602000000000004</v>
      </c>
      <c r="BR193" s="31">
        <f t="shared" si="123"/>
        <v>256408.03800000003</v>
      </c>
      <c r="BS193" s="31">
        <f t="shared" si="133"/>
        <v>182</v>
      </c>
      <c r="BT193" s="29"/>
      <c r="BU193" s="28">
        <f t="shared" si="115"/>
        <v>41.78</v>
      </c>
      <c r="BV193" s="31">
        <f t="shared" si="124"/>
        <v>285733.42</v>
      </c>
      <c r="BW193" s="29"/>
    </row>
    <row r="194" spans="1:75" x14ac:dyDescent="0.4">
      <c r="A194" s="14">
        <v>4203</v>
      </c>
      <c r="B194" s="15" t="s">
        <v>226</v>
      </c>
      <c r="C194" s="3">
        <f>INDEX('[1]2013-14 ATR Data'!$A$1:$M$352,MATCH(A194,'[1]2013-14 ATR Data'!$A:$A,0),8)</f>
        <v>479676.66</v>
      </c>
      <c r="D194" s="3">
        <f>INDEX([2]Sheet1!$A$1:$N$343,MATCH(A194,[2]Sheet1!$A$1:$A$65536,0),6)</f>
        <v>505005.11</v>
      </c>
      <c r="E194" s="3">
        <f>INDEX('[3]2015-16 ATR Data'!$A$1:$K$372,MATCH($A194,'[3]2015-16 ATR Data'!$A:$A,0),6)</f>
        <v>453597.83</v>
      </c>
      <c r="F194" s="3">
        <f>INDEX('[4]349y2014'!$A$1:$CK$352,MATCH(A194,'[4]349y2014'!$A:$A,0),5)</f>
        <v>86482.87</v>
      </c>
      <c r="G194" s="3">
        <f>INDEX('[4]343y2015'!$A$1:$J$346,MATCH(A194,'[4]343y2015'!$A:$A,0),5)</f>
        <v>87391.73</v>
      </c>
      <c r="H194" s="3">
        <f>INDEX('[4]340y2016'!$A$1:$H$343,MATCH(A194,'[4]340y2016'!$A:$A,0),5)</f>
        <v>76727.02</v>
      </c>
      <c r="I194" s="3">
        <f t="shared" si="96"/>
        <v>376870.81</v>
      </c>
      <c r="J194" s="3">
        <f t="shared" si="116"/>
        <v>1187677.98</v>
      </c>
      <c r="K194" s="29"/>
      <c r="L194" s="29">
        <v>4617070</v>
      </c>
      <c r="M194" s="29">
        <v>4691742</v>
      </c>
      <c r="N194" s="29">
        <v>4875754</v>
      </c>
      <c r="O194" s="29">
        <f t="shared" si="97"/>
        <v>14184566</v>
      </c>
      <c r="Q194" s="17">
        <f t="shared" si="98"/>
        <v>8.3730300948227809E-2</v>
      </c>
      <c r="R194" s="29"/>
      <c r="S194" s="30">
        <v>780.9</v>
      </c>
      <c r="T194" s="19">
        <f t="shared" si="99"/>
        <v>65.385000000000005</v>
      </c>
      <c r="U194" s="20">
        <f t="shared" si="100"/>
        <v>3.2026836926821009E-3</v>
      </c>
      <c r="V194" s="19">
        <f t="shared" si="101"/>
        <v>365348.14834612777</v>
      </c>
      <c r="W194" s="22"/>
      <c r="X194" s="21">
        <f t="shared" si="102"/>
        <v>54.783048185054398</v>
      </c>
      <c r="Y194" s="21">
        <f t="shared" si="103"/>
        <v>10200.98622529509</v>
      </c>
      <c r="Z194" s="22"/>
      <c r="AA194" s="23">
        <f t="shared" si="104"/>
        <v>1.5296125693949751</v>
      </c>
      <c r="AB194" s="23"/>
      <c r="AC194" s="21">
        <v>145857</v>
      </c>
      <c r="AD194" s="21">
        <f t="shared" si="105"/>
        <v>186.78063772570113</v>
      </c>
      <c r="AE194" s="23">
        <f t="shared" si="106"/>
        <v>4.1336844481265241E-3</v>
      </c>
      <c r="AF194" s="22">
        <f t="shared" si="107"/>
        <v>26197.369038086981</v>
      </c>
      <c r="AG194" s="22"/>
      <c r="AH194" s="24">
        <f t="shared" si="108"/>
        <v>3.9282304750467807</v>
      </c>
      <c r="AI194" s="25">
        <f t="shared" si="90"/>
        <v>60.24</v>
      </c>
      <c r="AJ194" s="29"/>
      <c r="AK194" s="26">
        <f t="shared" si="109"/>
        <v>6.0240000000000009</v>
      </c>
      <c r="AL194" s="31">
        <f t="shared" si="91"/>
        <v>40174.056000000004</v>
      </c>
      <c r="AM194" s="31">
        <f t="shared" si="125"/>
        <v>51</v>
      </c>
      <c r="AN194" s="29"/>
      <c r="AO194" s="26">
        <f t="shared" si="92"/>
        <v>12.05</v>
      </c>
      <c r="AP194" s="31">
        <f t="shared" si="117"/>
        <v>80481.950000000012</v>
      </c>
      <c r="AQ194" s="31">
        <f t="shared" si="126"/>
        <v>103</v>
      </c>
      <c r="AR194" s="29"/>
      <c r="AS194" s="26">
        <f t="shared" si="93"/>
        <v>18.071999999999999</v>
      </c>
      <c r="AT194" s="31">
        <f t="shared" si="110"/>
        <v>121064.32799999999</v>
      </c>
      <c r="AU194" s="31">
        <f t="shared" si="127"/>
        <v>155</v>
      </c>
      <c r="AV194" s="29"/>
      <c r="AW194" s="26">
        <f t="shared" si="94"/>
        <v>24.096000000000004</v>
      </c>
      <c r="AX194" s="31">
        <f t="shared" si="118"/>
        <v>161901.02400000003</v>
      </c>
      <c r="AY194" s="31">
        <f t="shared" si="128"/>
        <v>207</v>
      </c>
      <c r="AZ194" s="29"/>
      <c r="BA194" s="28">
        <f t="shared" si="95"/>
        <v>30.12</v>
      </c>
      <c r="BB194" s="31">
        <f t="shared" si="119"/>
        <v>202978.68</v>
      </c>
      <c r="BC194" s="31">
        <f t="shared" si="129"/>
        <v>260</v>
      </c>
      <c r="BD194" s="29"/>
      <c r="BE194" s="28">
        <f t="shared" si="111"/>
        <v>36.143999999999998</v>
      </c>
      <c r="BF194" s="31">
        <f t="shared" si="120"/>
        <v>244297.296</v>
      </c>
      <c r="BG194" s="31">
        <f t="shared" si="130"/>
        <v>313</v>
      </c>
      <c r="BH194" s="29"/>
      <c r="BI194" s="28">
        <f t="shared" si="112"/>
        <v>42.167999999999999</v>
      </c>
      <c r="BJ194" s="31">
        <f t="shared" si="121"/>
        <v>285013.51199999999</v>
      </c>
      <c r="BK194" s="31">
        <f t="shared" si="131"/>
        <v>365</v>
      </c>
      <c r="BL194" s="29"/>
      <c r="BM194" s="28">
        <f t="shared" si="113"/>
        <v>48.192000000000007</v>
      </c>
      <c r="BN194" s="31">
        <f t="shared" si="122"/>
        <v>327657.40800000005</v>
      </c>
      <c r="BO194" s="31">
        <f t="shared" si="132"/>
        <v>420</v>
      </c>
      <c r="BP194" s="29"/>
      <c r="BQ194" s="28">
        <f t="shared" si="114"/>
        <v>54.216000000000001</v>
      </c>
      <c r="BR194" s="31">
        <f t="shared" si="123"/>
        <v>369698.90399999998</v>
      </c>
      <c r="BS194" s="31">
        <f t="shared" si="133"/>
        <v>473</v>
      </c>
      <c r="BT194" s="29"/>
      <c r="BU194" s="28">
        <f t="shared" si="115"/>
        <v>60.24</v>
      </c>
      <c r="BV194" s="31">
        <f t="shared" si="124"/>
        <v>411981.36</v>
      </c>
      <c r="BW194" s="29"/>
    </row>
    <row r="195" spans="1:75" x14ac:dyDescent="0.4">
      <c r="A195" s="14">
        <v>4212</v>
      </c>
      <c r="B195" s="15" t="s">
        <v>227</v>
      </c>
      <c r="C195" s="3">
        <f>INDEX('[1]2013-14 ATR Data'!$A$1:$M$352,MATCH(A195,'[1]2013-14 ATR Data'!$A:$A,0),8)</f>
        <v>158039.91</v>
      </c>
      <c r="D195" s="3">
        <f>INDEX([2]Sheet1!$A$1:$N$343,MATCH(A195,[2]Sheet1!$A$1:$A$65536,0),6)</f>
        <v>110327.64</v>
      </c>
      <c r="E195" s="3">
        <f>INDEX('[3]2015-16 ATR Data'!$A$1:$K$372,MATCH($A195,'[3]2015-16 ATR Data'!$A:$A,0),6)</f>
        <v>131126.53</v>
      </c>
      <c r="F195" s="3">
        <f>INDEX('[4]349y2014'!$A$1:$CK$352,MATCH(A195,'[4]349y2014'!$A:$A,0),5)</f>
        <v>43729.56</v>
      </c>
      <c r="G195" s="3">
        <f>INDEX('[4]343y2015'!$A$1:$J$346,MATCH(A195,'[4]343y2015'!$A:$A,0),5)</f>
        <v>32443.85</v>
      </c>
      <c r="H195" s="3">
        <f>INDEX('[4]340y2016'!$A$1:$H$343,MATCH(A195,'[4]340y2016'!$A:$A,0),5)</f>
        <v>43622.42</v>
      </c>
      <c r="I195" s="3">
        <f t="shared" si="96"/>
        <v>87504.11</v>
      </c>
      <c r="J195" s="3">
        <f t="shared" si="116"/>
        <v>279698.24999999994</v>
      </c>
      <c r="K195" s="29"/>
      <c r="L195" s="29">
        <v>1928115</v>
      </c>
      <c r="M195" s="29">
        <v>1998924</v>
      </c>
      <c r="N195" s="29">
        <v>2108487</v>
      </c>
      <c r="O195" s="29">
        <f t="shared" si="97"/>
        <v>6035526</v>
      </c>
      <c r="Q195" s="17">
        <f t="shared" si="98"/>
        <v>4.634198411207241E-2</v>
      </c>
      <c r="R195" s="29"/>
      <c r="S195" s="30">
        <v>343.1</v>
      </c>
      <c r="T195" s="19">
        <f t="shared" si="99"/>
        <v>15.899900000000001</v>
      </c>
      <c r="U195" s="20">
        <f t="shared" si="100"/>
        <v>7.7880783735223872E-4</v>
      </c>
      <c r="V195" s="19">
        <f t="shared" si="101"/>
        <v>88842.991877167486</v>
      </c>
      <c r="W195" s="22"/>
      <c r="X195" s="21">
        <f t="shared" si="102"/>
        <v>13.321786156420377</v>
      </c>
      <c r="Y195" s="21">
        <f t="shared" si="103"/>
        <v>4481.9546342665453</v>
      </c>
      <c r="Z195" s="22"/>
      <c r="AA195" s="23">
        <f t="shared" si="104"/>
        <v>0.67205797484878471</v>
      </c>
      <c r="AB195" s="23"/>
      <c r="AC195" s="21">
        <v>38620</v>
      </c>
      <c r="AD195" s="21">
        <f t="shared" si="105"/>
        <v>112.56193529583211</v>
      </c>
      <c r="AE195" s="23">
        <f t="shared" si="106"/>
        <v>2.4911335941936361E-3</v>
      </c>
      <c r="AF195" s="22">
        <f t="shared" si="107"/>
        <v>15787.645842160129</v>
      </c>
      <c r="AG195" s="22"/>
      <c r="AH195" s="24">
        <f t="shared" si="108"/>
        <v>2.3673183149137995</v>
      </c>
      <c r="AI195" s="25">
        <f t="shared" si="90"/>
        <v>16.36</v>
      </c>
      <c r="AJ195" s="29"/>
      <c r="AK195" s="26">
        <f t="shared" si="109"/>
        <v>1.6360000000000001</v>
      </c>
      <c r="AL195" s="31">
        <f t="shared" si="91"/>
        <v>10910.484</v>
      </c>
      <c r="AM195" s="31">
        <f t="shared" si="125"/>
        <v>32</v>
      </c>
      <c r="AN195" s="29"/>
      <c r="AO195" s="26">
        <f t="shared" si="92"/>
        <v>3.27</v>
      </c>
      <c r="AP195" s="31">
        <f t="shared" si="117"/>
        <v>21840.33</v>
      </c>
      <c r="AQ195" s="31">
        <f t="shared" si="126"/>
        <v>64</v>
      </c>
      <c r="AR195" s="29"/>
      <c r="AS195" s="26">
        <f t="shared" si="93"/>
        <v>4.9079999999999995</v>
      </c>
      <c r="AT195" s="31">
        <f t="shared" si="110"/>
        <v>32878.691999999995</v>
      </c>
      <c r="AU195" s="31">
        <f t="shared" si="127"/>
        <v>96</v>
      </c>
      <c r="AV195" s="29"/>
      <c r="AW195" s="26">
        <f t="shared" si="94"/>
        <v>6.5440000000000005</v>
      </c>
      <c r="AX195" s="31">
        <f t="shared" si="118"/>
        <v>43969.136000000006</v>
      </c>
      <c r="AY195" s="31">
        <f t="shared" si="128"/>
        <v>128</v>
      </c>
      <c r="AZ195" s="29"/>
      <c r="BA195" s="28">
        <f t="shared" si="95"/>
        <v>8.18</v>
      </c>
      <c r="BB195" s="31">
        <f t="shared" si="119"/>
        <v>55125.02</v>
      </c>
      <c r="BC195" s="31">
        <f t="shared" si="129"/>
        <v>161</v>
      </c>
      <c r="BD195" s="29"/>
      <c r="BE195" s="28">
        <f t="shared" si="111"/>
        <v>9.8159999999999989</v>
      </c>
      <c r="BF195" s="31">
        <f t="shared" si="120"/>
        <v>66346.343999999997</v>
      </c>
      <c r="BG195" s="31">
        <f t="shared" si="130"/>
        <v>193</v>
      </c>
      <c r="BH195" s="29"/>
      <c r="BI195" s="28">
        <f t="shared" si="112"/>
        <v>11.451999999999998</v>
      </c>
      <c r="BJ195" s="31">
        <f t="shared" si="121"/>
        <v>77404.067999999985</v>
      </c>
      <c r="BK195" s="31">
        <f t="shared" si="131"/>
        <v>226</v>
      </c>
      <c r="BL195" s="29"/>
      <c r="BM195" s="28">
        <f t="shared" si="113"/>
        <v>13.088000000000001</v>
      </c>
      <c r="BN195" s="31">
        <f t="shared" si="122"/>
        <v>88985.312000000005</v>
      </c>
      <c r="BO195" s="31">
        <f t="shared" si="132"/>
        <v>259</v>
      </c>
      <c r="BP195" s="29"/>
      <c r="BQ195" s="28">
        <f t="shared" si="114"/>
        <v>14.724</v>
      </c>
      <c r="BR195" s="31">
        <f t="shared" si="123"/>
        <v>100402.95600000001</v>
      </c>
      <c r="BS195" s="31">
        <f t="shared" si="133"/>
        <v>293</v>
      </c>
      <c r="BT195" s="29"/>
      <c r="BU195" s="28">
        <f t="shared" si="115"/>
        <v>16.36</v>
      </c>
      <c r="BV195" s="31">
        <f t="shared" si="124"/>
        <v>111886.04</v>
      </c>
      <c r="BW195" s="29"/>
    </row>
    <row r="196" spans="1:75" x14ac:dyDescent="0.4">
      <c r="A196" s="14">
        <v>4269</v>
      </c>
      <c r="B196" s="15" t="s">
        <v>228</v>
      </c>
      <c r="C196" s="3">
        <f>INDEX('[1]2013-14 ATR Data'!$A$1:$M$352,MATCH(A196,'[1]2013-14 ATR Data'!$A:$A,0),8)</f>
        <v>444780.79</v>
      </c>
      <c r="D196" s="3">
        <f>INDEX([2]Sheet1!$A$1:$N$343,MATCH(A196,[2]Sheet1!$A$1:$A$65536,0),6)</f>
        <v>448254.2</v>
      </c>
      <c r="E196" s="3">
        <f>INDEX('[3]2015-16 ATR Data'!$A$1:$K$372,MATCH($A196,'[3]2015-16 ATR Data'!$A:$A,0),6)</f>
        <v>405032.47</v>
      </c>
      <c r="F196" s="3">
        <f>INDEX('[4]349y2014'!$A$1:$CK$352,MATCH(A196,'[4]349y2014'!$A:$A,0),5)</f>
        <v>76898.559999999998</v>
      </c>
      <c r="G196" s="3">
        <f>INDEX('[4]343y2015'!$A$1:$J$346,MATCH(A196,'[4]343y2015'!$A:$A,0),5)</f>
        <v>61120.85</v>
      </c>
      <c r="H196" s="3">
        <f>INDEX('[4]340y2016'!$A$1:$H$343,MATCH(A196,'[4]340y2016'!$A:$A,0),5)</f>
        <v>63260.99</v>
      </c>
      <c r="I196" s="3">
        <f t="shared" si="96"/>
        <v>341771.48</v>
      </c>
      <c r="J196" s="3">
        <f t="shared" si="116"/>
        <v>1096787.06</v>
      </c>
      <c r="K196" s="29"/>
      <c r="L196" s="29">
        <v>3446550</v>
      </c>
      <c r="M196" s="29">
        <v>3576070</v>
      </c>
      <c r="N196" s="29">
        <v>3443945</v>
      </c>
      <c r="O196" s="29">
        <f t="shared" si="97"/>
        <v>10466565</v>
      </c>
      <c r="Q196" s="17">
        <f t="shared" si="98"/>
        <v>0.10478959047213676</v>
      </c>
      <c r="R196" s="29"/>
      <c r="S196" s="30">
        <v>552.9</v>
      </c>
      <c r="T196" s="19">
        <f t="shared" si="99"/>
        <v>57.938200000000002</v>
      </c>
      <c r="U196" s="20">
        <f t="shared" si="100"/>
        <v>2.8379250336216882E-3</v>
      </c>
      <c r="V196" s="19">
        <f t="shared" si="101"/>
        <v>323738.07583555277</v>
      </c>
      <c r="W196" s="22"/>
      <c r="X196" s="21">
        <f t="shared" si="102"/>
        <v>48.543721072957382</v>
      </c>
      <c r="Y196" s="21">
        <f t="shared" si="103"/>
        <v>7222.5960865227999</v>
      </c>
      <c r="Z196" s="22"/>
      <c r="AA196" s="23">
        <f t="shared" si="104"/>
        <v>1.0830103593526466</v>
      </c>
      <c r="AB196" s="23"/>
      <c r="AC196" s="21">
        <v>115880</v>
      </c>
      <c r="AD196" s="21">
        <f t="shared" si="105"/>
        <v>209.58582022065474</v>
      </c>
      <c r="AE196" s="23">
        <f t="shared" si="106"/>
        <v>4.6383910888358115E-3</v>
      </c>
      <c r="AF196" s="22">
        <f t="shared" si="107"/>
        <v>29395.964936868484</v>
      </c>
      <c r="AG196" s="22"/>
      <c r="AH196" s="24">
        <f t="shared" si="108"/>
        <v>4.4078519923329562</v>
      </c>
      <c r="AI196" s="25">
        <f t="shared" si="90"/>
        <v>54.03</v>
      </c>
      <c r="AJ196" s="29"/>
      <c r="AK196" s="26">
        <f t="shared" si="109"/>
        <v>5.4030000000000005</v>
      </c>
      <c r="AL196" s="31">
        <f t="shared" si="91"/>
        <v>36032.607000000004</v>
      </c>
      <c r="AM196" s="31">
        <f t="shared" si="125"/>
        <v>65</v>
      </c>
      <c r="AN196" s="29"/>
      <c r="AO196" s="26">
        <f t="shared" si="92"/>
        <v>10.81</v>
      </c>
      <c r="AP196" s="31">
        <f t="shared" si="117"/>
        <v>72199.990000000005</v>
      </c>
      <c r="AQ196" s="31">
        <f t="shared" si="126"/>
        <v>131</v>
      </c>
      <c r="AR196" s="29"/>
      <c r="AS196" s="26">
        <f t="shared" si="93"/>
        <v>16.209</v>
      </c>
      <c r="AT196" s="31">
        <f t="shared" si="110"/>
        <v>108584.091</v>
      </c>
      <c r="AU196" s="31">
        <f t="shared" si="127"/>
        <v>196</v>
      </c>
      <c r="AV196" s="29"/>
      <c r="AW196" s="26">
        <f t="shared" si="94"/>
        <v>21.612000000000002</v>
      </c>
      <c r="AX196" s="31">
        <f t="shared" si="118"/>
        <v>145211.02800000002</v>
      </c>
      <c r="AY196" s="31">
        <f t="shared" si="128"/>
        <v>263</v>
      </c>
      <c r="AZ196" s="29"/>
      <c r="BA196" s="28">
        <f t="shared" si="95"/>
        <v>27.015000000000001</v>
      </c>
      <c r="BB196" s="31">
        <f t="shared" si="119"/>
        <v>182054.08499999999</v>
      </c>
      <c r="BC196" s="31">
        <f t="shared" si="129"/>
        <v>329</v>
      </c>
      <c r="BD196" s="29"/>
      <c r="BE196" s="28">
        <f t="shared" si="111"/>
        <v>32.417999999999999</v>
      </c>
      <c r="BF196" s="31">
        <f t="shared" si="120"/>
        <v>219113.26199999999</v>
      </c>
      <c r="BG196" s="31">
        <f t="shared" si="130"/>
        <v>396</v>
      </c>
      <c r="BH196" s="29"/>
      <c r="BI196" s="28">
        <f t="shared" si="112"/>
        <v>37.820999999999998</v>
      </c>
      <c r="BJ196" s="31">
        <f t="shared" si="121"/>
        <v>255632.139</v>
      </c>
      <c r="BK196" s="31">
        <f t="shared" si="131"/>
        <v>462</v>
      </c>
      <c r="BL196" s="29"/>
      <c r="BM196" s="28">
        <f t="shared" si="113"/>
        <v>43.224000000000004</v>
      </c>
      <c r="BN196" s="31">
        <f t="shared" si="122"/>
        <v>293879.97600000002</v>
      </c>
      <c r="BO196" s="31">
        <f t="shared" si="132"/>
        <v>532</v>
      </c>
      <c r="BP196" s="29"/>
      <c r="BQ196" s="28">
        <f t="shared" si="114"/>
        <v>48.627000000000002</v>
      </c>
      <c r="BR196" s="31">
        <f t="shared" si="123"/>
        <v>331587.51300000004</v>
      </c>
      <c r="BS196" s="31">
        <f t="shared" si="133"/>
        <v>600</v>
      </c>
      <c r="BT196" s="29"/>
      <c r="BU196" s="28">
        <f t="shared" si="115"/>
        <v>54.03</v>
      </c>
      <c r="BV196" s="31">
        <f t="shared" si="124"/>
        <v>369511.17</v>
      </c>
      <c r="BW196" s="29"/>
    </row>
    <row r="197" spans="1:75" x14ac:dyDescent="0.4">
      <c r="A197" s="14">
        <v>4271</v>
      </c>
      <c r="B197" s="15" t="s">
        <v>229</v>
      </c>
      <c r="C197" s="3">
        <f>INDEX('[1]2013-14 ATR Data'!$A$1:$M$352,MATCH(A197,'[1]2013-14 ATR Data'!$A:$A,0),8)</f>
        <v>532578.22</v>
      </c>
      <c r="D197" s="3">
        <f>INDEX([2]Sheet1!$A$1:$N$343,MATCH(A197,[2]Sheet1!$A$1:$A$65536,0),6)</f>
        <v>606955.05000000005</v>
      </c>
      <c r="E197" s="3">
        <f>INDEX('[3]2015-16 ATR Data'!$A$1:$K$372,MATCH($A197,'[3]2015-16 ATR Data'!$A:$A,0),6)</f>
        <v>770119.42</v>
      </c>
      <c r="F197" s="3">
        <f>INDEX('[4]349y2014'!$A$1:$CK$352,MATCH(A197,'[4]349y2014'!$A:$A,0),5)</f>
        <v>157796.12</v>
      </c>
      <c r="G197" s="3">
        <f>INDEX('[4]343y2015'!$A$1:$J$346,MATCH(A197,'[4]343y2015'!$A:$A,0),5)</f>
        <v>176929.41</v>
      </c>
      <c r="H197" s="3">
        <f>INDEX('[4]340y2016'!$A$1:$H$343,MATCH(A197,'[4]340y2016'!$A:$A,0),5)</f>
        <v>155234.26999999999</v>
      </c>
      <c r="I197" s="3">
        <f t="shared" si="96"/>
        <v>614885.15</v>
      </c>
      <c r="J197" s="3">
        <f t="shared" si="116"/>
        <v>1419692.89</v>
      </c>
      <c r="K197" s="29"/>
      <c r="L197" s="29">
        <v>7512263</v>
      </c>
      <c r="M197" s="29">
        <v>7961940</v>
      </c>
      <c r="N197" s="29">
        <v>7924456</v>
      </c>
      <c r="O197" s="29">
        <f t="shared" si="97"/>
        <v>23398659</v>
      </c>
      <c r="Q197" s="17">
        <f t="shared" si="98"/>
        <v>6.0674113418209136E-2</v>
      </c>
      <c r="R197" s="29"/>
      <c r="S197" s="30">
        <v>1258.4000000000001</v>
      </c>
      <c r="T197" s="19">
        <f t="shared" si="99"/>
        <v>76.3523</v>
      </c>
      <c r="U197" s="20">
        <f t="shared" si="100"/>
        <v>3.739883247056229E-3</v>
      </c>
      <c r="V197" s="19">
        <f t="shared" si="101"/>
        <v>426629.52400348778</v>
      </c>
      <c r="W197" s="22"/>
      <c r="X197" s="21">
        <f t="shared" si="102"/>
        <v>63.972038387087686</v>
      </c>
      <c r="Y197" s="21">
        <f t="shared" si="103"/>
        <v>16438.623467680038</v>
      </c>
      <c r="Z197" s="22"/>
      <c r="AA197" s="23">
        <f t="shared" si="104"/>
        <v>2.4649307943739749</v>
      </c>
      <c r="AB197" s="23"/>
      <c r="AC197" s="21">
        <v>170951</v>
      </c>
      <c r="AD197" s="21">
        <f t="shared" si="105"/>
        <v>135.84790209790208</v>
      </c>
      <c r="AE197" s="23">
        <f t="shared" si="106"/>
        <v>3.0064805809121749E-3</v>
      </c>
      <c r="AF197" s="22">
        <f t="shared" si="107"/>
        <v>19053.675304048662</v>
      </c>
      <c r="AG197" s="22"/>
      <c r="AH197" s="24">
        <f t="shared" si="108"/>
        <v>2.8570513276426244</v>
      </c>
      <c r="AI197" s="25">
        <f t="shared" si="90"/>
        <v>69.290000000000006</v>
      </c>
      <c r="AJ197" s="29"/>
      <c r="AK197" s="26">
        <f t="shared" si="109"/>
        <v>6.9290000000000012</v>
      </c>
      <c r="AL197" s="31">
        <f t="shared" si="91"/>
        <v>46209.501000000011</v>
      </c>
      <c r="AM197" s="31">
        <f t="shared" si="125"/>
        <v>37</v>
      </c>
      <c r="AN197" s="29"/>
      <c r="AO197" s="26">
        <f t="shared" si="92"/>
        <v>13.86</v>
      </c>
      <c r="AP197" s="31">
        <f t="shared" si="117"/>
        <v>92570.94</v>
      </c>
      <c r="AQ197" s="31">
        <f t="shared" si="126"/>
        <v>74</v>
      </c>
      <c r="AR197" s="29"/>
      <c r="AS197" s="26">
        <f t="shared" si="93"/>
        <v>20.787000000000003</v>
      </c>
      <c r="AT197" s="31">
        <f t="shared" si="110"/>
        <v>139252.11300000001</v>
      </c>
      <c r="AU197" s="31">
        <f t="shared" si="127"/>
        <v>111</v>
      </c>
      <c r="AV197" s="29"/>
      <c r="AW197" s="26">
        <f t="shared" si="94"/>
        <v>27.716000000000005</v>
      </c>
      <c r="AX197" s="31">
        <f t="shared" si="118"/>
        <v>186223.80400000003</v>
      </c>
      <c r="AY197" s="31">
        <f t="shared" si="128"/>
        <v>148</v>
      </c>
      <c r="AZ197" s="29"/>
      <c r="BA197" s="28">
        <f t="shared" si="95"/>
        <v>34.645000000000003</v>
      </c>
      <c r="BB197" s="31">
        <f t="shared" si="119"/>
        <v>233472.65500000003</v>
      </c>
      <c r="BC197" s="31">
        <f t="shared" si="129"/>
        <v>186</v>
      </c>
      <c r="BD197" s="29"/>
      <c r="BE197" s="28">
        <f t="shared" si="111"/>
        <v>41.574000000000005</v>
      </c>
      <c r="BF197" s="31">
        <f t="shared" si="120"/>
        <v>280998.66600000003</v>
      </c>
      <c r="BG197" s="31">
        <f t="shared" si="130"/>
        <v>223</v>
      </c>
      <c r="BH197" s="29"/>
      <c r="BI197" s="28">
        <f t="shared" si="112"/>
        <v>48.503</v>
      </c>
      <c r="BJ197" s="31">
        <f t="shared" si="121"/>
        <v>327831.777</v>
      </c>
      <c r="BK197" s="31">
        <f t="shared" si="131"/>
        <v>261</v>
      </c>
      <c r="BL197" s="29"/>
      <c r="BM197" s="28">
        <f t="shared" si="113"/>
        <v>55.432000000000009</v>
      </c>
      <c r="BN197" s="31">
        <f t="shared" si="122"/>
        <v>376882.16800000006</v>
      </c>
      <c r="BO197" s="31">
        <f t="shared" si="132"/>
        <v>299</v>
      </c>
      <c r="BP197" s="29"/>
      <c r="BQ197" s="28">
        <f t="shared" si="114"/>
        <v>62.361000000000004</v>
      </c>
      <c r="BR197" s="31">
        <f t="shared" si="123"/>
        <v>425239.65900000004</v>
      </c>
      <c r="BS197" s="31">
        <f t="shared" si="133"/>
        <v>338</v>
      </c>
      <c r="BT197" s="29"/>
      <c r="BU197" s="28">
        <f t="shared" si="115"/>
        <v>69.290000000000006</v>
      </c>
      <c r="BV197" s="31">
        <f t="shared" si="124"/>
        <v>473874.31000000006</v>
      </c>
      <c r="BW197" s="29"/>
    </row>
    <row r="198" spans="1:75" x14ac:dyDescent="0.4">
      <c r="A198" s="14">
        <v>4356</v>
      </c>
      <c r="B198" s="15" t="s">
        <v>230</v>
      </c>
      <c r="C198" s="3">
        <f>INDEX('[1]2013-14 ATR Data'!$A$1:$M$352,MATCH(A198,'[1]2013-14 ATR Data'!$A:$A,0),8)</f>
        <v>257840.77</v>
      </c>
      <c r="D198" s="3">
        <f>INDEX([2]Sheet1!$A$1:$N$343,MATCH(A198,[2]Sheet1!$A$1:$A$65536,0),6)</f>
        <v>263467.12</v>
      </c>
      <c r="E198" s="3">
        <f>INDEX('[3]2015-16 ATR Data'!$A$1:$K$372,MATCH($A198,'[3]2015-16 ATR Data'!$A:$A,0),6)</f>
        <v>219610.17</v>
      </c>
      <c r="F198" s="3">
        <f>INDEX('[4]349y2014'!$A$1:$CK$352,MATCH(A198,'[4]349y2014'!$A:$A,0),5)</f>
        <v>37895.99</v>
      </c>
      <c r="G198" s="3">
        <f>INDEX('[4]343y2015'!$A$1:$J$346,MATCH(A198,'[4]343y2015'!$A:$A,0),5)</f>
        <v>32501.71</v>
      </c>
      <c r="H198" s="3">
        <f>INDEX('[4]340y2016'!$A$1:$H$343,MATCH(A198,'[4]340y2016'!$A:$A,0),5)</f>
        <v>21440.71</v>
      </c>
      <c r="I198" s="3">
        <f t="shared" si="96"/>
        <v>198169.46000000002</v>
      </c>
      <c r="J198" s="3">
        <f t="shared" si="116"/>
        <v>649079.65</v>
      </c>
      <c r="K198" s="29"/>
      <c r="L198" s="29">
        <v>5368117</v>
      </c>
      <c r="M198" s="29">
        <v>5469667</v>
      </c>
      <c r="N198" s="29">
        <v>5372096</v>
      </c>
      <c r="O198" s="29">
        <f t="shared" si="97"/>
        <v>16209880</v>
      </c>
      <c r="Q198" s="17">
        <f t="shared" si="98"/>
        <v>4.0042224248421333E-2</v>
      </c>
      <c r="R198" s="29"/>
      <c r="S198" s="30">
        <v>842.1</v>
      </c>
      <c r="T198" s="19">
        <f t="shared" si="99"/>
        <v>33.7196</v>
      </c>
      <c r="U198" s="20">
        <f t="shared" si="100"/>
        <v>1.6516511897799702E-3</v>
      </c>
      <c r="V198" s="19">
        <f t="shared" si="101"/>
        <v>188413.14403872582</v>
      </c>
      <c r="W198" s="22"/>
      <c r="X198" s="21">
        <f t="shared" si="102"/>
        <v>28.252083376627052</v>
      </c>
      <c r="Y198" s="21">
        <f t="shared" si="103"/>
        <v>11000.448841491863</v>
      </c>
      <c r="Z198" s="22"/>
      <c r="AA198" s="23">
        <f t="shared" si="104"/>
        <v>1.6494900047221268</v>
      </c>
      <c r="AB198" s="23"/>
      <c r="AC198" s="21">
        <v>56403</v>
      </c>
      <c r="AD198" s="21">
        <f t="shared" si="105"/>
        <v>66.978981118631992</v>
      </c>
      <c r="AE198" s="23">
        <f t="shared" si="106"/>
        <v>1.4823269476574429E-3</v>
      </c>
      <c r="AF198" s="22">
        <f t="shared" si="107"/>
        <v>9394.2986142745049</v>
      </c>
      <c r="AG198" s="22"/>
      <c r="AH198" s="24">
        <f t="shared" si="108"/>
        <v>1.4086517640237675</v>
      </c>
      <c r="AI198" s="25">
        <f t="shared" si="90"/>
        <v>31.31</v>
      </c>
      <c r="AJ198" s="29"/>
      <c r="AK198" s="26">
        <f t="shared" si="109"/>
        <v>3.1310000000000002</v>
      </c>
      <c r="AL198" s="31">
        <f t="shared" si="91"/>
        <v>20880.639000000003</v>
      </c>
      <c r="AM198" s="31">
        <f t="shared" si="125"/>
        <v>25</v>
      </c>
      <c r="AN198" s="29"/>
      <c r="AO198" s="26">
        <f t="shared" si="92"/>
        <v>6.26</v>
      </c>
      <c r="AP198" s="31">
        <f t="shared" si="117"/>
        <v>41810.54</v>
      </c>
      <c r="AQ198" s="31">
        <f t="shared" si="126"/>
        <v>50</v>
      </c>
      <c r="AR198" s="29"/>
      <c r="AS198" s="26">
        <f t="shared" si="93"/>
        <v>9.3929999999999989</v>
      </c>
      <c r="AT198" s="31">
        <f t="shared" si="110"/>
        <v>62923.706999999995</v>
      </c>
      <c r="AU198" s="31">
        <f t="shared" si="127"/>
        <v>75</v>
      </c>
      <c r="AV198" s="29"/>
      <c r="AW198" s="26">
        <f t="shared" si="94"/>
        <v>12.524000000000001</v>
      </c>
      <c r="AX198" s="31">
        <f t="shared" si="118"/>
        <v>84148.756000000008</v>
      </c>
      <c r="AY198" s="31">
        <f t="shared" si="128"/>
        <v>100</v>
      </c>
      <c r="AZ198" s="29"/>
      <c r="BA198" s="28">
        <f t="shared" si="95"/>
        <v>15.654999999999999</v>
      </c>
      <c r="BB198" s="31">
        <f t="shared" si="119"/>
        <v>105499.045</v>
      </c>
      <c r="BC198" s="31">
        <f t="shared" si="129"/>
        <v>125</v>
      </c>
      <c r="BD198" s="29"/>
      <c r="BE198" s="28">
        <f t="shared" si="111"/>
        <v>18.785999999999998</v>
      </c>
      <c r="BF198" s="31">
        <f t="shared" si="120"/>
        <v>126974.57399999998</v>
      </c>
      <c r="BG198" s="31">
        <f t="shared" si="130"/>
        <v>151</v>
      </c>
      <c r="BH198" s="29"/>
      <c r="BI198" s="28">
        <f t="shared" si="112"/>
        <v>21.916999999999998</v>
      </c>
      <c r="BJ198" s="31">
        <f t="shared" si="121"/>
        <v>148137.003</v>
      </c>
      <c r="BK198" s="31">
        <f t="shared" si="131"/>
        <v>176</v>
      </c>
      <c r="BL198" s="29"/>
      <c r="BM198" s="28">
        <f t="shared" si="113"/>
        <v>25.048000000000002</v>
      </c>
      <c r="BN198" s="31">
        <f t="shared" si="122"/>
        <v>170301.35200000001</v>
      </c>
      <c r="BO198" s="31">
        <f t="shared" si="132"/>
        <v>202</v>
      </c>
      <c r="BP198" s="29"/>
      <c r="BQ198" s="28">
        <f t="shared" si="114"/>
        <v>28.178999999999998</v>
      </c>
      <c r="BR198" s="31">
        <f t="shared" si="123"/>
        <v>192152.601</v>
      </c>
      <c r="BS198" s="31">
        <f t="shared" si="133"/>
        <v>228</v>
      </c>
      <c r="BT198" s="29"/>
      <c r="BU198" s="28">
        <f t="shared" si="115"/>
        <v>31.31</v>
      </c>
      <c r="BV198" s="31">
        <f t="shared" si="124"/>
        <v>214129.09</v>
      </c>
      <c r="BW198" s="29"/>
    </row>
    <row r="199" spans="1:75" x14ac:dyDescent="0.4">
      <c r="A199" s="14">
        <v>4419</v>
      </c>
      <c r="B199" s="15" t="s">
        <v>231</v>
      </c>
      <c r="C199" s="3">
        <f>INDEX('[1]2013-14 ATR Data'!$A$1:$M$352,MATCH(A199,'[1]2013-14 ATR Data'!$A:$A,0),8)</f>
        <v>430018.98</v>
      </c>
      <c r="D199" s="3">
        <f>INDEX([2]Sheet1!$A$1:$N$343,MATCH(A199,[2]Sheet1!$A$1:$A$65536,0),6)</f>
        <v>371746.31</v>
      </c>
      <c r="E199" s="3">
        <f>INDEX('[3]2015-16 ATR Data'!$A$1:$K$372,MATCH($A199,'[3]2015-16 ATR Data'!$A:$A,0),6)</f>
        <v>358349.38</v>
      </c>
      <c r="F199" s="3">
        <f>INDEX('[4]349y2014'!$A$1:$CK$352,MATCH(A199,'[4]349y2014'!$A:$A,0),5)</f>
        <v>77428.86</v>
      </c>
      <c r="G199" s="3">
        <f>INDEX('[4]343y2015'!$A$1:$J$346,MATCH(A199,'[4]343y2015'!$A:$A,0),5)</f>
        <v>102878.57</v>
      </c>
      <c r="H199" s="3">
        <f>INDEX('[4]340y2016'!$A$1:$H$343,MATCH(A199,'[4]340y2016'!$A:$A,0),5)</f>
        <v>102878.57</v>
      </c>
      <c r="I199" s="3">
        <f t="shared" si="96"/>
        <v>255470.81</v>
      </c>
      <c r="J199" s="3">
        <f t="shared" si="116"/>
        <v>876928.66999999993</v>
      </c>
      <c r="K199" s="29"/>
      <c r="L199" s="29">
        <v>4908542</v>
      </c>
      <c r="M199" s="29">
        <v>5085263</v>
      </c>
      <c r="N199" s="29">
        <v>5032753</v>
      </c>
      <c r="O199" s="29">
        <f t="shared" si="97"/>
        <v>15026558</v>
      </c>
      <c r="Q199" s="17">
        <f t="shared" si="98"/>
        <v>5.8358585512397448E-2</v>
      </c>
      <c r="R199" s="29"/>
      <c r="S199" s="30">
        <v>777.4</v>
      </c>
      <c r="T199" s="19">
        <f t="shared" si="99"/>
        <v>45.368000000000002</v>
      </c>
      <c r="U199" s="20">
        <f t="shared" si="100"/>
        <v>2.222212338756619E-3</v>
      </c>
      <c r="V199" s="19">
        <f t="shared" si="101"/>
        <v>253500.26449747072</v>
      </c>
      <c r="W199" s="22"/>
      <c r="X199" s="21">
        <f t="shared" si="102"/>
        <v>38.011735567172096</v>
      </c>
      <c r="Y199" s="21">
        <f t="shared" si="103"/>
        <v>10155.265324042006</v>
      </c>
      <c r="Z199" s="22"/>
      <c r="AA199" s="23">
        <f t="shared" si="104"/>
        <v>1.5227568337145008</v>
      </c>
      <c r="AB199" s="23"/>
      <c r="AC199" s="21">
        <v>132912</v>
      </c>
      <c r="AD199" s="21">
        <f t="shared" si="105"/>
        <v>170.96989966555185</v>
      </c>
      <c r="AE199" s="23">
        <f t="shared" si="106"/>
        <v>3.783773435783685E-3</v>
      </c>
      <c r="AF199" s="22">
        <f t="shared" si="107"/>
        <v>23979.795820810919</v>
      </c>
      <c r="AG199" s="22"/>
      <c r="AH199" s="24">
        <f t="shared" si="108"/>
        <v>3.5957108743156274</v>
      </c>
      <c r="AI199" s="25">
        <f t="shared" ref="AI199:AI262" si="134">ROUND(AH199+AA199+X199,2)</f>
        <v>43.13</v>
      </c>
      <c r="AJ199" s="29"/>
      <c r="AK199" s="26">
        <f t="shared" si="109"/>
        <v>4.3130000000000006</v>
      </c>
      <c r="AL199" s="31">
        <f t="shared" ref="AL199:AL262" si="135">AK199*$AL$342</f>
        <v>28763.397000000004</v>
      </c>
      <c r="AM199" s="31">
        <f t="shared" si="125"/>
        <v>37</v>
      </c>
      <c r="AN199" s="29"/>
      <c r="AO199" s="26">
        <f t="shared" ref="AO199:AO262" si="136">ROUND(AI199*0.2,2)</f>
        <v>8.6300000000000008</v>
      </c>
      <c r="AP199" s="31">
        <f t="shared" si="117"/>
        <v>57639.770000000004</v>
      </c>
      <c r="AQ199" s="31">
        <f t="shared" si="126"/>
        <v>74</v>
      </c>
      <c r="AR199" s="29"/>
      <c r="AS199" s="26">
        <f t="shared" ref="AS199:AS262" si="137">AI199*0.3</f>
        <v>12.939</v>
      </c>
      <c r="AT199" s="31">
        <f t="shared" si="110"/>
        <v>86678.361000000004</v>
      </c>
      <c r="AU199" s="31">
        <f t="shared" si="127"/>
        <v>111</v>
      </c>
      <c r="AV199" s="29"/>
      <c r="AW199" s="26">
        <f t="shared" ref="AW199:AW262" si="138">(AI199*0.4)</f>
        <v>17.252000000000002</v>
      </c>
      <c r="AX199" s="31">
        <f t="shared" si="118"/>
        <v>115916.18800000001</v>
      </c>
      <c r="AY199" s="31">
        <f t="shared" si="128"/>
        <v>149</v>
      </c>
      <c r="AZ199" s="29"/>
      <c r="BA199" s="28">
        <f t="shared" ref="BA199:BA262" si="139">AI199*0.5</f>
        <v>21.565000000000001</v>
      </c>
      <c r="BB199" s="31">
        <f t="shared" si="119"/>
        <v>145326.535</v>
      </c>
      <c r="BC199" s="31">
        <f t="shared" si="129"/>
        <v>187</v>
      </c>
      <c r="BD199" s="29"/>
      <c r="BE199" s="28">
        <f t="shared" si="111"/>
        <v>25.878</v>
      </c>
      <c r="BF199" s="31">
        <f t="shared" si="120"/>
        <v>174909.402</v>
      </c>
      <c r="BG199" s="31">
        <f t="shared" si="130"/>
        <v>225</v>
      </c>
      <c r="BH199" s="29"/>
      <c r="BI199" s="28">
        <f t="shared" si="112"/>
        <v>30.190999999999999</v>
      </c>
      <c r="BJ199" s="31">
        <f t="shared" si="121"/>
        <v>204060.96899999998</v>
      </c>
      <c r="BK199" s="31">
        <f t="shared" si="131"/>
        <v>262</v>
      </c>
      <c r="BL199" s="29"/>
      <c r="BM199" s="28">
        <f t="shared" si="113"/>
        <v>34.504000000000005</v>
      </c>
      <c r="BN199" s="31">
        <f t="shared" si="122"/>
        <v>234592.69600000003</v>
      </c>
      <c r="BO199" s="31">
        <f t="shared" si="132"/>
        <v>302</v>
      </c>
      <c r="BP199" s="29"/>
      <c r="BQ199" s="28">
        <f t="shared" si="114"/>
        <v>38.817</v>
      </c>
      <c r="BR199" s="31">
        <f t="shared" si="123"/>
        <v>264693.12300000002</v>
      </c>
      <c r="BS199" s="31">
        <f t="shared" si="133"/>
        <v>340</v>
      </c>
      <c r="BT199" s="29"/>
      <c r="BU199" s="28">
        <f t="shared" si="115"/>
        <v>43.13</v>
      </c>
      <c r="BV199" s="31">
        <f t="shared" si="124"/>
        <v>294966.07</v>
      </c>
      <c r="BW199" s="29"/>
    </row>
    <row r="200" spans="1:75" x14ac:dyDescent="0.4">
      <c r="A200" s="14">
        <v>4437</v>
      </c>
      <c r="B200" s="15" t="s">
        <v>232</v>
      </c>
      <c r="C200" s="3">
        <f>INDEX('[1]2013-14 ATR Data'!$A$1:$M$352,MATCH(A200,'[1]2013-14 ATR Data'!$A:$A,0),8)</f>
        <v>135760.13</v>
      </c>
      <c r="D200" s="3">
        <f>INDEX([2]Sheet1!$A$1:$N$343,MATCH(A200,[2]Sheet1!$A$1:$A$65536,0),6)</f>
        <v>91422.13</v>
      </c>
      <c r="E200" s="3">
        <f>INDEX('[3]2015-16 ATR Data'!$A$1:$K$372,MATCH($A200,'[3]2015-16 ATR Data'!$A:$A,0),6)</f>
        <v>225369.5</v>
      </c>
      <c r="F200" s="3">
        <f>INDEX('[4]349y2014'!$A$1:$CK$352,MATCH(A200,'[4]349y2014'!$A:$A,0),5)</f>
        <v>46652.99</v>
      </c>
      <c r="G200" s="3">
        <f>INDEX('[4]343y2015'!$A$1:$J$346,MATCH(A200,'[4]343y2015'!$A:$A,0),5)</f>
        <v>36100.28</v>
      </c>
      <c r="H200" s="3">
        <f>INDEX('[4]340y2016'!$A$1:$H$343,MATCH(A200,'[4]340y2016'!$A:$A,0),5)</f>
        <v>14316.85</v>
      </c>
      <c r="I200" s="3">
        <f t="shared" ref="I200:I263" si="140">E200-H200</f>
        <v>211052.65</v>
      </c>
      <c r="J200" s="3">
        <f t="shared" si="116"/>
        <v>355481.64</v>
      </c>
      <c r="K200" s="29"/>
      <c r="L200" s="29">
        <v>3232500</v>
      </c>
      <c r="M200" s="29">
        <v>3507029</v>
      </c>
      <c r="N200" s="29">
        <v>3392530</v>
      </c>
      <c r="O200" s="29">
        <f t="shared" ref="O200:O263" si="141">SUM(L200:N200)</f>
        <v>10132059</v>
      </c>
      <c r="Q200" s="17">
        <f t="shared" ref="Q200:Q263" si="142">(J200/O200)</f>
        <v>3.5084837149092794E-2</v>
      </c>
      <c r="R200" s="29"/>
      <c r="S200" s="30">
        <v>526.20000000000005</v>
      </c>
      <c r="T200" s="19">
        <f t="shared" ref="T200:T263" si="143">ROUND(S200*Q200,4)</f>
        <v>18.461600000000001</v>
      </c>
      <c r="U200" s="20">
        <f t="shared" ref="U200:U263" si="144">T200/$T$345</f>
        <v>9.0428485525456714E-4</v>
      </c>
      <c r="V200" s="19">
        <f t="shared" ref="V200:V263" si="145">U200*(0.9*$I$345)</f>
        <v>103156.86129092105</v>
      </c>
      <c r="W200" s="22"/>
      <c r="X200" s="21">
        <f t="shared" ref="X200:X263" si="146">V200/$V$345</f>
        <v>15.468115353264515</v>
      </c>
      <c r="Y200" s="21">
        <f t="shared" ref="Y200:Y263" si="147">(S200/$S$345)*(0.05*$I$345)</f>
        <v>6873.8109255349937</v>
      </c>
      <c r="Z200" s="22"/>
      <c r="AA200" s="23">
        <f t="shared" ref="AA200:AA263" si="148">Y200/$V$345</f>
        <v>1.0307108900187425</v>
      </c>
      <c r="AB200" s="23"/>
      <c r="AC200" s="21">
        <v>91263</v>
      </c>
      <c r="AD200" s="21">
        <f t="shared" ref="AD200:AD263" si="149">AC200/S200</f>
        <v>173.43785632839223</v>
      </c>
      <c r="AE200" s="23">
        <f t="shared" ref="AE200:AE263" si="150">AD200/$AD$345</f>
        <v>3.838392341683425E-3</v>
      </c>
      <c r="AF200" s="22">
        <f t="shared" ref="AF200:AF263" si="151">AE200*(0.05*$I$345)</f>
        <v>24325.945037633828</v>
      </c>
      <c r="AG200" s="22"/>
      <c r="AH200" s="24">
        <f t="shared" ref="AH200:AH263" si="152">AF200/$V$345</f>
        <v>3.647615090363447</v>
      </c>
      <c r="AI200" s="25">
        <f t="shared" si="134"/>
        <v>20.149999999999999</v>
      </c>
      <c r="AJ200" s="29"/>
      <c r="AK200" s="26">
        <f t="shared" ref="AK200:AK263" si="153">AI200*0.1</f>
        <v>2.0150000000000001</v>
      </c>
      <c r="AL200" s="31">
        <f t="shared" si="135"/>
        <v>13438.035000000002</v>
      </c>
      <c r="AM200" s="31">
        <f t="shared" si="125"/>
        <v>26</v>
      </c>
      <c r="AN200" s="29"/>
      <c r="AO200" s="26">
        <f t="shared" si="136"/>
        <v>4.03</v>
      </c>
      <c r="AP200" s="31">
        <f t="shared" si="117"/>
        <v>26916.370000000003</v>
      </c>
      <c r="AQ200" s="31">
        <f t="shared" si="126"/>
        <v>51</v>
      </c>
      <c r="AR200" s="29"/>
      <c r="AS200" s="26">
        <f t="shared" si="137"/>
        <v>6.044999999999999</v>
      </c>
      <c r="AT200" s="31">
        <f t="shared" ref="AT200:AT263" si="154">AS200*$AT$342</f>
        <v>40495.454999999994</v>
      </c>
      <c r="AU200" s="31">
        <f t="shared" si="127"/>
        <v>77</v>
      </c>
      <c r="AV200" s="29"/>
      <c r="AW200" s="26">
        <f t="shared" si="138"/>
        <v>8.06</v>
      </c>
      <c r="AX200" s="31">
        <f t="shared" si="118"/>
        <v>54155.140000000007</v>
      </c>
      <c r="AY200" s="31">
        <f t="shared" si="128"/>
        <v>103</v>
      </c>
      <c r="AZ200" s="29"/>
      <c r="BA200" s="28">
        <f t="shared" si="139"/>
        <v>10.074999999999999</v>
      </c>
      <c r="BB200" s="31">
        <f t="shared" si="119"/>
        <v>67895.424999999988</v>
      </c>
      <c r="BC200" s="31">
        <f t="shared" si="129"/>
        <v>129</v>
      </c>
      <c r="BD200" s="29"/>
      <c r="BE200" s="28">
        <f t="shared" ref="BE200:BE263" si="155">$AI200*0.6</f>
        <v>12.089999999999998</v>
      </c>
      <c r="BF200" s="31">
        <f t="shared" si="120"/>
        <v>81716.309999999983</v>
      </c>
      <c r="BG200" s="31">
        <f t="shared" si="130"/>
        <v>155</v>
      </c>
      <c r="BH200" s="29"/>
      <c r="BI200" s="28">
        <f t="shared" ref="BI200:BI263" si="156">$AI200*0.7</f>
        <v>14.104999999999999</v>
      </c>
      <c r="BJ200" s="31">
        <f t="shared" si="121"/>
        <v>95335.694999999992</v>
      </c>
      <c r="BK200" s="31">
        <f t="shared" si="131"/>
        <v>181</v>
      </c>
      <c r="BL200" s="29"/>
      <c r="BM200" s="28">
        <f t="shared" ref="BM200:BM263" si="157">$AI200*0.8</f>
        <v>16.12</v>
      </c>
      <c r="BN200" s="31">
        <f t="shared" si="122"/>
        <v>109599.88</v>
      </c>
      <c r="BO200" s="31">
        <f t="shared" si="132"/>
        <v>208</v>
      </c>
      <c r="BP200" s="29"/>
      <c r="BQ200" s="28">
        <f t="shared" ref="BQ200:BQ263" si="158">$AI200*0.9</f>
        <v>18.134999999999998</v>
      </c>
      <c r="BR200" s="31">
        <f t="shared" si="123"/>
        <v>123662.56499999999</v>
      </c>
      <c r="BS200" s="31">
        <f t="shared" si="133"/>
        <v>235</v>
      </c>
      <c r="BT200" s="29"/>
      <c r="BU200" s="28">
        <f t="shared" ref="BU200:BU263" si="159">$AI200</f>
        <v>20.149999999999999</v>
      </c>
      <c r="BV200" s="31">
        <f t="shared" si="124"/>
        <v>137805.84999999998</v>
      </c>
      <c r="BW200" s="29"/>
    </row>
    <row r="201" spans="1:75" x14ac:dyDescent="0.4">
      <c r="A201" s="14">
        <v>4446</v>
      </c>
      <c r="B201" s="15" t="s">
        <v>233</v>
      </c>
      <c r="C201" s="3">
        <f>INDEX('[1]2013-14 ATR Data'!$A$1:$M$352,MATCH(A201,'[1]2013-14 ATR Data'!$A:$A,0),8)</f>
        <v>382112.23</v>
      </c>
      <c r="D201" s="3">
        <f>INDEX([2]Sheet1!$A$1:$N$343,MATCH(A201,[2]Sheet1!$A$1:$A$65536,0),6)</f>
        <v>363075.21</v>
      </c>
      <c r="E201" s="3">
        <f>INDEX('[3]2015-16 ATR Data'!$A$1:$K$372,MATCH($A201,'[3]2015-16 ATR Data'!$A:$A,0),6)</f>
        <v>282399.5</v>
      </c>
      <c r="F201" s="3">
        <f>INDEX('[4]349y2014'!$A$1:$CK$352,MATCH(A201,'[4]349y2014'!$A:$A,0),5)</f>
        <v>50223.72</v>
      </c>
      <c r="G201" s="3">
        <f>INDEX('[4]343y2015'!$A$1:$J$346,MATCH(A201,'[4]343y2015'!$A:$A,0),5)</f>
        <v>50223.72</v>
      </c>
      <c r="H201" s="3">
        <f>INDEX('[4]340y2016'!$A$1:$H$343,MATCH(A201,'[4]340y2016'!$A:$A,0),5)</f>
        <v>18301.72</v>
      </c>
      <c r="I201" s="3">
        <f t="shared" si="140"/>
        <v>264097.78000000003</v>
      </c>
      <c r="J201" s="3">
        <f t="shared" ref="J201:J264" si="160">SUM(C201:E201)-(SUM(F201:H201))</f>
        <v>908837.77999999991</v>
      </c>
      <c r="K201" s="29"/>
      <c r="L201" s="29">
        <v>6215876</v>
      </c>
      <c r="M201" s="29">
        <v>6497140</v>
      </c>
      <c r="N201" s="29">
        <v>6631645</v>
      </c>
      <c r="O201" s="29">
        <f t="shared" si="141"/>
        <v>19344661</v>
      </c>
      <c r="Q201" s="17">
        <f t="shared" si="142"/>
        <v>4.6981323684090401E-2</v>
      </c>
      <c r="R201" s="29"/>
      <c r="S201" s="30">
        <v>1025.7</v>
      </c>
      <c r="T201" s="19">
        <f t="shared" si="143"/>
        <v>48.188699999999997</v>
      </c>
      <c r="U201" s="20">
        <f t="shared" si="144"/>
        <v>2.3603756773197208E-3</v>
      </c>
      <c r="V201" s="19">
        <f t="shared" si="145"/>
        <v>269261.33388708491</v>
      </c>
      <c r="W201" s="22"/>
      <c r="X201" s="21">
        <f t="shared" si="146"/>
        <v>40.375068808979591</v>
      </c>
      <c r="Y201" s="21">
        <f t="shared" si="147"/>
        <v>13398.836690082178</v>
      </c>
      <c r="Z201" s="22"/>
      <c r="AA201" s="23">
        <f t="shared" si="148"/>
        <v>2.0091223107035807</v>
      </c>
      <c r="AB201" s="23"/>
      <c r="AC201" s="21">
        <v>126574</v>
      </c>
      <c r="AD201" s="21">
        <f t="shared" si="149"/>
        <v>123.40255435312469</v>
      </c>
      <c r="AE201" s="23">
        <f t="shared" si="150"/>
        <v>2.7310497811755172E-3</v>
      </c>
      <c r="AF201" s="22">
        <f t="shared" si="151"/>
        <v>17308.123026001191</v>
      </c>
      <c r="AG201" s="22"/>
      <c r="AH201" s="24">
        <f t="shared" si="152"/>
        <v>2.5953100953668002</v>
      </c>
      <c r="AI201" s="25">
        <f t="shared" si="134"/>
        <v>44.98</v>
      </c>
      <c r="AJ201" s="29"/>
      <c r="AK201" s="26">
        <f t="shared" si="153"/>
        <v>4.4980000000000002</v>
      </c>
      <c r="AL201" s="31">
        <f t="shared" si="135"/>
        <v>29997.162</v>
      </c>
      <c r="AM201" s="31">
        <f t="shared" si="125"/>
        <v>29</v>
      </c>
      <c r="AN201" s="29"/>
      <c r="AO201" s="26">
        <f t="shared" si="136"/>
        <v>9</v>
      </c>
      <c r="AP201" s="31">
        <f t="shared" ref="AP201:AP264" si="161">AO201*$AP$342</f>
        <v>60111</v>
      </c>
      <c r="AQ201" s="31">
        <f t="shared" si="126"/>
        <v>59</v>
      </c>
      <c r="AR201" s="29"/>
      <c r="AS201" s="26">
        <f t="shared" si="137"/>
        <v>13.493999999999998</v>
      </c>
      <c r="AT201" s="31">
        <f t="shared" si="154"/>
        <v>90396.305999999982</v>
      </c>
      <c r="AU201" s="31">
        <f t="shared" si="127"/>
        <v>88</v>
      </c>
      <c r="AV201" s="29"/>
      <c r="AW201" s="26">
        <f t="shared" si="138"/>
        <v>17.992000000000001</v>
      </c>
      <c r="AX201" s="31">
        <f t="shared" ref="AX201:AX264" si="162">AW201*$AX$342</f>
        <v>120888.24800000001</v>
      </c>
      <c r="AY201" s="31">
        <f t="shared" si="128"/>
        <v>118</v>
      </c>
      <c r="AZ201" s="29"/>
      <c r="BA201" s="28">
        <f t="shared" si="139"/>
        <v>22.49</v>
      </c>
      <c r="BB201" s="31">
        <f t="shared" ref="BB201:BB264" si="163">BA201*$BB$342</f>
        <v>151560.10999999999</v>
      </c>
      <c r="BC201" s="31">
        <f t="shared" si="129"/>
        <v>148</v>
      </c>
      <c r="BD201" s="29"/>
      <c r="BE201" s="28">
        <f t="shared" si="155"/>
        <v>26.987999999999996</v>
      </c>
      <c r="BF201" s="31">
        <f t="shared" ref="BF201:BF264" si="164">BE201*$BF$342</f>
        <v>182411.89199999996</v>
      </c>
      <c r="BG201" s="31">
        <f t="shared" si="130"/>
        <v>178</v>
      </c>
      <c r="BH201" s="29"/>
      <c r="BI201" s="28">
        <f t="shared" si="156"/>
        <v>31.485999999999997</v>
      </c>
      <c r="BJ201" s="31">
        <f t="shared" ref="BJ201:BJ264" si="165">BI201*$BF$342</f>
        <v>212813.87399999998</v>
      </c>
      <c r="BK201" s="31">
        <f t="shared" si="131"/>
        <v>207</v>
      </c>
      <c r="BL201" s="29"/>
      <c r="BM201" s="28">
        <f t="shared" si="157"/>
        <v>35.984000000000002</v>
      </c>
      <c r="BN201" s="31">
        <f t="shared" ref="BN201:BN264" si="166">BM201*$BN$342</f>
        <v>244655.21600000001</v>
      </c>
      <c r="BO201" s="31">
        <f t="shared" si="132"/>
        <v>239</v>
      </c>
      <c r="BP201" s="29"/>
      <c r="BQ201" s="28">
        <f t="shared" si="158"/>
        <v>40.481999999999999</v>
      </c>
      <c r="BR201" s="31">
        <f t="shared" ref="BR201:BR264" si="167">BQ201*$BR$342</f>
        <v>276046.75799999997</v>
      </c>
      <c r="BS201" s="31">
        <f t="shared" si="133"/>
        <v>269</v>
      </c>
      <c r="BT201" s="29"/>
      <c r="BU201" s="28">
        <f t="shared" si="159"/>
        <v>44.98</v>
      </c>
      <c r="BV201" s="31">
        <f t="shared" ref="BV201:BV264" si="168">BU201*$BV$342</f>
        <v>307618.21999999997</v>
      </c>
      <c r="BW201" s="29"/>
    </row>
    <row r="202" spans="1:75" x14ac:dyDescent="0.4">
      <c r="A202" s="14">
        <v>4491</v>
      </c>
      <c r="B202" s="15" t="s">
        <v>234</v>
      </c>
      <c r="C202" s="3">
        <f>INDEX('[1]2013-14 ATR Data'!$A$1:$M$352,MATCH(A202,'[1]2013-14 ATR Data'!$A:$A,0),8)</f>
        <v>195229.82</v>
      </c>
      <c r="D202" s="3">
        <f>INDEX([2]Sheet1!$A$1:$N$343,MATCH(A202,[2]Sheet1!$A$1:$A$65536,0),6)</f>
        <v>171315.15</v>
      </c>
      <c r="E202" s="3">
        <f>INDEX('[3]2015-16 ATR Data'!$A$1:$K$372,MATCH($A202,'[3]2015-16 ATR Data'!$A:$A,0),6)</f>
        <v>135433.85999999999</v>
      </c>
      <c r="F202" s="3">
        <f>INDEX('[4]349y2014'!$A$1:$CK$352,MATCH(A202,'[4]349y2014'!$A:$A,0),5)</f>
        <v>35598.07</v>
      </c>
      <c r="G202" s="3">
        <f>INDEX('[4]343y2015'!$A$1:$J$346,MATCH(A202,'[4]343y2015'!$A:$A,0),5)</f>
        <v>35598.07</v>
      </c>
      <c r="H202" s="3">
        <f>INDEX('[4]340y2016'!$A$1:$H$343,MATCH(A202,'[4]340y2016'!$A:$A,0),5)</f>
        <v>35598.07</v>
      </c>
      <c r="I202" s="3">
        <f t="shared" si="140"/>
        <v>99835.789999999979</v>
      </c>
      <c r="J202" s="3">
        <f t="shared" si="160"/>
        <v>395184.62</v>
      </c>
      <c r="K202" s="29"/>
      <c r="L202" s="29">
        <v>2084201</v>
      </c>
      <c r="M202" s="29">
        <v>2246561</v>
      </c>
      <c r="N202" s="29">
        <v>2236117</v>
      </c>
      <c r="O202" s="29">
        <f t="shared" si="141"/>
        <v>6566879</v>
      </c>
      <c r="Q202" s="17">
        <f t="shared" si="142"/>
        <v>6.0178453112962792E-2</v>
      </c>
      <c r="R202" s="29"/>
      <c r="S202" s="30">
        <v>330.4</v>
      </c>
      <c r="T202" s="19">
        <f t="shared" si="143"/>
        <v>19.882999999999999</v>
      </c>
      <c r="U202" s="20">
        <f t="shared" si="144"/>
        <v>9.7390777489635551E-4</v>
      </c>
      <c r="V202" s="19">
        <f t="shared" si="145"/>
        <v>111099.13945960171</v>
      </c>
      <c r="W202" s="22"/>
      <c r="X202" s="21">
        <f t="shared" si="146"/>
        <v>16.659040254851057</v>
      </c>
      <c r="Y202" s="21">
        <f t="shared" si="147"/>
        <v>4316.053078291071</v>
      </c>
      <c r="Z202" s="22"/>
      <c r="AA202" s="23">
        <f t="shared" si="148"/>
        <v>0.64718144823677781</v>
      </c>
      <c r="AB202" s="23"/>
      <c r="AC202" s="21">
        <v>55593</v>
      </c>
      <c r="AD202" s="21">
        <f t="shared" si="149"/>
        <v>168.25968523002422</v>
      </c>
      <c r="AE202" s="23">
        <f t="shared" si="150"/>
        <v>3.7237930684413207E-3</v>
      </c>
      <c r="AF202" s="22">
        <f t="shared" si="151"/>
        <v>23599.668155521882</v>
      </c>
      <c r="AG202" s="22"/>
      <c r="AH202" s="24">
        <f t="shared" si="152"/>
        <v>3.5387116742422977</v>
      </c>
      <c r="AI202" s="25">
        <f t="shared" si="134"/>
        <v>20.84</v>
      </c>
      <c r="AJ202" s="29"/>
      <c r="AK202" s="26">
        <f t="shared" si="153"/>
        <v>2.0840000000000001</v>
      </c>
      <c r="AL202" s="31">
        <f t="shared" si="135"/>
        <v>13898.196</v>
      </c>
      <c r="AM202" s="31">
        <f t="shared" ref="AM202:AM265" si="169">ROUND(AL202/$S202,0)</f>
        <v>42</v>
      </c>
      <c r="AN202" s="29"/>
      <c r="AO202" s="26">
        <f t="shared" si="136"/>
        <v>4.17</v>
      </c>
      <c r="AP202" s="31">
        <f t="shared" si="161"/>
        <v>27851.43</v>
      </c>
      <c r="AQ202" s="31">
        <f t="shared" ref="AQ202:AQ265" si="170">ROUND(AP202/$S202,0)</f>
        <v>84</v>
      </c>
      <c r="AR202" s="29"/>
      <c r="AS202" s="26">
        <f t="shared" si="137"/>
        <v>6.2519999999999998</v>
      </c>
      <c r="AT202" s="31">
        <f t="shared" si="154"/>
        <v>41882.148000000001</v>
      </c>
      <c r="AU202" s="31">
        <f t="shared" ref="AU202:AU265" si="171">ROUND(AT202/$S202,0)</f>
        <v>127</v>
      </c>
      <c r="AV202" s="29"/>
      <c r="AW202" s="26">
        <f t="shared" si="138"/>
        <v>8.3360000000000003</v>
      </c>
      <c r="AX202" s="31">
        <f t="shared" si="162"/>
        <v>56009.584000000003</v>
      </c>
      <c r="AY202" s="31">
        <f t="shared" ref="AY202:AY265" si="172">ROUND(AX202/$S202,0)</f>
        <v>170</v>
      </c>
      <c r="AZ202" s="29"/>
      <c r="BA202" s="28">
        <f t="shared" si="139"/>
        <v>10.42</v>
      </c>
      <c r="BB202" s="31">
        <f t="shared" si="163"/>
        <v>70220.38</v>
      </c>
      <c r="BC202" s="31">
        <f t="shared" ref="BC202:BC265" si="173">ROUND(BB202/$S202,0)</f>
        <v>213</v>
      </c>
      <c r="BD202" s="29"/>
      <c r="BE202" s="28">
        <f t="shared" si="155"/>
        <v>12.504</v>
      </c>
      <c r="BF202" s="31">
        <f t="shared" si="164"/>
        <v>84514.535999999993</v>
      </c>
      <c r="BG202" s="31">
        <f t="shared" ref="BG202:BG265" si="174">ROUND(BF202/$S202,0)</f>
        <v>256</v>
      </c>
      <c r="BH202" s="29"/>
      <c r="BI202" s="28">
        <f t="shared" si="156"/>
        <v>14.587999999999999</v>
      </c>
      <c r="BJ202" s="31">
        <f t="shared" si="165"/>
        <v>98600.292000000001</v>
      </c>
      <c r="BK202" s="31">
        <f t="shared" ref="BK202:BK265" si="175">ROUND(BJ202/$S202,0)</f>
        <v>298</v>
      </c>
      <c r="BL202" s="29"/>
      <c r="BM202" s="28">
        <f t="shared" si="157"/>
        <v>16.672000000000001</v>
      </c>
      <c r="BN202" s="31">
        <f t="shared" si="166"/>
        <v>113352.928</v>
      </c>
      <c r="BO202" s="31">
        <f t="shared" ref="BO202:BO265" si="176">ROUND(BN202/$S202,0)</f>
        <v>343</v>
      </c>
      <c r="BP202" s="29"/>
      <c r="BQ202" s="28">
        <f t="shared" si="158"/>
        <v>18.756</v>
      </c>
      <c r="BR202" s="31">
        <f t="shared" si="167"/>
        <v>127897.164</v>
      </c>
      <c r="BS202" s="31">
        <f t="shared" ref="BS202:BS265" si="177">ROUND(BR202/$S202,0)</f>
        <v>387</v>
      </c>
      <c r="BT202" s="29"/>
      <c r="BU202" s="28">
        <f t="shared" si="159"/>
        <v>20.84</v>
      </c>
      <c r="BV202" s="31">
        <f t="shared" si="168"/>
        <v>142524.76</v>
      </c>
      <c r="BW202" s="29"/>
    </row>
    <row r="203" spans="1:75" x14ac:dyDescent="0.4">
      <c r="A203" s="14">
        <v>4505</v>
      </c>
      <c r="B203" s="15" t="s">
        <v>235</v>
      </c>
      <c r="C203" s="3">
        <f>INDEX('[1]2013-14 ATR Data'!$A$1:$M$352,MATCH(A203,'[1]2013-14 ATR Data'!$A:$A,0),8)</f>
        <v>175559.71</v>
      </c>
      <c r="D203" s="3">
        <f>INDEX([2]Sheet1!$A$1:$N$343,MATCH(A203,[2]Sheet1!$A$1:$A$65536,0),6)</f>
        <v>149007</v>
      </c>
      <c r="E203" s="3">
        <f>INDEX('[3]2015-16 ATR Data'!$A$1:$K$372,MATCH($A203,'[3]2015-16 ATR Data'!$A:$A,0),6)</f>
        <v>146326.16</v>
      </c>
      <c r="F203" s="3">
        <f>INDEX('[4]349y2014'!$A$1:$CK$352,MATCH(A203,'[4]349y2014'!$A:$A,0),5)</f>
        <v>5107.1499999999996</v>
      </c>
      <c r="G203" s="3">
        <f>INDEX('[4]343y2015'!$A$1:$J$346,MATCH(A203,'[4]343y2015'!$A:$A,0),5)</f>
        <v>3464.29</v>
      </c>
      <c r="H203" s="3">
        <f>INDEX('[4]340y2016'!$A$1:$H$343,MATCH(A203,'[4]340y2016'!$A:$A,0),5)</f>
        <v>3464.29</v>
      </c>
      <c r="I203" s="3">
        <f t="shared" si="140"/>
        <v>142861.87</v>
      </c>
      <c r="J203" s="3">
        <f t="shared" si="160"/>
        <v>458857.14</v>
      </c>
      <c r="K203" s="29"/>
      <c r="L203" s="29">
        <v>1483083</v>
      </c>
      <c r="M203" s="29">
        <v>1604204</v>
      </c>
      <c r="N203" s="29">
        <v>1573276</v>
      </c>
      <c r="O203" s="29">
        <f t="shared" si="141"/>
        <v>4660563</v>
      </c>
      <c r="Q203" s="17">
        <f t="shared" si="142"/>
        <v>9.8455302503152514E-2</v>
      </c>
      <c r="R203" s="29"/>
      <c r="S203" s="30">
        <v>258.3</v>
      </c>
      <c r="T203" s="19">
        <f t="shared" si="143"/>
        <v>25.431000000000001</v>
      </c>
      <c r="U203" s="20">
        <f t="shared" si="144"/>
        <v>1.245659539475392E-3</v>
      </c>
      <c r="V203" s="19">
        <f t="shared" si="145"/>
        <v>142099.39222436913</v>
      </c>
      <c r="W203" s="22"/>
      <c r="X203" s="21">
        <f t="shared" si="146"/>
        <v>21.307451225726364</v>
      </c>
      <c r="Y203" s="21">
        <f t="shared" si="147"/>
        <v>3374.2025124775537</v>
      </c>
      <c r="Z203" s="22"/>
      <c r="AA203" s="23">
        <f t="shared" si="148"/>
        <v>0.50595329321900639</v>
      </c>
      <c r="AB203" s="23"/>
      <c r="AC203" s="21">
        <v>75461</v>
      </c>
      <c r="AD203" s="21">
        <f t="shared" si="149"/>
        <v>292.14479287650016</v>
      </c>
      <c r="AE203" s="23">
        <f t="shared" si="150"/>
        <v>6.4655223454596978E-3</v>
      </c>
      <c r="AF203" s="22">
        <f t="shared" si="151"/>
        <v>40975.472858062974</v>
      </c>
      <c r="AG203" s="22"/>
      <c r="AH203" s="24">
        <f t="shared" si="152"/>
        <v>6.1441704690452807</v>
      </c>
      <c r="AI203" s="25">
        <f t="shared" si="134"/>
        <v>27.96</v>
      </c>
      <c r="AJ203" s="29"/>
      <c r="AK203" s="26">
        <f t="shared" si="153"/>
        <v>2.7960000000000003</v>
      </c>
      <c r="AL203" s="31">
        <f t="shared" si="135"/>
        <v>18646.524000000001</v>
      </c>
      <c r="AM203" s="31">
        <f t="shared" si="169"/>
        <v>72</v>
      </c>
      <c r="AN203" s="29"/>
      <c r="AO203" s="26">
        <f t="shared" si="136"/>
        <v>5.59</v>
      </c>
      <c r="AP203" s="31">
        <f t="shared" si="161"/>
        <v>37335.61</v>
      </c>
      <c r="AQ203" s="31">
        <f t="shared" si="170"/>
        <v>145</v>
      </c>
      <c r="AR203" s="29"/>
      <c r="AS203" s="26">
        <f t="shared" si="137"/>
        <v>8.3879999999999999</v>
      </c>
      <c r="AT203" s="31">
        <f t="shared" si="154"/>
        <v>56191.212</v>
      </c>
      <c r="AU203" s="31">
        <f t="shared" si="171"/>
        <v>218</v>
      </c>
      <c r="AV203" s="29"/>
      <c r="AW203" s="26">
        <f t="shared" si="138"/>
        <v>11.184000000000001</v>
      </c>
      <c r="AX203" s="31">
        <f t="shared" si="162"/>
        <v>75145.296000000002</v>
      </c>
      <c r="AY203" s="31">
        <f t="shared" si="172"/>
        <v>291</v>
      </c>
      <c r="AZ203" s="29"/>
      <c r="BA203" s="28">
        <f t="shared" si="139"/>
        <v>13.98</v>
      </c>
      <c r="BB203" s="31">
        <f t="shared" si="163"/>
        <v>94211.22</v>
      </c>
      <c r="BC203" s="31">
        <f t="shared" si="173"/>
        <v>365</v>
      </c>
      <c r="BD203" s="29"/>
      <c r="BE203" s="28">
        <f t="shared" si="155"/>
        <v>16.776</v>
      </c>
      <c r="BF203" s="31">
        <f t="shared" si="164"/>
        <v>113388.984</v>
      </c>
      <c r="BG203" s="31">
        <f t="shared" si="174"/>
        <v>439</v>
      </c>
      <c r="BH203" s="29"/>
      <c r="BI203" s="28">
        <f t="shared" si="156"/>
        <v>19.571999999999999</v>
      </c>
      <c r="BJ203" s="31">
        <f t="shared" si="165"/>
        <v>132287.14799999999</v>
      </c>
      <c r="BK203" s="31">
        <f t="shared" si="175"/>
        <v>512</v>
      </c>
      <c r="BL203" s="29"/>
      <c r="BM203" s="28">
        <f t="shared" si="157"/>
        <v>22.368000000000002</v>
      </c>
      <c r="BN203" s="31">
        <f t="shared" si="166"/>
        <v>152080.03200000001</v>
      </c>
      <c r="BO203" s="31">
        <f t="shared" si="176"/>
        <v>589</v>
      </c>
      <c r="BP203" s="29"/>
      <c r="BQ203" s="28">
        <f t="shared" si="158"/>
        <v>25.164000000000001</v>
      </c>
      <c r="BR203" s="31">
        <f t="shared" si="167"/>
        <v>171593.31600000002</v>
      </c>
      <c r="BS203" s="31">
        <f t="shared" si="177"/>
        <v>664</v>
      </c>
      <c r="BT203" s="29"/>
      <c r="BU203" s="28">
        <f t="shared" si="159"/>
        <v>27.96</v>
      </c>
      <c r="BV203" s="31">
        <f t="shared" si="168"/>
        <v>191218.44</v>
      </c>
      <c r="BW203" s="29"/>
    </row>
    <row r="204" spans="1:75" x14ac:dyDescent="0.4">
      <c r="A204" s="14">
        <v>4509</v>
      </c>
      <c r="B204" s="15" t="s">
        <v>236</v>
      </c>
      <c r="C204" s="3">
        <f>INDEX('[1]2013-14 ATR Data'!$A$1:$M$352,MATCH(A204,'[1]2013-14 ATR Data'!$A:$A,0),8)</f>
        <v>51422.080000000002</v>
      </c>
      <c r="D204" s="3">
        <f>INDEX([2]Sheet1!$A$1:$N$343,MATCH(A204,[2]Sheet1!$A$1:$A$65536,0),6)</f>
        <v>56016.49</v>
      </c>
      <c r="E204" s="3">
        <f>INDEX('[3]2015-16 ATR Data'!$A$1:$K$372,MATCH($A204,'[3]2015-16 ATR Data'!$A:$A,0),6)</f>
        <v>48352.98</v>
      </c>
      <c r="F204" s="3">
        <f>INDEX('[4]349y2014'!$A$1:$CK$352,MATCH(A204,'[4]349y2014'!$A:$A,0),5)</f>
        <v>10142.86</v>
      </c>
      <c r="G204" s="3">
        <f>INDEX('[4]343y2015'!$A$1:$J$346,MATCH(A204,'[4]343y2015'!$A:$A,0),5)</f>
        <v>12042.86</v>
      </c>
      <c r="H204" s="3">
        <f>INDEX('[4]340y2016'!$A$1:$H$343,MATCH(A204,'[4]340y2016'!$A:$A,0),5)</f>
        <v>12042.86</v>
      </c>
      <c r="I204" s="3">
        <f t="shared" si="140"/>
        <v>36310.120000000003</v>
      </c>
      <c r="J204" s="3">
        <f t="shared" si="160"/>
        <v>121562.97000000002</v>
      </c>
      <c r="K204" s="29"/>
      <c r="L204" s="29">
        <v>1347232</v>
      </c>
      <c r="M204" s="29">
        <v>1406886</v>
      </c>
      <c r="N204" s="29">
        <v>1431012</v>
      </c>
      <c r="O204" s="29">
        <f t="shared" si="141"/>
        <v>4185130</v>
      </c>
      <c r="Q204" s="17">
        <f t="shared" si="142"/>
        <v>2.9046402381765923E-2</v>
      </c>
      <c r="R204" s="29"/>
      <c r="S204" s="30">
        <v>213.4</v>
      </c>
      <c r="T204" s="19">
        <f t="shared" si="143"/>
        <v>6.1985000000000001</v>
      </c>
      <c r="U204" s="20">
        <f t="shared" si="144"/>
        <v>3.0361451203012924E-4</v>
      </c>
      <c r="V204" s="19">
        <f t="shared" si="145"/>
        <v>34635.0156385023</v>
      </c>
      <c r="W204" s="22"/>
      <c r="X204" s="21">
        <f t="shared" si="146"/>
        <v>5.1934346436500674</v>
      </c>
      <c r="Y204" s="21">
        <f t="shared" si="147"/>
        <v>2787.6686649737126</v>
      </c>
      <c r="Z204" s="22"/>
      <c r="AA204" s="23">
        <f t="shared" si="148"/>
        <v>0.41800399834663554</v>
      </c>
      <c r="AB204" s="23"/>
      <c r="AC204" s="21">
        <v>19774</v>
      </c>
      <c r="AD204" s="21">
        <f t="shared" si="149"/>
        <v>92.661668228678536</v>
      </c>
      <c r="AE204" s="23">
        <f t="shared" si="150"/>
        <v>2.0507162924288612E-3</v>
      </c>
      <c r="AF204" s="22">
        <f t="shared" si="151"/>
        <v>12996.485866144181</v>
      </c>
      <c r="AG204" s="22"/>
      <c r="AH204" s="24">
        <f t="shared" si="152"/>
        <v>1.9487908031405281</v>
      </c>
      <c r="AI204" s="25">
        <f t="shared" si="134"/>
        <v>7.56</v>
      </c>
      <c r="AJ204" s="29"/>
      <c r="AK204" s="26">
        <f t="shared" si="153"/>
        <v>0.75600000000000001</v>
      </c>
      <c r="AL204" s="31">
        <f t="shared" si="135"/>
        <v>5041.7640000000001</v>
      </c>
      <c r="AM204" s="31">
        <f t="shared" si="169"/>
        <v>24</v>
      </c>
      <c r="AN204" s="29"/>
      <c r="AO204" s="26">
        <f t="shared" si="136"/>
        <v>1.51</v>
      </c>
      <c r="AP204" s="31">
        <f t="shared" si="161"/>
        <v>10085.290000000001</v>
      </c>
      <c r="AQ204" s="31">
        <f t="shared" si="170"/>
        <v>47</v>
      </c>
      <c r="AR204" s="29"/>
      <c r="AS204" s="26">
        <f t="shared" si="137"/>
        <v>2.2679999999999998</v>
      </c>
      <c r="AT204" s="31">
        <f t="shared" si="154"/>
        <v>15193.331999999999</v>
      </c>
      <c r="AU204" s="31">
        <f t="shared" si="171"/>
        <v>71</v>
      </c>
      <c r="AV204" s="29"/>
      <c r="AW204" s="26">
        <f t="shared" si="138"/>
        <v>3.024</v>
      </c>
      <c r="AX204" s="31">
        <f t="shared" si="162"/>
        <v>20318.256000000001</v>
      </c>
      <c r="AY204" s="31">
        <f t="shared" si="172"/>
        <v>95</v>
      </c>
      <c r="AZ204" s="29"/>
      <c r="BA204" s="28">
        <f t="shared" si="139"/>
        <v>3.78</v>
      </c>
      <c r="BB204" s="31">
        <f t="shared" si="163"/>
        <v>25473.42</v>
      </c>
      <c r="BC204" s="31">
        <f t="shared" si="173"/>
        <v>119</v>
      </c>
      <c r="BD204" s="29"/>
      <c r="BE204" s="28">
        <f t="shared" si="155"/>
        <v>4.5359999999999996</v>
      </c>
      <c r="BF204" s="31">
        <f t="shared" si="164"/>
        <v>30658.823999999997</v>
      </c>
      <c r="BG204" s="31">
        <f t="shared" si="174"/>
        <v>144</v>
      </c>
      <c r="BH204" s="29"/>
      <c r="BI204" s="28">
        <f t="shared" si="156"/>
        <v>5.2919999999999998</v>
      </c>
      <c r="BJ204" s="31">
        <f t="shared" si="165"/>
        <v>35768.627999999997</v>
      </c>
      <c r="BK204" s="31">
        <f t="shared" si="175"/>
        <v>168</v>
      </c>
      <c r="BL204" s="29"/>
      <c r="BM204" s="28">
        <f t="shared" si="157"/>
        <v>6.048</v>
      </c>
      <c r="BN204" s="31">
        <f t="shared" si="166"/>
        <v>41120.351999999999</v>
      </c>
      <c r="BO204" s="31">
        <f t="shared" si="176"/>
        <v>193</v>
      </c>
      <c r="BP204" s="29"/>
      <c r="BQ204" s="28">
        <f t="shared" si="158"/>
        <v>6.8039999999999994</v>
      </c>
      <c r="BR204" s="31">
        <f t="shared" si="167"/>
        <v>46396.475999999995</v>
      </c>
      <c r="BS204" s="31">
        <f t="shared" si="177"/>
        <v>217</v>
      </c>
      <c r="BT204" s="29"/>
      <c r="BU204" s="28">
        <f t="shared" si="159"/>
        <v>7.56</v>
      </c>
      <c r="BV204" s="31">
        <f t="shared" si="168"/>
        <v>51702.84</v>
      </c>
      <c r="BW204" s="29"/>
    </row>
    <row r="205" spans="1:75" x14ac:dyDescent="0.4">
      <c r="A205" s="14">
        <v>4518</v>
      </c>
      <c r="B205" s="15" t="s">
        <v>237</v>
      </c>
      <c r="C205" s="3">
        <f>INDEX('[1]2013-14 ATR Data'!$A$1:$M$352,MATCH(A205,'[1]2013-14 ATR Data'!$A:$A,0),8)</f>
        <v>101175.76</v>
      </c>
      <c r="D205" s="3">
        <f>INDEX([2]Sheet1!$A$1:$N$343,MATCH(A205,[2]Sheet1!$A$1:$A$65536,0),6)</f>
        <v>91799.13</v>
      </c>
      <c r="E205" s="3">
        <f>INDEX('[3]2015-16 ATR Data'!$A$1:$K$372,MATCH($A205,'[3]2015-16 ATR Data'!$A:$A,0),6)</f>
        <v>112607.83</v>
      </c>
      <c r="F205" s="3">
        <f>INDEX('[4]349y2014'!$A$1:$CK$352,MATCH(A205,'[4]349y2014'!$A:$A,0),5)</f>
        <v>4285.71</v>
      </c>
      <c r="G205" s="3">
        <f>INDEX('[4]343y2015'!$A$1:$J$346,MATCH(A205,'[4]343y2015'!$A:$A,0),5)</f>
        <v>8017.86</v>
      </c>
      <c r="H205" s="3">
        <f>INDEX('[4]340y2016'!$A$1:$H$343,MATCH(A205,'[4]340y2016'!$A:$A,0),5)</f>
        <v>21979.86</v>
      </c>
      <c r="I205" s="3">
        <f t="shared" si="140"/>
        <v>90627.97</v>
      </c>
      <c r="J205" s="3">
        <f t="shared" si="160"/>
        <v>271299.29000000004</v>
      </c>
      <c r="K205" s="29"/>
      <c r="L205" s="29">
        <v>1371104</v>
      </c>
      <c r="M205" s="29">
        <v>1476275</v>
      </c>
      <c r="N205" s="29">
        <v>1369130</v>
      </c>
      <c r="O205" s="29">
        <f t="shared" si="141"/>
        <v>4216509</v>
      </c>
      <c r="Q205" s="17">
        <f t="shared" si="142"/>
        <v>6.4342158406397343E-2</v>
      </c>
      <c r="R205" s="29"/>
      <c r="S205" s="30">
        <v>222.5</v>
      </c>
      <c r="T205" s="19">
        <f t="shared" si="143"/>
        <v>14.3161</v>
      </c>
      <c r="U205" s="20">
        <f t="shared" si="144"/>
        <v>7.0123025178261402E-4</v>
      </c>
      <c r="V205" s="19">
        <f t="shared" si="145"/>
        <v>79993.28021010934</v>
      </c>
      <c r="W205" s="22"/>
      <c r="X205" s="21">
        <f t="shared" si="146"/>
        <v>11.994793853667618</v>
      </c>
      <c r="Y205" s="21">
        <f t="shared" si="147"/>
        <v>2906.5430082317293</v>
      </c>
      <c r="Z205" s="22"/>
      <c r="AA205" s="23">
        <f t="shared" si="148"/>
        <v>0.43582891111586886</v>
      </c>
      <c r="AB205" s="23"/>
      <c r="AC205" s="21">
        <v>49281</v>
      </c>
      <c r="AD205" s="21">
        <f t="shared" si="149"/>
        <v>221.4876404494382</v>
      </c>
      <c r="AE205" s="23">
        <f t="shared" si="150"/>
        <v>4.9017929584470009E-3</v>
      </c>
      <c r="AF205" s="22">
        <f t="shared" si="151"/>
        <v>31065.283451651059</v>
      </c>
      <c r="AG205" s="22"/>
      <c r="AH205" s="24">
        <f t="shared" si="152"/>
        <v>4.6581621609913118</v>
      </c>
      <c r="AI205" s="25">
        <f t="shared" si="134"/>
        <v>17.09</v>
      </c>
      <c r="AJ205" s="29"/>
      <c r="AK205" s="26">
        <f t="shared" si="153"/>
        <v>1.7090000000000001</v>
      </c>
      <c r="AL205" s="31">
        <f t="shared" si="135"/>
        <v>11397.321</v>
      </c>
      <c r="AM205" s="31">
        <f t="shared" si="169"/>
        <v>51</v>
      </c>
      <c r="AN205" s="29"/>
      <c r="AO205" s="26">
        <f t="shared" si="136"/>
        <v>3.42</v>
      </c>
      <c r="AP205" s="31">
        <f t="shared" si="161"/>
        <v>22842.18</v>
      </c>
      <c r="AQ205" s="31">
        <f t="shared" si="170"/>
        <v>103</v>
      </c>
      <c r="AR205" s="29"/>
      <c r="AS205" s="26">
        <f t="shared" si="137"/>
        <v>5.1269999999999998</v>
      </c>
      <c r="AT205" s="31">
        <f t="shared" si="154"/>
        <v>34345.773000000001</v>
      </c>
      <c r="AU205" s="31">
        <f t="shared" si="171"/>
        <v>154</v>
      </c>
      <c r="AV205" s="29"/>
      <c r="AW205" s="26">
        <f t="shared" si="138"/>
        <v>6.8360000000000003</v>
      </c>
      <c r="AX205" s="31">
        <f t="shared" si="162"/>
        <v>45931.084000000003</v>
      </c>
      <c r="AY205" s="31">
        <f t="shared" si="172"/>
        <v>206</v>
      </c>
      <c r="AZ205" s="29"/>
      <c r="BA205" s="28">
        <f t="shared" si="139"/>
        <v>8.5449999999999999</v>
      </c>
      <c r="BB205" s="31">
        <f t="shared" si="163"/>
        <v>57584.754999999997</v>
      </c>
      <c r="BC205" s="31">
        <f t="shared" si="173"/>
        <v>259</v>
      </c>
      <c r="BD205" s="29"/>
      <c r="BE205" s="28">
        <f t="shared" si="155"/>
        <v>10.254</v>
      </c>
      <c r="BF205" s="31">
        <f t="shared" si="164"/>
        <v>69306.785999999993</v>
      </c>
      <c r="BG205" s="31">
        <f t="shared" si="174"/>
        <v>311</v>
      </c>
      <c r="BH205" s="29"/>
      <c r="BI205" s="28">
        <f t="shared" si="156"/>
        <v>11.962999999999999</v>
      </c>
      <c r="BJ205" s="31">
        <f t="shared" si="165"/>
        <v>80857.917000000001</v>
      </c>
      <c r="BK205" s="31">
        <f t="shared" si="175"/>
        <v>363</v>
      </c>
      <c r="BL205" s="29"/>
      <c r="BM205" s="28">
        <f t="shared" si="157"/>
        <v>13.672000000000001</v>
      </c>
      <c r="BN205" s="31">
        <f t="shared" si="166"/>
        <v>92955.928</v>
      </c>
      <c r="BO205" s="31">
        <f t="shared" si="176"/>
        <v>418</v>
      </c>
      <c r="BP205" s="29"/>
      <c r="BQ205" s="28">
        <f t="shared" si="158"/>
        <v>15.381</v>
      </c>
      <c r="BR205" s="31">
        <f t="shared" si="167"/>
        <v>104883.039</v>
      </c>
      <c r="BS205" s="31">
        <f t="shared" si="177"/>
        <v>471</v>
      </c>
      <c r="BT205" s="29"/>
      <c r="BU205" s="28">
        <f t="shared" si="159"/>
        <v>17.09</v>
      </c>
      <c r="BV205" s="31">
        <f t="shared" si="168"/>
        <v>116878.51</v>
      </c>
      <c r="BW205" s="29"/>
    </row>
    <row r="206" spans="1:75" x14ac:dyDescent="0.4">
      <c r="A206" s="14">
        <v>4527</v>
      </c>
      <c r="B206" s="15" t="s">
        <v>238</v>
      </c>
      <c r="C206" s="3">
        <f>INDEX('[1]2013-14 ATR Data'!$A$1:$M$352,MATCH(A206,'[1]2013-14 ATR Data'!$A:$A,0),8)</f>
        <v>364215.42</v>
      </c>
      <c r="D206" s="3">
        <f>INDEX([2]Sheet1!$A$1:$N$343,MATCH(A206,[2]Sheet1!$A$1:$A$65536,0),6)</f>
        <v>314172.62</v>
      </c>
      <c r="E206" s="3">
        <f>INDEX('[3]2015-16 ATR Data'!$A$1:$K$372,MATCH($A206,'[3]2015-16 ATR Data'!$A:$A,0),6)</f>
        <v>264476.98</v>
      </c>
      <c r="F206" s="3">
        <f>INDEX('[4]349y2014'!$A$1:$CK$352,MATCH(A206,'[4]349y2014'!$A:$A,0),5)</f>
        <v>83166.710000000006</v>
      </c>
      <c r="G206" s="3">
        <f>INDEX('[4]343y2015'!$A$1:$J$346,MATCH(A206,'[4]343y2015'!$A:$A,0),5)</f>
        <v>73589.42</v>
      </c>
      <c r="H206" s="3">
        <f>INDEX('[4]340y2016'!$A$1:$H$343,MATCH(A206,'[4]340y2016'!$A:$A,0),5)</f>
        <v>55712.13</v>
      </c>
      <c r="I206" s="3">
        <f t="shared" si="140"/>
        <v>208764.84999999998</v>
      </c>
      <c r="J206" s="3">
        <f t="shared" si="160"/>
        <v>730396.76</v>
      </c>
      <c r="K206" s="29"/>
      <c r="L206" s="29">
        <v>3778508</v>
      </c>
      <c r="M206" s="29">
        <v>4008649</v>
      </c>
      <c r="N206" s="29">
        <v>4172503</v>
      </c>
      <c r="O206" s="29">
        <f t="shared" si="141"/>
        <v>11959660</v>
      </c>
      <c r="Q206" s="17">
        <f t="shared" si="142"/>
        <v>6.1071699362690912E-2</v>
      </c>
      <c r="R206" s="29"/>
      <c r="S206" s="30">
        <v>632.79999999999995</v>
      </c>
      <c r="T206" s="19">
        <f t="shared" si="143"/>
        <v>38.6462</v>
      </c>
      <c r="U206" s="20">
        <f t="shared" si="144"/>
        <v>1.8929655811597613E-3</v>
      </c>
      <c r="V206" s="19">
        <f t="shared" si="145"/>
        <v>215941.23439036662</v>
      </c>
      <c r="W206" s="22"/>
      <c r="X206" s="21">
        <f t="shared" si="146"/>
        <v>32.379852210281392</v>
      </c>
      <c r="Y206" s="21">
        <f t="shared" si="147"/>
        <v>8266.3389465574746</v>
      </c>
      <c r="Z206" s="22"/>
      <c r="AA206" s="23">
        <f t="shared" si="148"/>
        <v>1.2395170110297609</v>
      </c>
      <c r="AB206" s="23"/>
      <c r="AC206" s="21">
        <v>119259</v>
      </c>
      <c r="AD206" s="21">
        <f t="shared" si="149"/>
        <v>188.46238938053099</v>
      </c>
      <c r="AE206" s="23">
        <f t="shared" si="150"/>
        <v>4.1709036735549671E-3</v>
      </c>
      <c r="AF206" s="22">
        <f t="shared" si="151"/>
        <v>26433.247174431566</v>
      </c>
      <c r="AG206" s="22"/>
      <c r="AH206" s="24">
        <f t="shared" si="152"/>
        <v>3.9635998162290549</v>
      </c>
      <c r="AI206" s="25">
        <f t="shared" si="134"/>
        <v>37.58</v>
      </c>
      <c r="AJ206" s="29"/>
      <c r="AK206" s="26">
        <f t="shared" si="153"/>
        <v>3.758</v>
      </c>
      <c r="AL206" s="31">
        <f t="shared" si="135"/>
        <v>25062.101999999999</v>
      </c>
      <c r="AM206" s="31">
        <f t="shared" si="169"/>
        <v>40</v>
      </c>
      <c r="AN206" s="29"/>
      <c r="AO206" s="26">
        <f t="shared" si="136"/>
        <v>7.52</v>
      </c>
      <c r="AP206" s="31">
        <f t="shared" si="161"/>
        <v>50226.079999999994</v>
      </c>
      <c r="AQ206" s="31">
        <f t="shared" si="170"/>
        <v>79</v>
      </c>
      <c r="AR206" s="29"/>
      <c r="AS206" s="26">
        <f t="shared" si="137"/>
        <v>11.273999999999999</v>
      </c>
      <c r="AT206" s="31">
        <f t="shared" si="154"/>
        <v>75524.525999999998</v>
      </c>
      <c r="AU206" s="31">
        <f t="shared" si="171"/>
        <v>119</v>
      </c>
      <c r="AV206" s="29"/>
      <c r="AW206" s="26">
        <f t="shared" si="138"/>
        <v>15.032</v>
      </c>
      <c r="AX206" s="31">
        <f t="shared" si="162"/>
        <v>101000.008</v>
      </c>
      <c r="AY206" s="31">
        <f t="shared" si="172"/>
        <v>160</v>
      </c>
      <c r="AZ206" s="29"/>
      <c r="BA206" s="28">
        <f t="shared" si="139"/>
        <v>18.79</v>
      </c>
      <c r="BB206" s="31">
        <f t="shared" si="163"/>
        <v>126625.81</v>
      </c>
      <c r="BC206" s="31">
        <f t="shared" si="173"/>
        <v>200</v>
      </c>
      <c r="BD206" s="29"/>
      <c r="BE206" s="28">
        <f t="shared" si="155"/>
        <v>22.547999999999998</v>
      </c>
      <c r="BF206" s="31">
        <f t="shared" si="164"/>
        <v>152401.932</v>
      </c>
      <c r="BG206" s="31">
        <f t="shared" si="174"/>
        <v>241</v>
      </c>
      <c r="BH206" s="29"/>
      <c r="BI206" s="28">
        <f t="shared" si="156"/>
        <v>26.305999999999997</v>
      </c>
      <c r="BJ206" s="31">
        <f t="shared" si="165"/>
        <v>177802.25399999999</v>
      </c>
      <c r="BK206" s="31">
        <f t="shared" si="175"/>
        <v>281</v>
      </c>
      <c r="BL206" s="29"/>
      <c r="BM206" s="28">
        <f t="shared" si="157"/>
        <v>30.064</v>
      </c>
      <c r="BN206" s="31">
        <f t="shared" si="166"/>
        <v>204405.136</v>
      </c>
      <c r="BO206" s="31">
        <f t="shared" si="176"/>
        <v>323</v>
      </c>
      <c r="BP206" s="29"/>
      <c r="BQ206" s="28">
        <f t="shared" si="158"/>
        <v>33.822000000000003</v>
      </c>
      <c r="BR206" s="31">
        <f t="shared" si="167"/>
        <v>230632.21800000002</v>
      </c>
      <c r="BS206" s="31">
        <f t="shared" si="177"/>
        <v>364</v>
      </c>
      <c r="BT206" s="29"/>
      <c r="BU206" s="28">
        <f t="shared" si="159"/>
        <v>37.58</v>
      </c>
      <c r="BV206" s="31">
        <f t="shared" si="168"/>
        <v>257009.62</v>
      </c>
      <c r="BW206" s="29"/>
    </row>
    <row r="207" spans="1:75" x14ac:dyDescent="0.4">
      <c r="A207" s="14">
        <v>4536</v>
      </c>
      <c r="B207" s="15" t="s">
        <v>239</v>
      </c>
      <c r="C207" s="3">
        <f>INDEX('[1]2013-14 ATR Data'!$A$1:$M$352,MATCH(A207,'[1]2013-14 ATR Data'!$A:$A,0),8)</f>
        <v>620105.43999999994</v>
      </c>
      <c r="D207" s="3">
        <f>INDEX([2]Sheet1!$A$1:$N$343,MATCH(A207,[2]Sheet1!$A$1:$A$65536,0),6)</f>
        <v>571449.02</v>
      </c>
      <c r="E207" s="3">
        <f>INDEX('[3]2015-16 ATR Data'!$A$1:$K$372,MATCH($A207,'[3]2015-16 ATR Data'!$A:$A,0),6)</f>
        <v>608429.32999999996</v>
      </c>
      <c r="F207" s="3">
        <f>INDEX('[4]349y2014'!$A$1:$CK$352,MATCH(A207,'[4]349y2014'!$A:$A,0),5)</f>
        <v>96040.28</v>
      </c>
      <c r="G207" s="3">
        <f>INDEX('[4]343y2015'!$A$1:$J$346,MATCH(A207,'[4]343y2015'!$A:$A,0),5)</f>
        <v>73650.429999999993</v>
      </c>
      <c r="H207" s="3">
        <f>INDEX('[4]340y2016'!$A$1:$H$343,MATCH(A207,'[4]340y2016'!$A:$A,0),5)</f>
        <v>101250.43</v>
      </c>
      <c r="I207" s="3">
        <f t="shared" si="140"/>
        <v>507178.89999999997</v>
      </c>
      <c r="J207" s="3">
        <f t="shared" si="160"/>
        <v>1529042.65</v>
      </c>
      <c r="K207" s="29"/>
      <c r="L207" s="29">
        <v>12417673</v>
      </c>
      <c r="M207" s="29">
        <v>12508553</v>
      </c>
      <c r="N207" s="29">
        <v>12828185</v>
      </c>
      <c r="O207" s="29">
        <f t="shared" si="141"/>
        <v>37754411</v>
      </c>
      <c r="Q207" s="17">
        <f t="shared" si="142"/>
        <v>4.0499708762507247E-2</v>
      </c>
      <c r="R207" s="29"/>
      <c r="S207" s="30">
        <v>1970.2</v>
      </c>
      <c r="T207" s="19">
        <f t="shared" si="143"/>
        <v>79.792500000000004</v>
      </c>
      <c r="U207" s="20">
        <f t="shared" si="144"/>
        <v>3.9083908931457755E-3</v>
      </c>
      <c r="V207" s="19">
        <f t="shared" si="145"/>
        <v>445852.13928130915</v>
      </c>
      <c r="W207" s="22"/>
      <c r="X207" s="21">
        <f t="shared" si="146"/>
        <v>66.854421844550785</v>
      </c>
      <c r="Y207" s="21">
        <f t="shared" si="147"/>
        <v>25736.948471092823</v>
      </c>
      <c r="Z207" s="22"/>
      <c r="AA207" s="23">
        <f t="shared" si="148"/>
        <v>3.8591915536201564</v>
      </c>
      <c r="AB207" s="23"/>
      <c r="AC207" s="21">
        <v>178774</v>
      </c>
      <c r="AD207" s="21">
        <f t="shared" si="149"/>
        <v>90.739011267891584</v>
      </c>
      <c r="AE207" s="23">
        <f t="shared" si="150"/>
        <v>2.0081655373042381E-3</v>
      </c>
      <c r="AF207" s="22">
        <f t="shared" si="151"/>
        <v>12726.818974818154</v>
      </c>
      <c r="AG207" s="22"/>
      <c r="AH207" s="24">
        <f t="shared" si="152"/>
        <v>1.9083549220000231</v>
      </c>
      <c r="AI207" s="25">
        <f t="shared" si="134"/>
        <v>72.62</v>
      </c>
      <c r="AJ207" s="29"/>
      <c r="AK207" s="26">
        <f t="shared" si="153"/>
        <v>7.2620000000000005</v>
      </c>
      <c r="AL207" s="31">
        <f t="shared" si="135"/>
        <v>48430.278000000006</v>
      </c>
      <c r="AM207" s="31">
        <f t="shared" si="169"/>
        <v>25</v>
      </c>
      <c r="AN207" s="29"/>
      <c r="AO207" s="26">
        <f t="shared" si="136"/>
        <v>14.52</v>
      </c>
      <c r="AP207" s="31">
        <f t="shared" si="161"/>
        <v>96979.08</v>
      </c>
      <c r="AQ207" s="31">
        <f t="shared" si="170"/>
        <v>49</v>
      </c>
      <c r="AR207" s="29"/>
      <c r="AS207" s="26">
        <f t="shared" si="137"/>
        <v>21.786000000000001</v>
      </c>
      <c r="AT207" s="31">
        <f t="shared" si="154"/>
        <v>145944.41400000002</v>
      </c>
      <c r="AU207" s="31">
        <f t="shared" si="171"/>
        <v>74</v>
      </c>
      <c r="AV207" s="29"/>
      <c r="AW207" s="26">
        <f t="shared" si="138"/>
        <v>29.048000000000002</v>
      </c>
      <c r="AX207" s="31">
        <f t="shared" si="162"/>
        <v>195173.51200000002</v>
      </c>
      <c r="AY207" s="31">
        <f t="shared" si="172"/>
        <v>99</v>
      </c>
      <c r="AZ207" s="29"/>
      <c r="BA207" s="28">
        <f t="shared" si="139"/>
        <v>36.31</v>
      </c>
      <c r="BB207" s="31">
        <f t="shared" si="163"/>
        <v>244693.09000000003</v>
      </c>
      <c r="BC207" s="31">
        <f t="shared" si="173"/>
        <v>124</v>
      </c>
      <c r="BD207" s="29"/>
      <c r="BE207" s="28">
        <f t="shared" si="155"/>
        <v>43.572000000000003</v>
      </c>
      <c r="BF207" s="31">
        <f t="shared" si="164"/>
        <v>294503.14800000004</v>
      </c>
      <c r="BG207" s="31">
        <f t="shared" si="174"/>
        <v>149</v>
      </c>
      <c r="BH207" s="29"/>
      <c r="BI207" s="28">
        <f t="shared" si="156"/>
        <v>50.834000000000003</v>
      </c>
      <c r="BJ207" s="31">
        <f t="shared" si="165"/>
        <v>343587.00599999999</v>
      </c>
      <c r="BK207" s="31">
        <f t="shared" si="175"/>
        <v>174</v>
      </c>
      <c r="BL207" s="29"/>
      <c r="BM207" s="28">
        <f t="shared" si="157"/>
        <v>58.096000000000004</v>
      </c>
      <c r="BN207" s="31">
        <f t="shared" si="166"/>
        <v>394994.70400000003</v>
      </c>
      <c r="BO207" s="31">
        <f t="shared" si="176"/>
        <v>200</v>
      </c>
      <c r="BP207" s="29"/>
      <c r="BQ207" s="28">
        <f t="shared" si="158"/>
        <v>65.358000000000004</v>
      </c>
      <c r="BR207" s="31">
        <f t="shared" si="167"/>
        <v>445676.20200000005</v>
      </c>
      <c r="BS207" s="31">
        <f t="shared" si="177"/>
        <v>226</v>
      </c>
      <c r="BT207" s="29"/>
      <c r="BU207" s="28">
        <f t="shared" si="159"/>
        <v>72.62</v>
      </c>
      <c r="BV207" s="31">
        <f t="shared" si="168"/>
        <v>496648.18000000005</v>
      </c>
      <c r="BW207" s="29"/>
    </row>
    <row r="208" spans="1:75" x14ac:dyDescent="0.4">
      <c r="A208" s="14">
        <v>4554</v>
      </c>
      <c r="B208" s="15" t="s">
        <v>240</v>
      </c>
      <c r="C208" s="3">
        <f>INDEX('[1]2013-14 ATR Data'!$A$1:$M$352,MATCH(A208,'[1]2013-14 ATR Data'!$A:$A,0),8)</f>
        <v>230560.85</v>
      </c>
      <c r="D208" s="3">
        <f>INDEX([2]Sheet1!$A$1:$N$343,MATCH(A208,[2]Sheet1!$A$1:$A$65536,0),6)</f>
        <v>230757.69</v>
      </c>
      <c r="E208" s="3">
        <f>INDEX('[3]2015-16 ATR Data'!$A$1:$K$372,MATCH($A208,'[3]2015-16 ATR Data'!$A:$A,0),6)</f>
        <v>257149.94</v>
      </c>
      <c r="F208" s="3">
        <f>INDEX('[4]349y2014'!$A$1:$CK$352,MATCH(A208,'[4]349y2014'!$A:$A,0),5)</f>
        <v>33656.29</v>
      </c>
      <c r="G208" s="3">
        <f>INDEX('[4]343y2015'!$A$1:$J$346,MATCH(A208,'[4]343y2015'!$A:$A,0),5)</f>
        <v>35516.58</v>
      </c>
      <c r="H208" s="3">
        <f>INDEX('[4]340y2016'!$A$1:$H$343,MATCH(A208,'[4]340y2016'!$A:$A,0),5)</f>
        <v>35516.58</v>
      </c>
      <c r="I208" s="3">
        <f t="shared" si="140"/>
        <v>221633.36</v>
      </c>
      <c r="J208" s="3">
        <f t="shared" si="160"/>
        <v>613779.03</v>
      </c>
      <c r="K208" s="29"/>
      <c r="L208" s="29">
        <v>6513356</v>
      </c>
      <c r="M208" s="29">
        <v>6971407</v>
      </c>
      <c r="N208" s="29">
        <v>6912046</v>
      </c>
      <c r="O208" s="29">
        <f t="shared" si="141"/>
        <v>20396809</v>
      </c>
      <c r="Q208" s="17">
        <f t="shared" si="142"/>
        <v>3.0091914377391091E-2</v>
      </c>
      <c r="R208" s="29"/>
      <c r="S208" s="30">
        <v>1124.2</v>
      </c>
      <c r="T208" s="19">
        <f t="shared" si="143"/>
        <v>33.829300000000003</v>
      </c>
      <c r="U208" s="20">
        <f t="shared" si="144"/>
        <v>1.6570245078359042E-3</v>
      </c>
      <c r="V208" s="19">
        <f t="shared" si="145"/>
        <v>189026.10866170621</v>
      </c>
      <c r="W208" s="22"/>
      <c r="X208" s="21">
        <f t="shared" si="146"/>
        <v>28.34399590069069</v>
      </c>
      <c r="Y208" s="21">
        <f t="shared" si="147"/>
        <v>14685.553482490383</v>
      </c>
      <c r="Z208" s="22"/>
      <c r="AA208" s="23">
        <f t="shared" si="148"/>
        <v>2.2020623005683584</v>
      </c>
      <c r="AB208" s="23"/>
      <c r="AC208" s="21">
        <v>141659</v>
      </c>
      <c r="AD208" s="21">
        <f t="shared" si="149"/>
        <v>126.00871731008716</v>
      </c>
      <c r="AE208" s="23">
        <f t="shared" si="150"/>
        <v>2.7887273617623236E-3</v>
      </c>
      <c r="AF208" s="22">
        <f t="shared" si="151"/>
        <v>17673.656700092204</v>
      </c>
      <c r="AG208" s="22"/>
      <c r="AH208" s="24">
        <f t="shared" si="152"/>
        <v>2.6501209626768936</v>
      </c>
      <c r="AI208" s="25">
        <f t="shared" si="134"/>
        <v>33.200000000000003</v>
      </c>
      <c r="AJ208" s="29"/>
      <c r="AK208" s="26">
        <f t="shared" si="153"/>
        <v>3.3200000000000003</v>
      </c>
      <c r="AL208" s="31">
        <f t="shared" si="135"/>
        <v>22141.08</v>
      </c>
      <c r="AM208" s="31">
        <f t="shared" si="169"/>
        <v>20</v>
      </c>
      <c r="AN208" s="29"/>
      <c r="AO208" s="26">
        <f t="shared" si="136"/>
        <v>6.64</v>
      </c>
      <c r="AP208" s="31">
        <f t="shared" si="161"/>
        <v>44348.56</v>
      </c>
      <c r="AQ208" s="31">
        <f t="shared" si="170"/>
        <v>39</v>
      </c>
      <c r="AR208" s="29"/>
      <c r="AS208" s="26">
        <f t="shared" si="137"/>
        <v>9.9600000000000009</v>
      </c>
      <c r="AT208" s="31">
        <f t="shared" si="154"/>
        <v>66722.040000000008</v>
      </c>
      <c r="AU208" s="31">
        <f t="shared" si="171"/>
        <v>59</v>
      </c>
      <c r="AV208" s="29"/>
      <c r="AW208" s="26">
        <f t="shared" si="138"/>
        <v>13.280000000000001</v>
      </c>
      <c r="AX208" s="31">
        <f t="shared" si="162"/>
        <v>89228.32</v>
      </c>
      <c r="AY208" s="31">
        <f t="shared" si="172"/>
        <v>79</v>
      </c>
      <c r="AZ208" s="29"/>
      <c r="BA208" s="28">
        <f t="shared" si="139"/>
        <v>16.600000000000001</v>
      </c>
      <c r="BB208" s="31">
        <f t="shared" si="163"/>
        <v>111867.40000000001</v>
      </c>
      <c r="BC208" s="31">
        <f t="shared" si="173"/>
        <v>100</v>
      </c>
      <c r="BD208" s="29"/>
      <c r="BE208" s="28">
        <f t="shared" si="155"/>
        <v>19.920000000000002</v>
      </c>
      <c r="BF208" s="31">
        <f t="shared" si="164"/>
        <v>134639.28</v>
      </c>
      <c r="BG208" s="31">
        <f t="shared" si="174"/>
        <v>120</v>
      </c>
      <c r="BH208" s="29"/>
      <c r="BI208" s="28">
        <f t="shared" si="156"/>
        <v>23.240000000000002</v>
      </c>
      <c r="BJ208" s="31">
        <f t="shared" si="165"/>
        <v>157079.16</v>
      </c>
      <c r="BK208" s="31">
        <f t="shared" si="175"/>
        <v>140</v>
      </c>
      <c r="BL208" s="29"/>
      <c r="BM208" s="28">
        <f t="shared" si="157"/>
        <v>26.560000000000002</v>
      </c>
      <c r="BN208" s="31">
        <f t="shared" si="166"/>
        <v>180581.44</v>
      </c>
      <c r="BO208" s="31">
        <f t="shared" si="176"/>
        <v>161</v>
      </c>
      <c r="BP208" s="29"/>
      <c r="BQ208" s="28">
        <f t="shared" si="158"/>
        <v>29.880000000000003</v>
      </c>
      <c r="BR208" s="31">
        <f t="shared" si="167"/>
        <v>203751.72000000003</v>
      </c>
      <c r="BS208" s="31">
        <f t="shared" si="177"/>
        <v>181</v>
      </c>
      <c r="BT208" s="29"/>
      <c r="BU208" s="28">
        <f t="shared" si="159"/>
        <v>33.200000000000003</v>
      </c>
      <c r="BV208" s="31">
        <f t="shared" si="168"/>
        <v>227054.80000000002</v>
      </c>
      <c r="BW208" s="29"/>
    </row>
    <row r="209" spans="1:75" x14ac:dyDescent="0.4">
      <c r="A209" s="14">
        <v>4572</v>
      </c>
      <c r="B209" s="15" t="s">
        <v>241</v>
      </c>
      <c r="C209" s="3">
        <f>INDEX('[1]2013-14 ATR Data'!$A$1:$M$352,MATCH(A209,'[1]2013-14 ATR Data'!$A:$A,0),8)</f>
        <v>119486.48</v>
      </c>
      <c r="D209" s="3">
        <f>INDEX([2]Sheet1!$A$1:$N$343,MATCH(A209,[2]Sheet1!$A$1:$A$65536,0),6)</f>
        <v>119661.62</v>
      </c>
      <c r="E209" s="3">
        <f>INDEX('[3]2015-16 ATR Data'!$A$1:$K$372,MATCH($A209,'[3]2015-16 ATR Data'!$A:$A,0),6)</f>
        <v>110172.84</v>
      </c>
      <c r="F209" s="3">
        <f>INDEX('[4]349y2014'!$A$1:$CK$352,MATCH(A209,'[4]349y2014'!$A:$A,0),5)</f>
        <v>11039.28</v>
      </c>
      <c r="G209" s="3">
        <f>INDEX('[4]343y2015'!$A$1:$J$346,MATCH(A209,'[4]343y2015'!$A:$A,0),5)</f>
        <v>24010.43</v>
      </c>
      <c r="H209" s="3">
        <f>INDEX('[4]340y2016'!$A$1:$H$343,MATCH(A209,'[4]340y2016'!$A:$A,0),5)</f>
        <v>25743.86</v>
      </c>
      <c r="I209" s="3">
        <f t="shared" si="140"/>
        <v>84428.98</v>
      </c>
      <c r="J209" s="3">
        <f t="shared" si="160"/>
        <v>288527.36999999994</v>
      </c>
      <c r="K209" s="29"/>
      <c r="L209" s="29">
        <v>1723062</v>
      </c>
      <c r="M209" s="29">
        <v>1722640</v>
      </c>
      <c r="N209" s="29">
        <v>1652754</v>
      </c>
      <c r="O209" s="29">
        <f t="shared" si="141"/>
        <v>5098456</v>
      </c>
      <c r="Q209" s="17">
        <f t="shared" si="142"/>
        <v>5.6591126803879434E-2</v>
      </c>
      <c r="R209" s="29"/>
      <c r="S209" s="30">
        <v>264.39999999999998</v>
      </c>
      <c r="T209" s="19">
        <f t="shared" si="143"/>
        <v>14.9627</v>
      </c>
      <c r="U209" s="20">
        <f t="shared" si="144"/>
        <v>7.329019696947995E-4</v>
      </c>
      <c r="V209" s="19">
        <f t="shared" si="145"/>
        <v>83606.251269535904</v>
      </c>
      <c r="W209" s="22"/>
      <c r="X209" s="21">
        <f t="shared" si="146"/>
        <v>12.536549897966097</v>
      </c>
      <c r="Y209" s="21">
        <f t="shared" si="147"/>
        <v>3453.8875118043557</v>
      </c>
      <c r="Z209" s="22"/>
      <c r="AA209" s="23">
        <f t="shared" si="148"/>
        <v>0.51790186111926162</v>
      </c>
      <c r="AB209" s="23"/>
      <c r="AC209" s="21">
        <v>45257</v>
      </c>
      <c r="AD209" s="21">
        <f t="shared" si="149"/>
        <v>171.16868381240545</v>
      </c>
      <c r="AE209" s="23">
        <f t="shared" si="150"/>
        <v>3.7881727726013989E-3</v>
      </c>
      <c r="AF209" s="22">
        <f t="shared" si="151"/>
        <v>24007.676770985701</v>
      </c>
      <c r="AG209" s="22"/>
      <c r="AH209" s="24">
        <f t="shared" si="152"/>
        <v>3.5998915536040936</v>
      </c>
      <c r="AI209" s="25">
        <f t="shared" si="134"/>
        <v>16.649999999999999</v>
      </c>
      <c r="AJ209" s="29"/>
      <c r="AK209" s="26">
        <f t="shared" si="153"/>
        <v>1.665</v>
      </c>
      <c r="AL209" s="31">
        <f t="shared" si="135"/>
        <v>11103.885</v>
      </c>
      <c r="AM209" s="31">
        <f t="shared" si="169"/>
        <v>42</v>
      </c>
      <c r="AN209" s="29"/>
      <c r="AO209" s="26">
        <f t="shared" si="136"/>
        <v>3.33</v>
      </c>
      <c r="AP209" s="31">
        <f t="shared" si="161"/>
        <v>22241.07</v>
      </c>
      <c r="AQ209" s="31">
        <f t="shared" si="170"/>
        <v>84</v>
      </c>
      <c r="AR209" s="29"/>
      <c r="AS209" s="26">
        <f t="shared" si="137"/>
        <v>4.9949999999999992</v>
      </c>
      <c r="AT209" s="31">
        <f t="shared" si="154"/>
        <v>33461.504999999997</v>
      </c>
      <c r="AU209" s="31">
        <f t="shared" si="171"/>
        <v>127</v>
      </c>
      <c r="AV209" s="29"/>
      <c r="AW209" s="26">
        <f t="shared" si="138"/>
        <v>6.66</v>
      </c>
      <c r="AX209" s="31">
        <f t="shared" si="162"/>
        <v>44748.54</v>
      </c>
      <c r="AY209" s="31">
        <f t="shared" si="172"/>
        <v>169</v>
      </c>
      <c r="AZ209" s="29"/>
      <c r="BA209" s="28">
        <f t="shared" si="139"/>
        <v>8.3249999999999993</v>
      </c>
      <c r="BB209" s="31">
        <f t="shared" si="163"/>
        <v>56102.174999999996</v>
      </c>
      <c r="BC209" s="31">
        <f t="shared" si="173"/>
        <v>212</v>
      </c>
      <c r="BD209" s="29"/>
      <c r="BE209" s="28">
        <f t="shared" si="155"/>
        <v>9.9899999999999984</v>
      </c>
      <c r="BF209" s="31">
        <f t="shared" si="164"/>
        <v>67522.409999999989</v>
      </c>
      <c r="BG209" s="31">
        <f t="shared" si="174"/>
        <v>255</v>
      </c>
      <c r="BH209" s="29"/>
      <c r="BI209" s="28">
        <f t="shared" si="156"/>
        <v>11.654999999999998</v>
      </c>
      <c r="BJ209" s="31">
        <f t="shared" si="165"/>
        <v>78776.14499999999</v>
      </c>
      <c r="BK209" s="31">
        <f t="shared" si="175"/>
        <v>298</v>
      </c>
      <c r="BL209" s="29"/>
      <c r="BM209" s="28">
        <f t="shared" si="157"/>
        <v>13.32</v>
      </c>
      <c r="BN209" s="31">
        <f t="shared" si="166"/>
        <v>90562.680000000008</v>
      </c>
      <c r="BO209" s="31">
        <f t="shared" si="176"/>
        <v>343</v>
      </c>
      <c r="BP209" s="29"/>
      <c r="BQ209" s="28">
        <f t="shared" si="158"/>
        <v>14.984999999999999</v>
      </c>
      <c r="BR209" s="31">
        <f t="shared" si="167"/>
        <v>102182.715</v>
      </c>
      <c r="BS209" s="31">
        <f t="shared" si="177"/>
        <v>386</v>
      </c>
      <c r="BT209" s="29"/>
      <c r="BU209" s="28">
        <f t="shared" si="159"/>
        <v>16.649999999999999</v>
      </c>
      <c r="BV209" s="31">
        <f t="shared" si="168"/>
        <v>113869.34999999999</v>
      </c>
      <c r="BW209" s="29"/>
    </row>
    <row r="210" spans="1:75" x14ac:dyDescent="0.4">
      <c r="A210" s="14">
        <v>4581</v>
      </c>
      <c r="B210" s="15" t="s">
        <v>242</v>
      </c>
      <c r="C210" s="3">
        <f>INDEX('[1]2013-14 ATR Data'!$A$1:$M$352,MATCH(A210,'[1]2013-14 ATR Data'!$A:$A,0),8)</f>
        <v>1131268.56</v>
      </c>
      <c r="D210" s="3">
        <f>INDEX([2]Sheet1!$A$1:$N$343,MATCH(A210,[2]Sheet1!$A$1:$A$65536,0),6)</f>
        <v>1039914.68</v>
      </c>
      <c r="E210" s="3">
        <f>INDEX('[3]2015-16 ATR Data'!$A$1:$K$372,MATCH($A210,'[3]2015-16 ATR Data'!$A:$A,0),6)</f>
        <v>981838.61</v>
      </c>
      <c r="F210" s="3">
        <f>INDEX('[4]349y2014'!$A$1:$CK$352,MATCH(A210,'[4]349y2014'!$A:$A,0),5)</f>
        <v>190131.3</v>
      </c>
      <c r="G210" s="3">
        <f>INDEX('[4]343y2015'!$A$1:$J$346,MATCH(A210,'[4]343y2015'!$A:$A,0),5)</f>
        <v>143156.43</v>
      </c>
      <c r="H210" s="3">
        <f>INDEX('[4]340y2016'!$A$1:$H$343,MATCH(A210,'[4]340y2016'!$A:$A,0),5)</f>
        <v>166196.99</v>
      </c>
      <c r="I210" s="3">
        <f t="shared" si="140"/>
        <v>815641.62</v>
      </c>
      <c r="J210" s="3">
        <f t="shared" si="160"/>
        <v>2653537.13</v>
      </c>
      <c r="K210" s="29"/>
      <c r="L210" s="29">
        <v>32438240</v>
      </c>
      <c r="M210" s="29">
        <v>34022450</v>
      </c>
      <c r="N210" s="29">
        <v>34346866</v>
      </c>
      <c r="O210" s="29">
        <f t="shared" si="141"/>
        <v>100807556</v>
      </c>
      <c r="Q210" s="17">
        <f t="shared" si="142"/>
        <v>2.6322799949638695E-2</v>
      </c>
      <c r="R210" s="29"/>
      <c r="S210" s="30">
        <v>5084.2</v>
      </c>
      <c r="T210" s="19">
        <f t="shared" si="143"/>
        <v>133.8304</v>
      </c>
      <c r="U210" s="20">
        <f t="shared" si="144"/>
        <v>6.55527169328015E-3</v>
      </c>
      <c r="V210" s="19">
        <f t="shared" si="145"/>
        <v>747796.7245151276</v>
      </c>
      <c r="W210" s="22"/>
      <c r="X210" s="21">
        <f t="shared" si="146"/>
        <v>112.13026308518933</v>
      </c>
      <c r="Y210" s="21">
        <f t="shared" si="147"/>
        <v>66415.487471693283</v>
      </c>
      <c r="Z210" s="22"/>
      <c r="AA210" s="23">
        <f t="shared" si="148"/>
        <v>9.9588375276193251</v>
      </c>
      <c r="AB210" s="23"/>
      <c r="AC210" s="21">
        <v>216218</v>
      </c>
      <c r="AD210" s="21">
        <f t="shared" si="149"/>
        <v>42.527437945006099</v>
      </c>
      <c r="AE210" s="23">
        <f t="shared" si="150"/>
        <v>9.4118432720046352E-4</v>
      </c>
      <c r="AF210" s="22">
        <f t="shared" si="151"/>
        <v>5964.7884259063458</v>
      </c>
      <c r="AG210" s="22"/>
      <c r="AH210" s="24">
        <f t="shared" si="152"/>
        <v>0.89440522205823147</v>
      </c>
      <c r="AI210" s="25">
        <f t="shared" si="134"/>
        <v>122.98</v>
      </c>
      <c r="AJ210" s="29"/>
      <c r="AK210" s="26">
        <f t="shared" si="153"/>
        <v>12.298000000000002</v>
      </c>
      <c r="AL210" s="31">
        <f t="shared" si="135"/>
        <v>82015.362000000008</v>
      </c>
      <c r="AM210" s="31">
        <f t="shared" si="169"/>
        <v>16</v>
      </c>
      <c r="AN210" s="29"/>
      <c r="AO210" s="26">
        <f t="shared" si="136"/>
        <v>24.6</v>
      </c>
      <c r="AP210" s="31">
        <f t="shared" si="161"/>
        <v>164303.40000000002</v>
      </c>
      <c r="AQ210" s="31">
        <f t="shared" si="170"/>
        <v>32</v>
      </c>
      <c r="AR210" s="29"/>
      <c r="AS210" s="26">
        <f t="shared" si="137"/>
        <v>36.893999999999998</v>
      </c>
      <c r="AT210" s="31">
        <f t="shared" si="154"/>
        <v>247152.90599999999</v>
      </c>
      <c r="AU210" s="31">
        <f t="shared" si="171"/>
        <v>49</v>
      </c>
      <c r="AV210" s="29"/>
      <c r="AW210" s="26">
        <f t="shared" si="138"/>
        <v>49.192000000000007</v>
      </c>
      <c r="AX210" s="31">
        <f t="shared" si="162"/>
        <v>330521.04800000007</v>
      </c>
      <c r="AY210" s="31">
        <f t="shared" si="172"/>
        <v>65</v>
      </c>
      <c r="AZ210" s="29"/>
      <c r="BA210" s="28">
        <f t="shared" si="139"/>
        <v>61.49</v>
      </c>
      <c r="BB210" s="31">
        <f t="shared" si="163"/>
        <v>414381.11</v>
      </c>
      <c r="BC210" s="31">
        <f t="shared" si="173"/>
        <v>82</v>
      </c>
      <c r="BD210" s="29"/>
      <c r="BE210" s="28">
        <f t="shared" si="155"/>
        <v>73.787999999999997</v>
      </c>
      <c r="BF210" s="31">
        <f t="shared" si="164"/>
        <v>498733.092</v>
      </c>
      <c r="BG210" s="31">
        <f t="shared" si="174"/>
        <v>98</v>
      </c>
      <c r="BH210" s="29"/>
      <c r="BI210" s="28">
        <f t="shared" si="156"/>
        <v>86.085999999999999</v>
      </c>
      <c r="BJ210" s="31">
        <f t="shared" si="165"/>
        <v>581855.27399999998</v>
      </c>
      <c r="BK210" s="31">
        <f t="shared" si="175"/>
        <v>114</v>
      </c>
      <c r="BL210" s="29"/>
      <c r="BM210" s="28">
        <f t="shared" si="157"/>
        <v>98.384000000000015</v>
      </c>
      <c r="BN210" s="31">
        <f t="shared" si="166"/>
        <v>668912.81600000011</v>
      </c>
      <c r="BO210" s="31">
        <f t="shared" si="176"/>
        <v>132</v>
      </c>
      <c r="BP210" s="29"/>
      <c r="BQ210" s="28">
        <f t="shared" si="158"/>
        <v>110.682</v>
      </c>
      <c r="BR210" s="31">
        <f t="shared" si="167"/>
        <v>754740.55799999996</v>
      </c>
      <c r="BS210" s="31">
        <f t="shared" si="177"/>
        <v>148</v>
      </c>
      <c r="BT210" s="29"/>
      <c r="BU210" s="28">
        <f t="shared" si="159"/>
        <v>122.98</v>
      </c>
      <c r="BV210" s="31">
        <f t="shared" si="168"/>
        <v>841060.22</v>
      </c>
      <c r="BW210" s="29"/>
    </row>
    <row r="211" spans="1:75" x14ac:dyDescent="0.4">
      <c r="A211" s="14">
        <v>4599</v>
      </c>
      <c r="B211" s="15" t="s">
        <v>243</v>
      </c>
      <c r="C211" s="3">
        <f>INDEX('[1]2013-14 ATR Data'!$A$1:$M$352,MATCH(A211,'[1]2013-14 ATR Data'!$A:$A,0),8)</f>
        <v>267230.69</v>
      </c>
      <c r="D211" s="3">
        <f>INDEX([2]Sheet1!$A$1:$N$343,MATCH(A211,[2]Sheet1!$A$1:$A$65536,0),6)</f>
        <v>251725.85</v>
      </c>
      <c r="E211" s="3">
        <f>INDEX('[3]2015-16 ATR Data'!$A$1:$K$372,MATCH($A211,'[3]2015-16 ATR Data'!$A:$A,0),6)</f>
        <v>255416.7</v>
      </c>
      <c r="F211" s="3">
        <f>INDEX('[4]349y2014'!$A$1:$CK$352,MATCH(A211,'[4]349y2014'!$A:$A,0),5)</f>
        <v>47985.57</v>
      </c>
      <c r="G211" s="3">
        <f>INDEX('[4]343y2015'!$A$1:$J$346,MATCH(A211,'[4]343y2015'!$A:$A,0),5)</f>
        <v>47985.57</v>
      </c>
      <c r="H211" s="3">
        <f>INDEX('[4]340y2016'!$A$1:$H$343,MATCH(A211,'[4]340y2016'!$A:$A,0),5)</f>
        <v>21703.71</v>
      </c>
      <c r="I211" s="3">
        <f t="shared" si="140"/>
        <v>233712.99000000002</v>
      </c>
      <c r="J211" s="3">
        <f t="shared" si="160"/>
        <v>656698.39</v>
      </c>
      <c r="K211" s="29"/>
      <c r="L211" s="29">
        <v>4066409</v>
      </c>
      <c r="M211" s="29">
        <v>4187379</v>
      </c>
      <c r="N211" s="29">
        <v>4094815</v>
      </c>
      <c r="O211" s="29">
        <f t="shared" si="141"/>
        <v>12348603</v>
      </c>
      <c r="Q211" s="17">
        <f t="shared" si="142"/>
        <v>5.3179974285350338E-2</v>
      </c>
      <c r="R211" s="29"/>
      <c r="S211" s="30">
        <v>623.29999999999995</v>
      </c>
      <c r="T211" s="19">
        <f t="shared" si="143"/>
        <v>33.147100000000002</v>
      </c>
      <c r="U211" s="20">
        <f t="shared" si="144"/>
        <v>1.6236090331070254E-3</v>
      </c>
      <c r="V211" s="19">
        <f t="shared" si="145"/>
        <v>185214.21745115746</v>
      </c>
      <c r="W211" s="22"/>
      <c r="X211" s="21">
        <f t="shared" si="146"/>
        <v>27.772412273377935</v>
      </c>
      <c r="Y211" s="21">
        <f t="shared" si="147"/>
        <v>8142.2393574419621</v>
      </c>
      <c r="Z211" s="22"/>
      <c r="AA211" s="23">
        <f t="shared" si="148"/>
        <v>1.2209085856113304</v>
      </c>
      <c r="AB211" s="23"/>
      <c r="AC211" s="21">
        <v>94014</v>
      </c>
      <c r="AD211" s="21">
        <f t="shared" si="149"/>
        <v>150.83266484838762</v>
      </c>
      <c r="AE211" s="23">
        <f t="shared" si="150"/>
        <v>3.3381117472620499E-3</v>
      </c>
      <c r="AF211" s="22">
        <f t="shared" si="151"/>
        <v>21155.399361223954</v>
      </c>
      <c r="AG211" s="22"/>
      <c r="AH211" s="24">
        <f t="shared" si="152"/>
        <v>3.1721996343115841</v>
      </c>
      <c r="AI211" s="25">
        <f t="shared" si="134"/>
        <v>32.17</v>
      </c>
      <c r="AJ211" s="29"/>
      <c r="AK211" s="26">
        <f t="shared" si="153"/>
        <v>3.2170000000000005</v>
      </c>
      <c r="AL211" s="31">
        <f t="shared" si="135"/>
        <v>21454.173000000003</v>
      </c>
      <c r="AM211" s="31">
        <f t="shared" si="169"/>
        <v>34</v>
      </c>
      <c r="AN211" s="29"/>
      <c r="AO211" s="26">
        <f t="shared" si="136"/>
        <v>6.43</v>
      </c>
      <c r="AP211" s="31">
        <f t="shared" si="161"/>
        <v>42945.97</v>
      </c>
      <c r="AQ211" s="31">
        <f t="shared" si="170"/>
        <v>69</v>
      </c>
      <c r="AR211" s="29"/>
      <c r="AS211" s="26">
        <f t="shared" si="137"/>
        <v>9.6509999999999998</v>
      </c>
      <c r="AT211" s="31">
        <f t="shared" si="154"/>
        <v>64652.048999999999</v>
      </c>
      <c r="AU211" s="31">
        <f t="shared" si="171"/>
        <v>104</v>
      </c>
      <c r="AV211" s="29"/>
      <c r="AW211" s="26">
        <f t="shared" si="138"/>
        <v>12.868000000000002</v>
      </c>
      <c r="AX211" s="31">
        <f t="shared" si="162"/>
        <v>86460.092000000019</v>
      </c>
      <c r="AY211" s="31">
        <f t="shared" si="172"/>
        <v>139</v>
      </c>
      <c r="AZ211" s="29"/>
      <c r="BA211" s="28">
        <f t="shared" si="139"/>
        <v>16.085000000000001</v>
      </c>
      <c r="BB211" s="31">
        <f t="shared" si="163"/>
        <v>108396.815</v>
      </c>
      <c r="BC211" s="31">
        <f t="shared" si="173"/>
        <v>174</v>
      </c>
      <c r="BD211" s="29"/>
      <c r="BE211" s="28">
        <f t="shared" si="155"/>
        <v>19.302</v>
      </c>
      <c r="BF211" s="31">
        <f t="shared" si="164"/>
        <v>130462.21799999999</v>
      </c>
      <c r="BG211" s="31">
        <f t="shared" si="174"/>
        <v>209</v>
      </c>
      <c r="BH211" s="29"/>
      <c r="BI211" s="28">
        <f t="shared" si="156"/>
        <v>22.518999999999998</v>
      </c>
      <c r="BJ211" s="31">
        <f t="shared" si="165"/>
        <v>152205.921</v>
      </c>
      <c r="BK211" s="31">
        <f t="shared" si="175"/>
        <v>244</v>
      </c>
      <c r="BL211" s="29"/>
      <c r="BM211" s="28">
        <f t="shared" si="157"/>
        <v>25.736000000000004</v>
      </c>
      <c r="BN211" s="31">
        <f t="shared" si="166"/>
        <v>174979.06400000004</v>
      </c>
      <c r="BO211" s="31">
        <f t="shared" si="176"/>
        <v>281</v>
      </c>
      <c r="BP211" s="29"/>
      <c r="BQ211" s="28">
        <f t="shared" si="158"/>
        <v>28.953000000000003</v>
      </c>
      <c r="BR211" s="31">
        <f t="shared" si="167"/>
        <v>197430.50700000001</v>
      </c>
      <c r="BS211" s="31">
        <f t="shared" si="177"/>
        <v>317</v>
      </c>
      <c r="BT211" s="29"/>
      <c r="BU211" s="28">
        <f t="shared" si="159"/>
        <v>32.17</v>
      </c>
      <c r="BV211" s="31">
        <f t="shared" si="168"/>
        <v>220010.63</v>
      </c>
      <c r="BW211" s="29"/>
    </row>
    <row r="212" spans="1:75" x14ac:dyDescent="0.4">
      <c r="A212" s="14">
        <v>4617</v>
      </c>
      <c r="B212" s="15" t="s">
        <v>244</v>
      </c>
      <c r="C212" s="3">
        <f>INDEX('[1]2013-14 ATR Data'!$A$1:$M$352,MATCH(A212,'[1]2013-14 ATR Data'!$A:$A,0),8)</f>
        <v>395242.54</v>
      </c>
      <c r="D212" s="3">
        <f>INDEX([2]Sheet1!$A$1:$N$343,MATCH(A212,[2]Sheet1!$A$1:$A$65536,0),6)</f>
        <v>296215.82</v>
      </c>
      <c r="E212" s="3">
        <f>INDEX('[3]2015-16 ATR Data'!$A$1:$K$372,MATCH($A212,'[3]2015-16 ATR Data'!$A:$A,0),6)</f>
        <v>300632.71999999997</v>
      </c>
      <c r="F212" s="3">
        <f>INDEX('[4]349y2014'!$A$1:$CK$352,MATCH(A212,'[4]349y2014'!$A:$A,0),5)</f>
        <v>78562.720000000001</v>
      </c>
      <c r="G212" s="3">
        <f>INDEX('[4]343y2015'!$A$1:$J$346,MATCH(A212,'[4]343y2015'!$A:$A,0),5)</f>
        <v>26692.29</v>
      </c>
      <c r="H212" s="3">
        <f>INDEX('[4]340y2016'!$A$1:$H$343,MATCH(A212,'[4]340y2016'!$A:$A,0),5)</f>
        <v>42120.86</v>
      </c>
      <c r="I212" s="3">
        <f t="shared" si="140"/>
        <v>258511.86</v>
      </c>
      <c r="J212" s="3">
        <f t="shared" si="160"/>
        <v>844715.21</v>
      </c>
      <c r="K212" s="29"/>
      <c r="L212" s="29">
        <v>9215166</v>
      </c>
      <c r="M212" s="29">
        <v>9853295</v>
      </c>
      <c r="N212" s="29">
        <v>10136980</v>
      </c>
      <c r="O212" s="29">
        <f t="shared" si="141"/>
        <v>29205441</v>
      </c>
      <c r="Q212" s="17">
        <f t="shared" si="142"/>
        <v>2.892321365734556E-2</v>
      </c>
      <c r="R212" s="29"/>
      <c r="S212" s="30">
        <v>1548.1</v>
      </c>
      <c r="T212" s="19">
        <f t="shared" si="143"/>
        <v>44.776000000000003</v>
      </c>
      <c r="U212" s="20">
        <f t="shared" si="144"/>
        <v>2.1932150343891375E-3</v>
      </c>
      <c r="V212" s="19">
        <f t="shared" si="145"/>
        <v>250192.37883836075</v>
      </c>
      <c r="W212" s="22"/>
      <c r="X212" s="21">
        <f t="shared" si="146"/>
        <v>37.515726321541571</v>
      </c>
      <c r="Y212" s="21">
        <f t="shared" si="147"/>
        <v>20223.007779970965</v>
      </c>
      <c r="Z212" s="22"/>
      <c r="AA212" s="23">
        <f t="shared" si="148"/>
        <v>3.0323898305549504</v>
      </c>
      <c r="AB212" s="23"/>
      <c r="AC212" s="21">
        <v>76070</v>
      </c>
      <c r="AD212" s="21">
        <f t="shared" si="149"/>
        <v>49.137652606420779</v>
      </c>
      <c r="AE212" s="23">
        <f t="shared" si="150"/>
        <v>1.0874764797350082E-3</v>
      </c>
      <c r="AF212" s="22">
        <f t="shared" si="151"/>
        <v>6891.9200334146399</v>
      </c>
      <c r="AG212" s="22"/>
      <c r="AH212" s="24">
        <f t="shared" si="152"/>
        <v>1.0334263058051643</v>
      </c>
      <c r="AI212" s="25">
        <f t="shared" si="134"/>
        <v>41.58</v>
      </c>
      <c r="AJ212" s="29"/>
      <c r="AK212" s="26">
        <f t="shared" si="153"/>
        <v>4.1580000000000004</v>
      </c>
      <c r="AL212" s="31">
        <f t="shared" si="135"/>
        <v>27729.702000000001</v>
      </c>
      <c r="AM212" s="31">
        <f t="shared" si="169"/>
        <v>18</v>
      </c>
      <c r="AN212" s="29"/>
      <c r="AO212" s="26">
        <f t="shared" si="136"/>
        <v>8.32</v>
      </c>
      <c r="AP212" s="31">
        <f t="shared" si="161"/>
        <v>55569.279999999999</v>
      </c>
      <c r="AQ212" s="31">
        <f t="shared" si="170"/>
        <v>36</v>
      </c>
      <c r="AR212" s="29"/>
      <c r="AS212" s="26">
        <f t="shared" si="137"/>
        <v>12.473999999999998</v>
      </c>
      <c r="AT212" s="31">
        <f t="shared" si="154"/>
        <v>83563.325999999986</v>
      </c>
      <c r="AU212" s="31">
        <f t="shared" si="171"/>
        <v>54</v>
      </c>
      <c r="AV212" s="29"/>
      <c r="AW212" s="26">
        <f t="shared" si="138"/>
        <v>16.632000000000001</v>
      </c>
      <c r="AX212" s="31">
        <f t="shared" si="162"/>
        <v>111750.40800000001</v>
      </c>
      <c r="AY212" s="31">
        <f t="shared" si="172"/>
        <v>72</v>
      </c>
      <c r="AZ212" s="29"/>
      <c r="BA212" s="28">
        <f t="shared" si="139"/>
        <v>20.79</v>
      </c>
      <c r="BB212" s="31">
        <f t="shared" si="163"/>
        <v>140103.81</v>
      </c>
      <c r="BC212" s="31">
        <f t="shared" si="173"/>
        <v>91</v>
      </c>
      <c r="BD212" s="29"/>
      <c r="BE212" s="28">
        <f t="shared" si="155"/>
        <v>24.947999999999997</v>
      </c>
      <c r="BF212" s="31">
        <f t="shared" si="164"/>
        <v>168623.53199999998</v>
      </c>
      <c r="BG212" s="31">
        <f t="shared" si="174"/>
        <v>109</v>
      </c>
      <c r="BH212" s="29"/>
      <c r="BI212" s="28">
        <f t="shared" si="156"/>
        <v>29.105999999999998</v>
      </c>
      <c r="BJ212" s="31">
        <f t="shared" si="165"/>
        <v>196727.454</v>
      </c>
      <c r="BK212" s="31">
        <f t="shared" si="175"/>
        <v>127</v>
      </c>
      <c r="BL212" s="29"/>
      <c r="BM212" s="28">
        <f t="shared" si="157"/>
        <v>33.264000000000003</v>
      </c>
      <c r="BN212" s="31">
        <f t="shared" si="166"/>
        <v>226161.93600000002</v>
      </c>
      <c r="BO212" s="31">
        <f t="shared" si="176"/>
        <v>146</v>
      </c>
      <c r="BP212" s="29"/>
      <c r="BQ212" s="28">
        <f t="shared" si="158"/>
        <v>37.421999999999997</v>
      </c>
      <c r="BR212" s="31">
        <f t="shared" si="167"/>
        <v>255180.61799999999</v>
      </c>
      <c r="BS212" s="31">
        <f t="shared" si="177"/>
        <v>165</v>
      </c>
      <c r="BT212" s="29"/>
      <c r="BU212" s="28">
        <f t="shared" si="159"/>
        <v>41.58</v>
      </c>
      <c r="BV212" s="31">
        <f t="shared" si="168"/>
        <v>284365.62</v>
      </c>
      <c r="BW212" s="29"/>
    </row>
    <row r="213" spans="1:75" x14ac:dyDescent="0.4">
      <c r="A213" s="14">
        <v>4644</v>
      </c>
      <c r="B213" s="15" t="s">
        <v>245</v>
      </c>
      <c r="C213" s="3">
        <f>INDEX('[1]2013-14 ATR Data'!$A$1:$M$352,MATCH(A213,'[1]2013-14 ATR Data'!$A:$A,0),8)</f>
        <v>227410.14</v>
      </c>
      <c r="D213" s="3">
        <f>INDEX([2]Sheet1!$A$1:$N$343,MATCH(A213,[2]Sheet1!$A$1:$A$65536,0),6)</f>
        <v>236495.86</v>
      </c>
      <c r="E213" s="3">
        <f>INDEX('[3]2015-16 ATR Data'!$A$1:$K$372,MATCH($A213,'[3]2015-16 ATR Data'!$A:$A,0),6)</f>
        <v>228277.24</v>
      </c>
      <c r="F213" s="3">
        <f>INDEX('[4]349y2014'!$A$1:$CK$352,MATCH(A213,'[4]349y2014'!$A:$A,0),5)</f>
        <v>40807.72</v>
      </c>
      <c r="G213" s="3">
        <f>INDEX('[4]343y2015'!$A$1:$J$346,MATCH(A213,'[4]343y2015'!$A:$A,0),5)</f>
        <v>53813.15</v>
      </c>
      <c r="H213" s="3">
        <f>INDEX('[4]340y2016'!$A$1:$H$343,MATCH(A213,'[4]340y2016'!$A:$A,0),5)</f>
        <v>41926.720000000001</v>
      </c>
      <c r="I213" s="3">
        <f t="shared" si="140"/>
        <v>186350.52</v>
      </c>
      <c r="J213" s="3">
        <f t="shared" si="160"/>
        <v>555635.65</v>
      </c>
      <c r="K213" s="29"/>
      <c r="L213" s="29">
        <v>2833002</v>
      </c>
      <c r="M213" s="29">
        <v>3102919</v>
      </c>
      <c r="N213" s="29">
        <v>3030933</v>
      </c>
      <c r="O213" s="29">
        <f t="shared" si="141"/>
        <v>8966854</v>
      </c>
      <c r="Q213" s="17">
        <f t="shared" si="142"/>
        <v>6.1965506519900959E-2</v>
      </c>
      <c r="R213" s="29"/>
      <c r="S213" s="30">
        <v>470.8</v>
      </c>
      <c r="T213" s="19">
        <f t="shared" si="143"/>
        <v>29.173400000000001</v>
      </c>
      <c r="U213" s="20">
        <f t="shared" si="144"/>
        <v>1.4289695257336085E-3</v>
      </c>
      <c r="V213" s="19">
        <f t="shared" si="145"/>
        <v>163010.593728851</v>
      </c>
      <c r="W213" s="22"/>
      <c r="X213" s="21">
        <f t="shared" si="146"/>
        <v>24.44303399742855</v>
      </c>
      <c r="Y213" s="21">
        <f t="shared" si="147"/>
        <v>6150.1143742719023</v>
      </c>
      <c r="Z213" s="22"/>
      <c r="AA213" s="23">
        <f t="shared" si="148"/>
        <v>0.92219438810494858</v>
      </c>
      <c r="AB213" s="23"/>
      <c r="AC213" s="21">
        <v>61721</v>
      </c>
      <c r="AD213" s="21">
        <f t="shared" si="149"/>
        <v>131.0981308411215</v>
      </c>
      <c r="AE213" s="23">
        <f t="shared" si="150"/>
        <v>2.9013623212500251E-3</v>
      </c>
      <c r="AF213" s="22">
        <f t="shared" si="151"/>
        <v>18387.48467542947</v>
      </c>
      <c r="AG213" s="22"/>
      <c r="AH213" s="24">
        <f t="shared" si="152"/>
        <v>2.7571576961207782</v>
      </c>
      <c r="AI213" s="25">
        <f t="shared" si="134"/>
        <v>28.12</v>
      </c>
      <c r="AJ213" s="29"/>
      <c r="AK213" s="26">
        <f t="shared" si="153"/>
        <v>2.8120000000000003</v>
      </c>
      <c r="AL213" s="31">
        <f t="shared" si="135"/>
        <v>18753.228000000003</v>
      </c>
      <c r="AM213" s="31">
        <f t="shared" si="169"/>
        <v>40</v>
      </c>
      <c r="AN213" s="29"/>
      <c r="AO213" s="26">
        <f t="shared" si="136"/>
        <v>5.62</v>
      </c>
      <c r="AP213" s="31">
        <f t="shared" si="161"/>
        <v>37535.980000000003</v>
      </c>
      <c r="AQ213" s="31">
        <f t="shared" si="170"/>
        <v>80</v>
      </c>
      <c r="AR213" s="29"/>
      <c r="AS213" s="26">
        <f t="shared" si="137"/>
        <v>8.4359999999999999</v>
      </c>
      <c r="AT213" s="31">
        <f t="shared" si="154"/>
        <v>56512.764000000003</v>
      </c>
      <c r="AU213" s="31">
        <f t="shared" si="171"/>
        <v>120</v>
      </c>
      <c r="AV213" s="29"/>
      <c r="AW213" s="26">
        <f t="shared" si="138"/>
        <v>11.248000000000001</v>
      </c>
      <c r="AX213" s="31">
        <f t="shared" si="162"/>
        <v>75575.312000000005</v>
      </c>
      <c r="AY213" s="31">
        <f t="shared" si="172"/>
        <v>161</v>
      </c>
      <c r="AZ213" s="29"/>
      <c r="BA213" s="28">
        <f t="shared" si="139"/>
        <v>14.06</v>
      </c>
      <c r="BB213" s="31">
        <f t="shared" si="163"/>
        <v>94750.34</v>
      </c>
      <c r="BC213" s="31">
        <f t="shared" si="173"/>
        <v>201</v>
      </c>
      <c r="BD213" s="29"/>
      <c r="BE213" s="28">
        <f t="shared" si="155"/>
        <v>16.872</v>
      </c>
      <c r="BF213" s="31">
        <f t="shared" si="164"/>
        <v>114037.848</v>
      </c>
      <c r="BG213" s="31">
        <f t="shared" si="174"/>
        <v>242</v>
      </c>
      <c r="BH213" s="29"/>
      <c r="BI213" s="28">
        <f t="shared" si="156"/>
        <v>19.684000000000001</v>
      </c>
      <c r="BJ213" s="31">
        <f t="shared" si="165"/>
        <v>133044.15600000002</v>
      </c>
      <c r="BK213" s="31">
        <f t="shared" si="175"/>
        <v>283</v>
      </c>
      <c r="BL213" s="29"/>
      <c r="BM213" s="28">
        <f t="shared" si="157"/>
        <v>22.496000000000002</v>
      </c>
      <c r="BN213" s="31">
        <f t="shared" si="166"/>
        <v>152950.304</v>
      </c>
      <c r="BO213" s="31">
        <f t="shared" si="176"/>
        <v>325</v>
      </c>
      <c r="BP213" s="29"/>
      <c r="BQ213" s="28">
        <f t="shared" si="158"/>
        <v>25.308</v>
      </c>
      <c r="BR213" s="31">
        <f t="shared" si="167"/>
        <v>172575.25200000001</v>
      </c>
      <c r="BS213" s="31">
        <f t="shared" si="177"/>
        <v>367</v>
      </c>
      <c r="BT213" s="29"/>
      <c r="BU213" s="28">
        <f t="shared" si="159"/>
        <v>28.12</v>
      </c>
      <c r="BV213" s="31">
        <f t="shared" si="168"/>
        <v>192312.68</v>
      </c>
      <c r="BW213" s="29"/>
    </row>
    <row r="214" spans="1:75" x14ac:dyDescent="0.4">
      <c r="A214" s="14">
        <v>4662</v>
      </c>
      <c r="B214" s="15" t="s">
        <v>246</v>
      </c>
      <c r="C214" s="3">
        <f>INDEX('[1]2013-14 ATR Data'!$A$1:$M$352,MATCH(A214,'[1]2013-14 ATR Data'!$A:$A,0),8)</f>
        <v>610478.09</v>
      </c>
      <c r="D214" s="3">
        <f>INDEX([2]Sheet1!$A$1:$N$343,MATCH(A214,[2]Sheet1!$A$1:$A$65536,0),6)</f>
        <v>420750.38</v>
      </c>
      <c r="E214" s="3">
        <f>INDEX('[3]2015-16 ATR Data'!$A$1:$K$372,MATCH($A214,'[3]2015-16 ATR Data'!$A:$A,0),6)</f>
        <v>440735.89</v>
      </c>
      <c r="F214" s="3">
        <f>INDEX('[4]349y2014'!$A$1:$CK$352,MATCH(A214,'[4]349y2014'!$A:$A,0),5)</f>
        <v>104352.87</v>
      </c>
      <c r="G214" s="3">
        <f>INDEX('[4]343y2015'!$A$1:$J$346,MATCH(A214,'[4]343y2015'!$A:$A,0),5)</f>
        <v>70282.429999999993</v>
      </c>
      <c r="H214" s="3">
        <f>INDEX('[4]340y2016'!$A$1:$H$343,MATCH(A214,'[4]340y2016'!$A:$A,0),5)</f>
        <v>58873.29</v>
      </c>
      <c r="I214" s="3">
        <f t="shared" si="140"/>
        <v>381862.60000000003</v>
      </c>
      <c r="J214" s="3">
        <f t="shared" si="160"/>
        <v>1238455.7699999998</v>
      </c>
      <c r="K214" s="29"/>
      <c r="L214" s="29">
        <v>6139975</v>
      </c>
      <c r="M214" s="29">
        <v>6252049</v>
      </c>
      <c r="N214" s="29">
        <v>6254554</v>
      </c>
      <c r="O214" s="29">
        <f t="shared" si="141"/>
        <v>18646578</v>
      </c>
      <c r="Q214" s="17">
        <f t="shared" si="142"/>
        <v>6.6417321719835123E-2</v>
      </c>
      <c r="R214" s="29"/>
      <c r="S214" s="30">
        <v>962.8</v>
      </c>
      <c r="T214" s="19">
        <f t="shared" si="143"/>
        <v>63.946599999999997</v>
      </c>
      <c r="U214" s="20">
        <f t="shared" si="144"/>
        <v>3.1322280801784077E-3</v>
      </c>
      <c r="V214" s="19">
        <f t="shared" si="145"/>
        <v>357310.88021764148</v>
      </c>
      <c r="W214" s="22"/>
      <c r="X214" s="21">
        <f t="shared" si="146"/>
        <v>53.577879774725069</v>
      </c>
      <c r="Y214" s="21">
        <f t="shared" si="147"/>
        <v>12577.16677899105</v>
      </c>
      <c r="Z214" s="22"/>
      <c r="AA214" s="23">
        <f t="shared" si="148"/>
        <v>1.8859149466173415</v>
      </c>
      <c r="AB214" s="23"/>
      <c r="AC214" s="21">
        <v>157523</v>
      </c>
      <c r="AD214" s="21">
        <f t="shared" si="149"/>
        <v>163.60926464478604</v>
      </c>
      <c r="AE214" s="23">
        <f t="shared" si="150"/>
        <v>3.6208735609135801E-3</v>
      </c>
      <c r="AF214" s="22">
        <f t="shared" si="151"/>
        <v>22947.412195068882</v>
      </c>
      <c r="AG214" s="22"/>
      <c r="AH214" s="24">
        <f t="shared" si="152"/>
        <v>3.4409075116312615</v>
      </c>
      <c r="AI214" s="25">
        <f t="shared" si="134"/>
        <v>58.9</v>
      </c>
      <c r="AJ214" s="29"/>
      <c r="AK214" s="26">
        <f t="shared" si="153"/>
        <v>5.8900000000000006</v>
      </c>
      <c r="AL214" s="31">
        <f t="shared" si="135"/>
        <v>39280.410000000003</v>
      </c>
      <c r="AM214" s="31">
        <f t="shared" si="169"/>
        <v>41</v>
      </c>
      <c r="AN214" s="29"/>
      <c r="AO214" s="26">
        <f t="shared" si="136"/>
        <v>11.78</v>
      </c>
      <c r="AP214" s="31">
        <f t="shared" si="161"/>
        <v>78678.62</v>
      </c>
      <c r="AQ214" s="31">
        <f t="shared" si="170"/>
        <v>82</v>
      </c>
      <c r="AR214" s="29"/>
      <c r="AS214" s="26">
        <f t="shared" si="137"/>
        <v>17.669999999999998</v>
      </c>
      <c r="AT214" s="31">
        <f t="shared" si="154"/>
        <v>118371.32999999999</v>
      </c>
      <c r="AU214" s="31">
        <f t="shared" si="171"/>
        <v>123</v>
      </c>
      <c r="AV214" s="29"/>
      <c r="AW214" s="26">
        <f t="shared" si="138"/>
        <v>23.560000000000002</v>
      </c>
      <c r="AX214" s="31">
        <f t="shared" si="162"/>
        <v>158299.64000000001</v>
      </c>
      <c r="AY214" s="31">
        <f t="shared" si="172"/>
        <v>164</v>
      </c>
      <c r="AZ214" s="29"/>
      <c r="BA214" s="28">
        <f t="shared" si="139"/>
        <v>29.45</v>
      </c>
      <c r="BB214" s="31">
        <f t="shared" si="163"/>
        <v>198463.55</v>
      </c>
      <c r="BC214" s="31">
        <f t="shared" si="173"/>
        <v>206</v>
      </c>
      <c r="BD214" s="29"/>
      <c r="BE214" s="28">
        <f t="shared" si="155"/>
        <v>35.339999999999996</v>
      </c>
      <c r="BF214" s="31">
        <f t="shared" si="164"/>
        <v>238863.05999999997</v>
      </c>
      <c r="BG214" s="31">
        <f t="shared" si="174"/>
        <v>248</v>
      </c>
      <c r="BH214" s="29"/>
      <c r="BI214" s="28">
        <f t="shared" si="156"/>
        <v>41.23</v>
      </c>
      <c r="BJ214" s="31">
        <f t="shared" si="165"/>
        <v>278673.57</v>
      </c>
      <c r="BK214" s="31">
        <f t="shared" si="175"/>
        <v>289</v>
      </c>
      <c r="BL214" s="29"/>
      <c r="BM214" s="28">
        <f t="shared" si="157"/>
        <v>47.120000000000005</v>
      </c>
      <c r="BN214" s="31">
        <f t="shared" si="166"/>
        <v>320368.88</v>
      </c>
      <c r="BO214" s="31">
        <f t="shared" si="176"/>
        <v>333</v>
      </c>
      <c r="BP214" s="29"/>
      <c r="BQ214" s="28">
        <f t="shared" si="158"/>
        <v>53.01</v>
      </c>
      <c r="BR214" s="31">
        <f t="shared" si="167"/>
        <v>361475.19</v>
      </c>
      <c r="BS214" s="31">
        <f t="shared" si="177"/>
        <v>375</v>
      </c>
      <c r="BT214" s="29"/>
      <c r="BU214" s="28">
        <f t="shared" si="159"/>
        <v>58.9</v>
      </c>
      <c r="BV214" s="31">
        <f t="shared" si="168"/>
        <v>402817.1</v>
      </c>
      <c r="BW214" s="29"/>
    </row>
    <row r="215" spans="1:75" x14ac:dyDescent="0.4">
      <c r="A215" s="14">
        <v>4689</v>
      </c>
      <c r="B215" s="15" t="s">
        <v>247</v>
      </c>
      <c r="C215" s="3">
        <f>INDEX('[1]2013-14 ATR Data'!$A$1:$M$352,MATCH(A215,'[1]2013-14 ATR Data'!$A:$A,0),8)</f>
        <v>172455.49</v>
      </c>
      <c r="D215" s="3">
        <f>INDEX([2]Sheet1!$A$1:$N$343,MATCH(A215,[2]Sheet1!$A$1:$A$65536,0),6)</f>
        <v>187212.99</v>
      </c>
      <c r="E215" s="3">
        <f>INDEX('[3]2015-16 ATR Data'!$A$1:$K$372,MATCH($A215,'[3]2015-16 ATR Data'!$A:$A,0),6)</f>
        <v>140840.19</v>
      </c>
      <c r="F215" s="3">
        <f>INDEX('[4]349y2014'!$A$1:$CK$352,MATCH(A215,'[4]349y2014'!$A:$A,0),5)</f>
        <v>24208.57</v>
      </c>
      <c r="G215" s="3">
        <f>INDEX('[4]343y2015'!$A$1:$J$346,MATCH(A215,'[4]343y2015'!$A:$A,0),5)</f>
        <v>34781.43</v>
      </c>
      <c r="H215" s="3">
        <f>INDEX('[4]340y2016'!$A$1:$H$343,MATCH(A215,'[4]340y2016'!$A:$A,0),5)</f>
        <v>25411.14</v>
      </c>
      <c r="I215" s="3">
        <f t="shared" si="140"/>
        <v>115429.05</v>
      </c>
      <c r="J215" s="3">
        <f t="shared" si="160"/>
        <v>416107.52999999997</v>
      </c>
      <c r="K215" s="29"/>
      <c r="L215" s="29">
        <v>3193326</v>
      </c>
      <c r="M215" s="29">
        <v>3346606</v>
      </c>
      <c r="N215" s="29">
        <v>3164341</v>
      </c>
      <c r="O215" s="29">
        <f t="shared" si="141"/>
        <v>9704273</v>
      </c>
      <c r="Q215" s="17">
        <f t="shared" si="142"/>
        <v>4.2878794733000603E-2</v>
      </c>
      <c r="R215" s="29"/>
      <c r="S215" s="30">
        <v>492.3</v>
      </c>
      <c r="T215" s="19">
        <f t="shared" si="143"/>
        <v>21.109200000000001</v>
      </c>
      <c r="U215" s="20">
        <f t="shared" si="144"/>
        <v>1.0339694212061635E-3</v>
      </c>
      <c r="V215" s="19">
        <f t="shared" si="145"/>
        <v>117950.7093839272</v>
      </c>
      <c r="W215" s="22"/>
      <c r="X215" s="21">
        <f t="shared" si="146"/>
        <v>17.686416161932403</v>
      </c>
      <c r="Y215" s="21">
        <f t="shared" si="147"/>
        <v>6430.9713391122714</v>
      </c>
      <c r="Z215" s="22"/>
      <c r="AA215" s="23">
        <f t="shared" si="148"/>
        <v>0.96430819299929094</v>
      </c>
      <c r="AB215" s="23"/>
      <c r="AC215" s="21">
        <v>33805</v>
      </c>
      <c r="AD215" s="21">
        <f t="shared" si="149"/>
        <v>68.667479179362175</v>
      </c>
      <c r="AE215" s="23">
        <f t="shared" si="150"/>
        <v>1.5196954793174659E-3</v>
      </c>
      <c r="AF215" s="22">
        <f t="shared" si="151"/>
        <v>9631.1229840574342</v>
      </c>
      <c r="AG215" s="22"/>
      <c r="AH215" s="24">
        <f t="shared" si="152"/>
        <v>1.4441629905619184</v>
      </c>
      <c r="AI215" s="25">
        <f t="shared" si="134"/>
        <v>20.09</v>
      </c>
      <c r="AJ215" s="29"/>
      <c r="AK215" s="26">
        <f t="shared" si="153"/>
        <v>2.0089999999999999</v>
      </c>
      <c r="AL215" s="31">
        <f t="shared" si="135"/>
        <v>13398.020999999999</v>
      </c>
      <c r="AM215" s="31">
        <f t="shared" si="169"/>
        <v>27</v>
      </c>
      <c r="AN215" s="29"/>
      <c r="AO215" s="26">
        <f t="shared" si="136"/>
        <v>4.0199999999999996</v>
      </c>
      <c r="AP215" s="31">
        <f t="shared" si="161"/>
        <v>26849.579999999998</v>
      </c>
      <c r="AQ215" s="31">
        <f t="shared" si="170"/>
        <v>55</v>
      </c>
      <c r="AR215" s="29"/>
      <c r="AS215" s="26">
        <f t="shared" si="137"/>
        <v>6.0270000000000001</v>
      </c>
      <c r="AT215" s="31">
        <f t="shared" si="154"/>
        <v>40374.873</v>
      </c>
      <c r="AU215" s="31">
        <f t="shared" si="171"/>
        <v>82</v>
      </c>
      <c r="AV215" s="29"/>
      <c r="AW215" s="26">
        <f t="shared" si="138"/>
        <v>8.0359999999999996</v>
      </c>
      <c r="AX215" s="31">
        <f t="shared" si="162"/>
        <v>53993.883999999998</v>
      </c>
      <c r="AY215" s="31">
        <f t="shared" si="172"/>
        <v>110</v>
      </c>
      <c r="AZ215" s="29"/>
      <c r="BA215" s="28">
        <f t="shared" si="139"/>
        <v>10.045</v>
      </c>
      <c r="BB215" s="31">
        <f t="shared" si="163"/>
        <v>67693.255000000005</v>
      </c>
      <c r="BC215" s="31">
        <f t="shared" si="173"/>
        <v>138</v>
      </c>
      <c r="BD215" s="29"/>
      <c r="BE215" s="28">
        <f t="shared" si="155"/>
        <v>12.054</v>
      </c>
      <c r="BF215" s="31">
        <f t="shared" si="164"/>
        <v>81472.986000000004</v>
      </c>
      <c r="BG215" s="31">
        <f t="shared" si="174"/>
        <v>165</v>
      </c>
      <c r="BH215" s="29"/>
      <c r="BI215" s="28">
        <f t="shared" si="156"/>
        <v>14.062999999999999</v>
      </c>
      <c r="BJ215" s="31">
        <f t="shared" si="165"/>
        <v>95051.816999999995</v>
      </c>
      <c r="BK215" s="31">
        <f t="shared" si="175"/>
        <v>193</v>
      </c>
      <c r="BL215" s="29"/>
      <c r="BM215" s="28">
        <f t="shared" si="157"/>
        <v>16.071999999999999</v>
      </c>
      <c r="BN215" s="31">
        <f t="shared" si="166"/>
        <v>109273.52799999999</v>
      </c>
      <c r="BO215" s="31">
        <f t="shared" si="176"/>
        <v>222</v>
      </c>
      <c r="BP215" s="29"/>
      <c r="BQ215" s="28">
        <f t="shared" si="158"/>
        <v>18.081</v>
      </c>
      <c r="BR215" s="31">
        <f t="shared" si="167"/>
        <v>123294.33899999999</v>
      </c>
      <c r="BS215" s="31">
        <f t="shared" si="177"/>
        <v>250</v>
      </c>
      <c r="BT215" s="29"/>
      <c r="BU215" s="28">
        <f t="shared" si="159"/>
        <v>20.09</v>
      </c>
      <c r="BV215" s="31">
        <f t="shared" si="168"/>
        <v>137395.51</v>
      </c>
      <c r="BW215" s="29"/>
    </row>
    <row r="216" spans="1:75" x14ac:dyDescent="0.4">
      <c r="A216" s="14">
        <v>4725</v>
      </c>
      <c r="B216" s="15" t="s">
        <v>248</v>
      </c>
      <c r="C216" s="3">
        <f>INDEX('[1]2013-14 ATR Data'!$A$1:$M$352,MATCH(A216,'[1]2013-14 ATR Data'!$A:$A,0),8)</f>
        <v>737489.28</v>
      </c>
      <c r="D216" s="3">
        <f>INDEX([2]Sheet1!$A$1:$N$343,MATCH(A216,[2]Sheet1!$A$1:$A$65536,0),6)</f>
        <v>846117.96</v>
      </c>
      <c r="E216" s="3">
        <f>INDEX('[3]2015-16 ATR Data'!$A$1:$K$372,MATCH($A216,'[3]2015-16 ATR Data'!$A:$A,0),6)</f>
        <v>823101.94</v>
      </c>
      <c r="F216" s="3">
        <f>INDEX('[4]349y2014'!$A$1:$CK$352,MATCH(A216,'[4]349y2014'!$A:$A,0),5)</f>
        <v>38053.15</v>
      </c>
      <c r="G216" s="3">
        <f>INDEX('[4]343y2015'!$A$1:$J$346,MATCH(A216,'[4]343y2015'!$A:$A,0),5)</f>
        <v>49832.86</v>
      </c>
      <c r="H216" s="3">
        <f>INDEX('[4]340y2016'!$A$1:$H$343,MATCH(A216,'[4]340y2016'!$A:$A,0),5)</f>
        <v>49832.86</v>
      </c>
      <c r="I216" s="3">
        <f t="shared" si="140"/>
        <v>773269.08</v>
      </c>
      <c r="J216" s="3">
        <f t="shared" si="160"/>
        <v>2268990.3099999996</v>
      </c>
      <c r="K216" s="29"/>
      <c r="L216" s="29">
        <v>18399114</v>
      </c>
      <c r="M216" s="29">
        <v>19115188</v>
      </c>
      <c r="N216" s="29">
        <v>19042129</v>
      </c>
      <c r="O216" s="29">
        <f t="shared" si="141"/>
        <v>56556431</v>
      </c>
      <c r="Q216" s="17">
        <f t="shared" si="142"/>
        <v>4.0119050475444597E-2</v>
      </c>
      <c r="R216" s="29"/>
      <c r="S216" s="30">
        <v>2965.2</v>
      </c>
      <c r="T216" s="19">
        <f t="shared" si="143"/>
        <v>118.961</v>
      </c>
      <c r="U216" s="20">
        <f t="shared" si="144"/>
        <v>5.8269397379392121E-3</v>
      </c>
      <c r="V216" s="19">
        <f t="shared" si="145"/>
        <v>664711.8004955831</v>
      </c>
      <c r="W216" s="22"/>
      <c r="X216" s="21">
        <f t="shared" si="146"/>
        <v>99.671884914617351</v>
      </c>
      <c r="Y216" s="21">
        <f t="shared" si="147"/>
        <v>38734.74754161224</v>
      </c>
      <c r="Z216" s="22"/>
      <c r="AA216" s="23">
        <f t="shared" si="148"/>
        <v>5.8081792684978621</v>
      </c>
      <c r="AB216" s="23"/>
      <c r="AC216" s="21">
        <v>162074</v>
      </c>
      <c r="AD216" s="21">
        <f t="shared" si="149"/>
        <v>54.658707675704846</v>
      </c>
      <c r="AE216" s="23">
        <f t="shared" si="150"/>
        <v>1.2096641955231168E-3</v>
      </c>
      <c r="AF216" s="22">
        <f t="shared" si="151"/>
        <v>7666.2889342321005</v>
      </c>
      <c r="AG216" s="22"/>
      <c r="AH216" s="24">
        <f t="shared" si="152"/>
        <v>1.1495410007845406</v>
      </c>
      <c r="AI216" s="25">
        <f t="shared" si="134"/>
        <v>106.63</v>
      </c>
      <c r="AJ216" s="29"/>
      <c r="AK216" s="26">
        <f t="shared" si="153"/>
        <v>10.663</v>
      </c>
      <c r="AL216" s="31">
        <f t="shared" si="135"/>
        <v>71111.547000000006</v>
      </c>
      <c r="AM216" s="31">
        <f t="shared" si="169"/>
        <v>24</v>
      </c>
      <c r="AN216" s="29"/>
      <c r="AO216" s="26">
        <f t="shared" si="136"/>
        <v>21.33</v>
      </c>
      <c r="AP216" s="31">
        <f t="shared" si="161"/>
        <v>142463.06999999998</v>
      </c>
      <c r="AQ216" s="31">
        <f t="shared" si="170"/>
        <v>48</v>
      </c>
      <c r="AR216" s="29"/>
      <c r="AS216" s="26">
        <f t="shared" si="137"/>
        <v>31.988999999999997</v>
      </c>
      <c r="AT216" s="31">
        <f t="shared" si="154"/>
        <v>214294.31099999999</v>
      </c>
      <c r="AU216" s="31">
        <f t="shared" si="171"/>
        <v>72</v>
      </c>
      <c r="AV216" s="29"/>
      <c r="AW216" s="26">
        <f t="shared" si="138"/>
        <v>42.652000000000001</v>
      </c>
      <c r="AX216" s="31">
        <f t="shared" si="162"/>
        <v>286578.788</v>
      </c>
      <c r="AY216" s="31">
        <f t="shared" si="172"/>
        <v>97</v>
      </c>
      <c r="AZ216" s="29"/>
      <c r="BA216" s="28">
        <f t="shared" si="139"/>
        <v>53.314999999999998</v>
      </c>
      <c r="BB216" s="31">
        <f t="shared" si="163"/>
        <v>359289.78499999997</v>
      </c>
      <c r="BC216" s="31">
        <f t="shared" si="173"/>
        <v>121</v>
      </c>
      <c r="BD216" s="29"/>
      <c r="BE216" s="28">
        <f t="shared" si="155"/>
        <v>63.977999999999994</v>
      </c>
      <c r="BF216" s="31">
        <f t="shared" si="164"/>
        <v>432427.30199999997</v>
      </c>
      <c r="BG216" s="31">
        <f t="shared" si="174"/>
        <v>146</v>
      </c>
      <c r="BH216" s="29"/>
      <c r="BI216" s="28">
        <f t="shared" si="156"/>
        <v>74.640999999999991</v>
      </c>
      <c r="BJ216" s="31">
        <f t="shared" si="165"/>
        <v>504498.51899999991</v>
      </c>
      <c r="BK216" s="31">
        <f t="shared" si="175"/>
        <v>170</v>
      </c>
      <c r="BL216" s="29"/>
      <c r="BM216" s="28">
        <f t="shared" si="157"/>
        <v>85.304000000000002</v>
      </c>
      <c r="BN216" s="31">
        <f t="shared" si="166"/>
        <v>579981.89600000007</v>
      </c>
      <c r="BO216" s="31">
        <f t="shared" si="176"/>
        <v>196</v>
      </c>
      <c r="BP216" s="29"/>
      <c r="BQ216" s="28">
        <f t="shared" si="158"/>
        <v>95.966999999999999</v>
      </c>
      <c r="BR216" s="31">
        <f t="shared" si="167"/>
        <v>654398.973</v>
      </c>
      <c r="BS216" s="31">
        <f t="shared" si="177"/>
        <v>221</v>
      </c>
      <c r="BT216" s="29"/>
      <c r="BU216" s="28">
        <f t="shared" si="159"/>
        <v>106.63</v>
      </c>
      <c r="BV216" s="31">
        <f t="shared" si="168"/>
        <v>729242.57</v>
      </c>
      <c r="BW216" s="29"/>
    </row>
    <row r="217" spans="1:75" x14ac:dyDescent="0.4">
      <c r="A217" s="14">
        <v>4772</v>
      </c>
      <c r="B217" s="15" t="s">
        <v>249</v>
      </c>
      <c r="C217" s="3">
        <f>INDEX('[1]2013-14 ATR Data'!$A$1:$M$352,MATCH(A217,'[1]2013-14 ATR Data'!$A:$A,0),8)</f>
        <v>500542.7</v>
      </c>
      <c r="D217" s="3">
        <f>INDEX([2]Sheet1!$A$1:$N$343,MATCH(A217,[2]Sheet1!$A$1:$A$65536,0),6)</f>
        <v>461384.07</v>
      </c>
      <c r="E217" s="3">
        <f>INDEX('[3]2015-16 ATR Data'!$A$1:$K$372,MATCH($A217,'[3]2015-16 ATR Data'!$A:$A,0),6)</f>
        <v>492858.25</v>
      </c>
      <c r="F217" s="3">
        <f>INDEX('[4]349y2014'!$A$1:$CK$352,MATCH(A217,'[4]349y2014'!$A:$A,0),5)</f>
        <v>48577.29</v>
      </c>
      <c r="G217" s="3">
        <f>INDEX('[4]343y2015'!$A$1:$J$346,MATCH(A217,'[4]343y2015'!$A:$A,0),5)</f>
        <v>37268.720000000001</v>
      </c>
      <c r="H217" s="3">
        <f>INDEX('[4]340y2016'!$A$1:$H$343,MATCH(A217,'[4]340y2016'!$A:$A,0),5)</f>
        <v>62039.72</v>
      </c>
      <c r="I217" s="3">
        <f t="shared" si="140"/>
        <v>430818.53</v>
      </c>
      <c r="J217" s="3">
        <f t="shared" si="160"/>
        <v>1306899.29</v>
      </c>
      <c r="K217" s="29"/>
      <c r="L217" s="29">
        <v>5318384</v>
      </c>
      <c r="M217" s="29">
        <v>5392291</v>
      </c>
      <c r="N217" s="29">
        <v>5319984</v>
      </c>
      <c r="O217" s="29">
        <f t="shared" si="141"/>
        <v>16030659</v>
      </c>
      <c r="Q217" s="17">
        <f t="shared" si="142"/>
        <v>8.1524988461173065E-2</v>
      </c>
      <c r="R217" s="29"/>
      <c r="S217" s="30">
        <v>814.1</v>
      </c>
      <c r="T217" s="19">
        <f t="shared" si="143"/>
        <v>66.369500000000002</v>
      </c>
      <c r="U217" s="20">
        <f t="shared" si="144"/>
        <v>3.2509064057729552E-3</v>
      </c>
      <c r="V217" s="19">
        <f t="shared" si="145"/>
        <v>370849.18454780645</v>
      </c>
      <c r="W217" s="22"/>
      <c r="X217" s="21">
        <f t="shared" si="146"/>
        <v>55.607914911951781</v>
      </c>
      <c r="Y217" s="21">
        <f t="shared" si="147"/>
        <v>10634.681631467196</v>
      </c>
      <c r="Z217" s="22"/>
      <c r="AA217" s="23">
        <f t="shared" si="148"/>
        <v>1.5946441192783321</v>
      </c>
      <c r="AB217" s="23"/>
      <c r="AC217" s="21">
        <v>143482</v>
      </c>
      <c r="AD217" s="21">
        <f t="shared" si="149"/>
        <v>176.24616140523275</v>
      </c>
      <c r="AE217" s="23">
        <f t="shared" si="150"/>
        <v>3.9005435751468124E-3</v>
      </c>
      <c r="AF217" s="22">
        <f t="shared" si="151"/>
        <v>24719.830642508819</v>
      </c>
      <c r="AG217" s="22"/>
      <c r="AH217" s="24">
        <f t="shared" si="152"/>
        <v>3.7066772593355553</v>
      </c>
      <c r="AI217" s="25">
        <f t="shared" si="134"/>
        <v>60.91</v>
      </c>
      <c r="AJ217" s="29"/>
      <c r="AK217" s="26">
        <f t="shared" si="153"/>
        <v>6.0910000000000002</v>
      </c>
      <c r="AL217" s="31">
        <f t="shared" si="135"/>
        <v>40620.879000000001</v>
      </c>
      <c r="AM217" s="31">
        <f t="shared" si="169"/>
        <v>50</v>
      </c>
      <c r="AN217" s="29"/>
      <c r="AO217" s="26">
        <f t="shared" si="136"/>
        <v>12.18</v>
      </c>
      <c r="AP217" s="31">
        <f t="shared" si="161"/>
        <v>81350.22</v>
      </c>
      <c r="AQ217" s="31">
        <f t="shared" si="170"/>
        <v>100</v>
      </c>
      <c r="AR217" s="29"/>
      <c r="AS217" s="26">
        <f t="shared" si="137"/>
        <v>18.273</v>
      </c>
      <c r="AT217" s="31">
        <f t="shared" si="154"/>
        <v>122410.827</v>
      </c>
      <c r="AU217" s="31">
        <f t="shared" si="171"/>
        <v>150</v>
      </c>
      <c r="AV217" s="29"/>
      <c r="AW217" s="26">
        <f t="shared" si="138"/>
        <v>24.364000000000001</v>
      </c>
      <c r="AX217" s="31">
        <f t="shared" si="162"/>
        <v>163701.71600000001</v>
      </c>
      <c r="AY217" s="31">
        <f t="shared" si="172"/>
        <v>201</v>
      </c>
      <c r="AZ217" s="29"/>
      <c r="BA217" s="28">
        <f t="shared" si="139"/>
        <v>30.454999999999998</v>
      </c>
      <c r="BB217" s="31">
        <f t="shared" si="163"/>
        <v>205236.245</v>
      </c>
      <c r="BC217" s="31">
        <f t="shared" si="173"/>
        <v>252</v>
      </c>
      <c r="BD217" s="29"/>
      <c r="BE217" s="28">
        <f t="shared" si="155"/>
        <v>36.545999999999999</v>
      </c>
      <c r="BF217" s="31">
        <f t="shared" si="164"/>
        <v>247014.41399999999</v>
      </c>
      <c r="BG217" s="31">
        <f t="shared" si="174"/>
        <v>303</v>
      </c>
      <c r="BH217" s="29"/>
      <c r="BI217" s="28">
        <f t="shared" si="156"/>
        <v>42.636999999999993</v>
      </c>
      <c r="BJ217" s="31">
        <f t="shared" si="165"/>
        <v>288183.48299999995</v>
      </c>
      <c r="BK217" s="31">
        <f t="shared" si="175"/>
        <v>354</v>
      </c>
      <c r="BL217" s="29"/>
      <c r="BM217" s="28">
        <f t="shared" si="157"/>
        <v>48.728000000000002</v>
      </c>
      <c r="BN217" s="31">
        <f t="shared" si="166"/>
        <v>331301.67200000002</v>
      </c>
      <c r="BO217" s="31">
        <f t="shared" si="176"/>
        <v>407</v>
      </c>
      <c r="BP217" s="29"/>
      <c r="BQ217" s="28">
        <f t="shared" si="158"/>
        <v>54.818999999999996</v>
      </c>
      <c r="BR217" s="31">
        <f t="shared" si="167"/>
        <v>373810.76099999994</v>
      </c>
      <c r="BS217" s="31">
        <f t="shared" si="177"/>
        <v>459</v>
      </c>
      <c r="BT217" s="29"/>
      <c r="BU217" s="28">
        <f t="shared" si="159"/>
        <v>60.91</v>
      </c>
      <c r="BV217" s="31">
        <f t="shared" si="168"/>
        <v>416563.49</v>
      </c>
      <c r="BW217" s="29"/>
    </row>
    <row r="218" spans="1:75" x14ac:dyDescent="0.4">
      <c r="A218" s="14">
        <v>4773</v>
      </c>
      <c r="B218" s="15" t="s">
        <v>250</v>
      </c>
      <c r="C218" s="3">
        <f>INDEX('[1]2013-14 ATR Data'!$A$1:$M$352,MATCH(A218,'[1]2013-14 ATR Data'!$A:$A,0),8)</f>
        <v>431153.81</v>
      </c>
      <c r="D218" s="3">
        <f>INDEX([2]Sheet1!$A$1:$N$343,MATCH(A218,[2]Sheet1!$A$1:$A$65536,0),6)</f>
        <v>320290.03999999998</v>
      </c>
      <c r="E218" s="3">
        <f>INDEX('[3]2015-16 ATR Data'!$A$1:$K$372,MATCH($A218,'[3]2015-16 ATR Data'!$A:$A,0),6)</f>
        <v>279829.59999999998</v>
      </c>
      <c r="F218" s="3">
        <f>INDEX('[4]349y2014'!$A$1:$CK$352,MATCH(A218,'[4]349y2014'!$A:$A,0),5)</f>
        <v>86192.88</v>
      </c>
      <c r="G218" s="3">
        <f>INDEX('[4]343y2015'!$A$1:$J$346,MATCH(A218,'[4]343y2015'!$A:$A,0),5)</f>
        <v>64673.88</v>
      </c>
      <c r="H218" s="3">
        <f>INDEX('[4]340y2016'!$A$1:$H$343,MATCH(A218,'[4]340y2016'!$A:$A,0),5)</f>
        <v>33186.43</v>
      </c>
      <c r="I218" s="3">
        <f t="shared" si="140"/>
        <v>246643.16999999998</v>
      </c>
      <c r="J218" s="3">
        <f t="shared" si="160"/>
        <v>847220.26</v>
      </c>
      <c r="K218" s="29"/>
      <c r="L218" s="29">
        <v>3427557</v>
      </c>
      <c r="M218" s="29">
        <v>3529033</v>
      </c>
      <c r="N218" s="29">
        <v>3657919</v>
      </c>
      <c r="O218" s="29">
        <f t="shared" si="141"/>
        <v>10614509</v>
      </c>
      <c r="Q218" s="17">
        <f t="shared" si="142"/>
        <v>7.9817187964134756E-2</v>
      </c>
      <c r="R218" s="29"/>
      <c r="S218" s="30">
        <v>524.70000000000005</v>
      </c>
      <c r="T218" s="19">
        <f t="shared" si="143"/>
        <v>41.880099999999999</v>
      </c>
      <c r="U218" s="20">
        <f t="shared" si="144"/>
        <v>2.0513682544604363E-3</v>
      </c>
      <c r="V218" s="19">
        <f t="shared" si="145"/>
        <v>234011.11856772445</v>
      </c>
      <c r="W218" s="22"/>
      <c r="X218" s="21">
        <f t="shared" si="146"/>
        <v>35.089386499883709</v>
      </c>
      <c r="Y218" s="21">
        <f t="shared" si="147"/>
        <v>6854.2162535693869</v>
      </c>
      <c r="Z218" s="22"/>
      <c r="AA218" s="23">
        <f t="shared" si="148"/>
        <v>1.0277727175842535</v>
      </c>
      <c r="AB218" s="23"/>
      <c r="AC218" s="21">
        <v>111693</v>
      </c>
      <c r="AD218" s="21">
        <f t="shared" si="149"/>
        <v>212.87021154945683</v>
      </c>
      <c r="AE218" s="23">
        <f t="shared" si="150"/>
        <v>4.7110786945895131E-3</v>
      </c>
      <c r="AF218" s="22">
        <f t="shared" si="151"/>
        <v>29856.625167788563</v>
      </c>
      <c r="AG218" s="22"/>
      <c r="AH218" s="24">
        <f t="shared" si="152"/>
        <v>4.4769268507705151</v>
      </c>
      <c r="AI218" s="25">
        <f t="shared" si="134"/>
        <v>40.590000000000003</v>
      </c>
      <c r="AJ218" s="29"/>
      <c r="AK218" s="26">
        <f t="shared" si="153"/>
        <v>4.0590000000000002</v>
      </c>
      <c r="AL218" s="31">
        <f t="shared" si="135"/>
        <v>27069.471000000001</v>
      </c>
      <c r="AM218" s="31">
        <f t="shared" si="169"/>
        <v>52</v>
      </c>
      <c r="AN218" s="29"/>
      <c r="AO218" s="26">
        <f t="shared" si="136"/>
        <v>8.1199999999999992</v>
      </c>
      <c r="AP218" s="31">
        <f t="shared" si="161"/>
        <v>54233.479999999996</v>
      </c>
      <c r="AQ218" s="31">
        <f t="shared" si="170"/>
        <v>103</v>
      </c>
      <c r="AR218" s="29"/>
      <c r="AS218" s="26">
        <f t="shared" si="137"/>
        <v>12.177000000000001</v>
      </c>
      <c r="AT218" s="31">
        <f t="shared" si="154"/>
        <v>81573.723000000013</v>
      </c>
      <c r="AU218" s="31">
        <f t="shared" si="171"/>
        <v>155</v>
      </c>
      <c r="AV218" s="29"/>
      <c r="AW218" s="26">
        <f t="shared" si="138"/>
        <v>16.236000000000001</v>
      </c>
      <c r="AX218" s="31">
        <f t="shared" si="162"/>
        <v>109089.68400000001</v>
      </c>
      <c r="AY218" s="31">
        <f t="shared" si="172"/>
        <v>208</v>
      </c>
      <c r="AZ218" s="29"/>
      <c r="BA218" s="28">
        <f t="shared" si="139"/>
        <v>20.295000000000002</v>
      </c>
      <c r="BB218" s="31">
        <f t="shared" si="163"/>
        <v>136768.005</v>
      </c>
      <c r="BC218" s="31">
        <f t="shared" si="173"/>
        <v>261</v>
      </c>
      <c r="BD218" s="29"/>
      <c r="BE218" s="28">
        <f t="shared" si="155"/>
        <v>24.354000000000003</v>
      </c>
      <c r="BF218" s="31">
        <f t="shared" si="164"/>
        <v>164608.68600000002</v>
      </c>
      <c r="BG218" s="31">
        <f t="shared" si="174"/>
        <v>314</v>
      </c>
      <c r="BH218" s="29"/>
      <c r="BI218" s="28">
        <f t="shared" si="156"/>
        <v>28.413</v>
      </c>
      <c r="BJ218" s="31">
        <f t="shared" si="165"/>
        <v>192043.467</v>
      </c>
      <c r="BK218" s="31">
        <f t="shared" si="175"/>
        <v>366</v>
      </c>
      <c r="BL218" s="29"/>
      <c r="BM218" s="28">
        <f t="shared" si="157"/>
        <v>32.472000000000001</v>
      </c>
      <c r="BN218" s="31">
        <f t="shared" si="166"/>
        <v>220777.128</v>
      </c>
      <c r="BO218" s="31">
        <f t="shared" si="176"/>
        <v>421</v>
      </c>
      <c r="BP218" s="29"/>
      <c r="BQ218" s="28">
        <f t="shared" si="158"/>
        <v>36.531000000000006</v>
      </c>
      <c r="BR218" s="31">
        <f t="shared" si="167"/>
        <v>249104.88900000005</v>
      </c>
      <c r="BS218" s="31">
        <f t="shared" si="177"/>
        <v>475</v>
      </c>
      <c r="BT218" s="29"/>
      <c r="BU218" s="28">
        <f t="shared" si="159"/>
        <v>40.590000000000003</v>
      </c>
      <c r="BV218" s="31">
        <f t="shared" si="168"/>
        <v>277595.01</v>
      </c>
      <c r="BW218" s="29"/>
    </row>
    <row r="219" spans="1:75" x14ac:dyDescent="0.4">
      <c r="A219" s="14">
        <v>4774</v>
      </c>
      <c r="B219" s="15" t="s">
        <v>251</v>
      </c>
      <c r="C219" s="3">
        <f>INDEX('[1]2013-14 ATR Data'!$A$1:$M$352,MATCH(A219,'[1]2013-14 ATR Data'!$A:$A,0),8)</f>
        <v>415903.72</v>
      </c>
      <c r="D219" s="3">
        <f>INDEX([2]Sheet1!$A$1:$N$343,MATCH(A219,[2]Sheet1!$A$1:$A$65536,0),6)</f>
        <v>387194.79</v>
      </c>
      <c r="E219" s="3">
        <f>INDEX('[3]2015-16 ATR Data'!$A$1:$K$372,MATCH($A219,'[3]2015-16 ATR Data'!$A:$A,0),6)</f>
        <v>376277.67</v>
      </c>
      <c r="F219" s="3">
        <f>INDEX('[4]349y2014'!$A$1:$CK$352,MATCH(A219,'[4]349y2014'!$A:$A,0),5)</f>
        <v>35153.43</v>
      </c>
      <c r="G219" s="3">
        <f>INDEX('[4]343y2015'!$A$1:$J$346,MATCH(A219,'[4]343y2015'!$A:$A,0),5)</f>
        <v>61593.71</v>
      </c>
      <c r="H219" s="3">
        <f>INDEX('[4]340y2016'!$A$1:$H$343,MATCH(A219,'[4]340y2016'!$A:$A,0),5)</f>
        <v>61593.71</v>
      </c>
      <c r="I219" s="3">
        <f t="shared" si="140"/>
        <v>314683.95999999996</v>
      </c>
      <c r="J219" s="3">
        <f t="shared" si="160"/>
        <v>1021035.33</v>
      </c>
      <c r="K219" s="29"/>
      <c r="L219" s="29">
        <v>5159840</v>
      </c>
      <c r="M219" s="29">
        <v>5404504</v>
      </c>
      <c r="N219" s="29">
        <v>5346352</v>
      </c>
      <c r="O219" s="29">
        <f t="shared" si="141"/>
        <v>15910696</v>
      </c>
      <c r="Q219" s="17">
        <f t="shared" si="142"/>
        <v>6.4172889105542585E-2</v>
      </c>
      <c r="R219" s="29"/>
      <c r="S219" s="30">
        <v>753.7</v>
      </c>
      <c r="T219" s="19">
        <f t="shared" si="143"/>
        <v>48.367100000000001</v>
      </c>
      <c r="U219" s="20">
        <f t="shared" si="144"/>
        <v>2.369114054176408E-3</v>
      </c>
      <c r="V219" s="19">
        <f t="shared" si="145"/>
        <v>270258.16970057349</v>
      </c>
      <c r="W219" s="22"/>
      <c r="X219" s="21">
        <f t="shared" si="146"/>
        <v>40.524541865433122</v>
      </c>
      <c r="Y219" s="21">
        <f t="shared" si="147"/>
        <v>9845.669506985414</v>
      </c>
      <c r="Z219" s="22"/>
      <c r="AA219" s="23">
        <f t="shared" si="148"/>
        <v>1.4763337092495747</v>
      </c>
      <c r="AB219" s="23"/>
      <c r="AC219" s="21">
        <v>109827</v>
      </c>
      <c r="AD219" s="21">
        <f t="shared" si="149"/>
        <v>145.7171288310999</v>
      </c>
      <c r="AE219" s="23">
        <f t="shared" si="150"/>
        <v>3.2248986651354779E-3</v>
      </c>
      <c r="AF219" s="22">
        <f t="shared" si="151"/>
        <v>20437.90751354476</v>
      </c>
      <c r="AG219" s="22"/>
      <c r="AH219" s="24">
        <f t="shared" si="152"/>
        <v>3.0646135123024081</v>
      </c>
      <c r="AI219" s="25">
        <f t="shared" si="134"/>
        <v>45.07</v>
      </c>
      <c r="AJ219" s="29"/>
      <c r="AK219" s="26">
        <f t="shared" si="153"/>
        <v>4.5070000000000006</v>
      </c>
      <c r="AL219" s="31">
        <f t="shared" si="135"/>
        <v>30057.183000000005</v>
      </c>
      <c r="AM219" s="31">
        <f t="shared" si="169"/>
        <v>40</v>
      </c>
      <c r="AN219" s="29"/>
      <c r="AO219" s="26">
        <f t="shared" si="136"/>
        <v>9.01</v>
      </c>
      <c r="AP219" s="31">
        <f t="shared" si="161"/>
        <v>60177.79</v>
      </c>
      <c r="AQ219" s="31">
        <f t="shared" si="170"/>
        <v>80</v>
      </c>
      <c r="AR219" s="29"/>
      <c r="AS219" s="26">
        <f t="shared" si="137"/>
        <v>13.520999999999999</v>
      </c>
      <c r="AT219" s="31">
        <f t="shared" si="154"/>
        <v>90577.178999999989</v>
      </c>
      <c r="AU219" s="31">
        <f t="shared" si="171"/>
        <v>120</v>
      </c>
      <c r="AV219" s="29"/>
      <c r="AW219" s="26">
        <f t="shared" si="138"/>
        <v>18.028000000000002</v>
      </c>
      <c r="AX219" s="31">
        <f t="shared" si="162"/>
        <v>121130.13200000001</v>
      </c>
      <c r="AY219" s="31">
        <f t="shared" si="172"/>
        <v>161</v>
      </c>
      <c r="AZ219" s="29"/>
      <c r="BA219" s="28">
        <f t="shared" si="139"/>
        <v>22.535</v>
      </c>
      <c r="BB219" s="31">
        <f t="shared" si="163"/>
        <v>151863.36499999999</v>
      </c>
      <c r="BC219" s="31">
        <f t="shared" si="173"/>
        <v>201</v>
      </c>
      <c r="BD219" s="29"/>
      <c r="BE219" s="28">
        <f t="shared" si="155"/>
        <v>27.041999999999998</v>
      </c>
      <c r="BF219" s="31">
        <f t="shared" si="164"/>
        <v>182776.878</v>
      </c>
      <c r="BG219" s="31">
        <f t="shared" si="174"/>
        <v>243</v>
      </c>
      <c r="BH219" s="29"/>
      <c r="BI219" s="28">
        <f t="shared" si="156"/>
        <v>31.548999999999999</v>
      </c>
      <c r="BJ219" s="31">
        <f t="shared" si="165"/>
        <v>213239.69099999999</v>
      </c>
      <c r="BK219" s="31">
        <f t="shared" si="175"/>
        <v>283</v>
      </c>
      <c r="BL219" s="29"/>
      <c r="BM219" s="28">
        <f t="shared" si="157"/>
        <v>36.056000000000004</v>
      </c>
      <c r="BN219" s="31">
        <f t="shared" si="166"/>
        <v>245144.74400000004</v>
      </c>
      <c r="BO219" s="31">
        <f t="shared" si="176"/>
        <v>325</v>
      </c>
      <c r="BP219" s="29"/>
      <c r="BQ219" s="28">
        <f t="shared" si="158"/>
        <v>40.563000000000002</v>
      </c>
      <c r="BR219" s="31">
        <f t="shared" si="167"/>
        <v>276599.09700000001</v>
      </c>
      <c r="BS219" s="31">
        <f t="shared" si="177"/>
        <v>367</v>
      </c>
      <c r="BT219" s="29"/>
      <c r="BU219" s="28">
        <f t="shared" si="159"/>
        <v>45.07</v>
      </c>
      <c r="BV219" s="31">
        <f t="shared" si="168"/>
        <v>308233.73</v>
      </c>
      <c r="BW219" s="29"/>
    </row>
    <row r="220" spans="1:75" x14ac:dyDescent="0.4">
      <c r="A220" s="14">
        <v>4775</v>
      </c>
      <c r="B220" s="15" t="s">
        <v>252</v>
      </c>
      <c r="C220" s="3">
        <f>INDEX('[1]2013-14 ATR Data'!$A$1:$M$352,MATCH(A220,'[1]2013-14 ATR Data'!$A:$A,0),8)</f>
        <v>189725.58</v>
      </c>
      <c r="D220" s="3">
        <f>INDEX([2]Sheet1!$A$1:$N$343,MATCH(A220,[2]Sheet1!$A$1:$A$65536,0),6)</f>
        <v>182640.62</v>
      </c>
      <c r="E220" s="3">
        <f>INDEX('[3]2015-16 ATR Data'!$A$1:$K$372,MATCH($A220,'[3]2015-16 ATR Data'!$A:$A,0),6)</f>
        <v>174864.07</v>
      </c>
      <c r="F220" s="3">
        <f>INDEX('[4]349y2014'!$A$1:$CK$352,MATCH(A220,'[4]349y2014'!$A:$A,0),5)</f>
        <v>21895.14</v>
      </c>
      <c r="G220" s="3">
        <f>INDEX('[4]343y2015'!$A$1:$J$346,MATCH(A220,'[4]343y2015'!$A:$A,0),5)</f>
        <v>32866.559999999998</v>
      </c>
      <c r="H220" s="3">
        <f>INDEX('[4]340y2016'!$A$1:$H$343,MATCH(A220,'[4]340y2016'!$A:$A,0),5)</f>
        <v>32866.559999999998</v>
      </c>
      <c r="I220" s="3">
        <f t="shared" si="140"/>
        <v>141997.51</v>
      </c>
      <c r="J220" s="3">
        <f t="shared" si="160"/>
        <v>459602.01</v>
      </c>
      <c r="K220" s="29"/>
      <c r="L220" s="29">
        <v>1446930</v>
      </c>
      <c r="M220" s="29">
        <v>1385632</v>
      </c>
      <c r="N220" s="29">
        <v>1402592</v>
      </c>
      <c r="O220" s="29">
        <f t="shared" si="141"/>
        <v>4235154</v>
      </c>
      <c r="Q220" s="17">
        <f t="shared" si="142"/>
        <v>0.10852073147753305</v>
      </c>
      <c r="R220" s="29"/>
      <c r="S220" s="30">
        <v>195.3</v>
      </c>
      <c r="T220" s="19">
        <f t="shared" si="143"/>
        <v>21.194099999999999</v>
      </c>
      <c r="U220" s="20">
        <f t="shared" si="144"/>
        <v>1.0381279873223782E-3</v>
      </c>
      <c r="V220" s="19">
        <f t="shared" si="145"/>
        <v>118425.10041848535</v>
      </c>
      <c r="W220" s="22"/>
      <c r="X220" s="21">
        <f t="shared" si="146"/>
        <v>17.757549920300697</v>
      </c>
      <c r="Y220" s="21">
        <f t="shared" si="147"/>
        <v>2551.2262899220532</v>
      </c>
      <c r="Z220" s="22"/>
      <c r="AA220" s="23">
        <f t="shared" si="148"/>
        <v>0.38255005097046829</v>
      </c>
      <c r="AB220" s="23"/>
      <c r="AC220" s="21">
        <v>41627</v>
      </c>
      <c r="AD220" s="21">
        <f t="shared" si="149"/>
        <v>213.14388120839732</v>
      </c>
      <c r="AE220" s="23">
        <f t="shared" si="150"/>
        <v>4.7171353395761726E-3</v>
      </c>
      <c r="AF220" s="22">
        <f t="shared" si="151"/>
        <v>29895.009366156704</v>
      </c>
      <c r="AG220" s="22"/>
      <c r="AH220" s="24">
        <f t="shared" si="152"/>
        <v>4.4826824660603846</v>
      </c>
      <c r="AI220" s="25">
        <f t="shared" si="134"/>
        <v>22.62</v>
      </c>
      <c r="AJ220" s="29"/>
      <c r="AK220" s="26">
        <f t="shared" si="153"/>
        <v>2.262</v>
      </c>
      <c r="AL220" s="31">
        <f t="shared" si="135"/>
        <v>15085.278</v>
      </c>
      <c r="AM220" s="31">
        <f t="shared" si="169"/>
        <v>77</v>
      </c>
      <c r="AN220" s="29"/>
      <c r="AO220" s="26">
        <f t="shared" si="136"/>
        <v>4.5199999999999996</v>
      </c>
      <c r="AP220" s="31">
        <f t="shared" si="161"/>
        <v>30189.079999999998</v>
      </c>
      <c r="AQ220" s="31">
        <f t="shared" si="170"/>
        <v>155</v>
      </c>
      <c r="AR220" s="29"/>
      <c r="AS220" s="26">
        <f t="shared" si="137"/>
        <v>6.7860000000000005</v>
      </c>
      <c r="AT220" s="31">
        <f t="shared" si="154"/>
        <v>45459.414000000004</v>
      </c>
      <c r="AU220" s="31">
        <f t="shared" si="171"/>
        <v>233</v>
      </c>
      <c r="AV220" s="29"/>
      <c r="AW220" s="26">
        <f t="shared" si="138"/>
        <v>9.048</v>
      </c>
      <c r="AX220" s="31">
        <f t="shared" si="162"/>
        <v>60793.512000000002</v>
      </c>
      <c r="AY220" s="31">
        <f t="shared" si="172"/>
        <v>311</v>
      </c>
      <c r="AZ220" s="29"/>
      <c r="BA220" s="28">
        <f t="shared" si="139"/>
        <v>11.31</v>
      </c>
      <c r="BB220" s="31">
        <f t="shared" si="163"/>
        <v>76218.09</v>
      </c>
      <c r="BC220" s="31">
        <f t="shared" si="173"/>
        <v>390</v>
      </c>
      <c r="BD220" s="29"/>
      <c r="BE220" s="28">
        <f t="shared" si="155"/>
        <v>13.572000000000001</v>
      </c>
      <c r="BF220" s="31">
        <f t="shared" si="164"/>
        <v>91733.148000000001</v>
      </c>
      <c r="BG220" s="31">
        <f t="shared" si="174"/>
        <v>470</v>
      </c>
      <c r="BH220" s="29"/>
      <c r="BI220" s="28">
        <f t="shared" si="156"/>
        <v>15.834</v>
      </c>
      <c r="BJ220" s="31">
        <f t="shared" si="165"/>
        <v>107022.00599999999</v>
      </c>
      <c r="BK220" s="31">
        <f t="shared" si="175"/>
        <v>548</v>
      </c>
      <c r="BL220" s="29"/>
      <c r="BM220" s="28">
        <f t="shared" si="157"/>
        <v>18.096</v>
      </c>
      <c r="BN220" s="31">
        <f t="shared" si="166"/>
        <v>123034.704</v>
      </c>
      <c r="BO220" s="31">
        <f t="shared" si="176"/>
        <v>630</v>
      </c>
      <c r="BP220" s="29"/>
      <c r="BQ220" s="28">
        <f t="shared" si="158"/>
        <v>20.358000000000001</v>
      </c>
      <c r="BR220" s="31">
        <f t="shared" si="167"/>
        <v>138821.20199999999</v>
      </c>
      <c r="BS220" s="31">
        <f t="shared" si="177"/>
        <v>711</v>
      </c>
      <c r="BT220" s="29"/>
      <c r="BU220" s="28">
        <f t="shared" si="159"/>
        <v>22.62</v>
      </c>
      <c r="BV220" s="31">
        <f t="shared" si="168"/>
        <v>154698.18</v>
      </c>
      <c r="BW220" s="29"/>
    </row>
    <row r="221" spans="1:75" x14ac:dyDescent="0.4">
      <c r="A221" s="14">
        <v>4776</v>
      </c>
      <c r="B221" s="15" t="s">
        <v>253</v>
      </c>
      <c r="C221" s="3">
        <f>INDEX('[1]2013-14 ATR Data'!$A$1:$M$352,MATCH(A221,'[1]2013-14 ATR Data'!$A:$A,0),8)</f>
        <v>223823.27</v>
      </c>
      <c r="D221" s="3">
        <f>INDEX([2]Sheet1!$A$1:$N$343,MATCH(A221,[2]Sheet1!$A$1:$A$65536,0),6)</f>
        <v>250456.43</v>
      </c>
      <c r="E221" s="3">
        <f>INDEX('[3]2015-16 ATR Data'!$A$1:$K$372,MATCH($A221,'[3]2015-16 ATR Data'!$A:$A,0),6)</f>
        <v>244840.36</v>
      </c>
      <c r="F221" s="3">
        <f>INDEX('[4]349y2014'!$A$1:$CK$352,MATCH(A221,'[4]349y2014'!$A:$A,0),5)</f>
        <v>44023.14</v>
      </c>
      <c r="G221" s="3">
        <f>INDEX('[4]343y2015'!$A$1:$J$346,MATCH(A221,'[4]343y2015'!$A:$A,0),5)</f>
        <v>45523.43</v>
      </c>
      <c r="H221" s="3">
        <f>INDEX('[4]340y2016'!$A$1:$H$343,MATCH(A221,'[4]340y2016'!$A:$A,0),5)</f>
        <v>45523.43</v>
      </c>
      <c r="I221" s="3">
        <f t="shared" si="140"/>
        <v>199316.93</v>
      </c>
      <c r="J221" s="3">
        <f t="shared" si="160"/>
        <v>584050.05999999994</v>
      </c>
      <c r="K221" s="29"/>
      <c r="L221" s="29">
        <v>3366595</v>
      </c>
      <c r="M221" s="29">
        <v>3218156</v>
      </c>
      <c r="N221" s="29">
        <v>3174240</v>
      </c>
      <c r="O221" s="29">
        <f t="shared" si="141"/>
        <v>9758991</v>
      </c>
      <c r="Q221" s="17">
        <f t="shared" si="142"/>
        <v>5.9847381763135137E-2</v>
      </c>
      <c r="R221" s="29"/>
      <c r="S221" s="30">
        <v>509.5</v>
      </c>
      <c r="T221" s="19">
        <f t="shared" si="143"/>
        <v>30.4922</v>
      </c>
      <c r="U221" s="20">
        <f t="shared" si="144"/>
        <v>1.4935668990441408E-3</v>
      </c>
      <c r="V221" s="19">
        <f t="shared" si="145"/>
        <v>170379.57955188188</v>
      </c>
      <c r="W221" s="22"/>
      <c r="X221" s="21">
        <f t="shared" si="146"/>
        <v>25.547995134485213</v>
      </c>
      <c r="Y221" s="21">
        <f t="shared" si="147"/>
        <v>6655.6569109845668</v>
      </c>
      <c r="Z221" s="22"/>
      <c r="AA221" s="23">
        <f t="shared" si="148"/>
        <v>0.99799923691476489</v>
      </c>
      <c r="AB221" s="23"/>
      <c r="AC221" s="21">
        <v>89367</v>
      </c>
      <c r="AD221" s="21">
        <f t="shared" si="149"/>
        <v>175.40137389597643</v>
      </c>
      <c r="AE221" s="23">
        <f t="shared" si="150"/>
        <v>3.8818473921189297E-3</v>
      </c>
      <c r="AF221" s="22">
        <f t="shared" si="151"/>
        <v>24601.342931961139</v>
      </c>
      <c r="AG221" s="22"/>
      <c r="AH221" s="24">
        <f t="shared" si="152"/>
        <v>3.6889103211817571</v>
      </c>
      <c r="AI221" s="25">
        <f t="shared" si="134"/>
        <v>30.23</v>
      </c>
      <c r="AJ221" s="29"/>
      <c r="AK221" s="26">
        <f t="shared" si="153"/>
        <v>3.0230000000000001</v>
      </c>
      <c r="AL221" s="31">
        <f t="shared" si="135"/>
        <v>20160.387000000002</v>
      </c>
      <c r="AM221" s="31">
        <f t="shared" si="169"/>
        <v>40</v>
      </c>
      <c r="AN221" s="29"/>
      <c r="AO221" s="26">
        <f t="shared" si="136"/>
        <v>6.05</v>
      </c>
      <c r="AP221" s="31">
        <f t="shared" si="161"/>
        <v>40407.949999999997</v>
      </c>
      <c r="AQ221" s="31">
        <f t="shared" si="170"/>
        <v>79</v>
      </c>
      <c r="AR221" s="29"/>
      <c r="AS221" s="26">
        <f t="shared" si="137"/>
        <v>9.0689999999999991</v>
      </c>
      <c r="AT221" s="31">
        <f t="shared" si="154"/>
        <v>60753.230999999992</v>
      </c>
      <c r="AU221" s="31">
        <f t="shared" si="171"/>
        <v>119</v>
      </c>
      <c r="AV221" s="29"/>
      <c r="AW221" s="26">
        <f t="shared" si="138"/>
        <v>12.092000000000001</v>
      </c>
      <c r="AX221" s="31">
        <f t="shared" si="162"/>
        <v>81246.148000000001</v>
      </c>
      <c r="AY221" s="31">
        <f t="shared" si="172"/>
        <v>159</v>
      </c>
      <c r="AZ221" s="29"/>
      <c r="BA221" s="28">
        <f t="shared" si="139"/>
        <v>15.115</v>
      </c>
      <c r="BB221" s="31">
        <f t="shared" si="163"/>
        <v>101859.985</v>
      </c>
      <c r="BC221" s="31">
        <f t="shared" si="173"/>
        <v>200</v>
      </c>
      <c r="BD221" s="29"/>
      <c r="BE221" s="28">
        <f t="shared" si="155"/>
        <v>18.137999999999998</v>
      </c>
      <c r="BF221" s="31">
        <f t="shared" si="164"/>
        <v>122594.74199999998</v>
      </c>
      <c r="BG221" s="31">
        <f t="shared" si="174"/>
        <v>241</v>
      </c>
      <c r="BH221" s="29"/>
      <c r="BI221" s="28">
        <f t="shared" si="156"/>
        <v>21.160999999999998</v>
      </c>
      <c r="BJ221" s="31">
        <f t="shared" si="165"/>
        <v>143027.19899999999</v>
      </c>
      <c r="BK221" s="31">
        <f t="shared" si="175"/>
        <v>281</v>
      </c>
      <c r="BL221" s="29"/>
      <c r="BM221" s="28">
        <f t="shared" si="157"/>
        <v>24.184000000000001</v>
      </c>
      <c r="BN221" s="31">
        <f t="shared" si="166"/>
        <v>164427.016</v>
      </c>
      <c r="BO221" s="31">
        <f t="shared" si="176"/>
        <v>323</v>
      </c>
      <c r="BP221" s="29"/>
      <c r="BQ221" s="28">
        <f t="shared" si="158"/>
        <v>27.207000000000001</v>
      </c>
      <c r="BR221" s="31">
        <f t="shared" si="167"/>
        <v>185524.533</v>
      </c>
      <c r="BS221" s="31">
        <f t="shared" si="177"/>
        <v>364</v>
      </c>
      <c r="BT221" s="29"/>
      <c r="BU221" s="28">
        <f t="shared" si="159"/>
        <v>30.23</v>
      </c>
      <c r="BV221" s="31">
        <f t="shared" si="168"/>
        <v>206742.97</v>
      </c>
      <c r="BW221" s="29"/>
    </row>
    <row r="222" spans="1:75" x14ac:dyDescent="0.4">
      <c r="A222" s="14">
        <v>4777</v>
      </c>
      <c r="B222" s="15" t="s">
        <v>254</v>
      </c>
      <c r="C222" s="3">
        <f>INDEX('[1]2013-14 ATR Data'!$A$1:$M$352,MATCH(A222,'[1]2013-14 ATR Data'!$A:$A,0),8)</f>
        <v>311807.39</v>
      </c>
      <c r="D222" s="3">
        <f>INDEX([2]Sheet1!$A$1:$N$343,MATCH(A222,[2]Sheet1!$A$1:$A$65536,0),6)</f>
        <v>257928.19</v>
      </c>
      <c r="E222" s="3">
        <f>INDEX('[3]2015-16 ATR Data'!$A$1:$K$372,MATCH($A222,'[3]2015-16 ATR Data'!$A:$A,0),6)</f>
        <v>277063.51</v>
      </c>
      <c r="F222" s="3">
        <f>INDEX('[4]349y2014'!$A$1:$CK$352,MATCH(A222,'[4]349y2014'!$A:$A,0),5)</f>
        <v>31021.57</v>
      </c>
      <c r="G222" s="3">
        <f>INDEX('[4]343y2015'!$A$1:$J$346,MATCH(A222,'[4]343y2015'!$A:$A,0),5)</f>
        <v>58112.71</v>
      </c>
      <c r="H222" s="3">
        <f>INDEX('[4]340y2016'!$A$1:$H$343,MATCH(A222,'[4]340y2016'!$A:$A,0),5)</f>
        <v>47112.71</v>
      </c>
      <c r="I222" s="3">
        <f t="shared" si="140"/>
        <v>229950.80000000002</v>
      </c>
      <c r="J222" s="3">
        <f t="shared" si="160"/>
        <v>710552.10000000009</v>
      </c>
      <c r="K222" s="29"/>
      <c r="L222" s="29">
        <v>4198685</v>
      </c>
      <c r="M222" s="29">
        <v>4478953</v>
      </c>
      <c r="N222" s="29">
        <v>4407507</v>
      </c>
      <c r="O222" s="29">
        <f t="shared" si="141"/>
        <v>13085145</v>
      </c>
      <c r="Q222" s="17">
        <f t="shared" si="142"/>
        <v>5.4302195352057624E-2</v>
      </c>
      <c r="R222" s="29"/>
      <c r="S222" s="30">
        <v>641.20000000000005</v>
      </c>
      <c r="T222" s="19">
        <f t="shared" si="143"/>
        <v>34.818600000000004</v>
      </c>
      <c r="U222" s="20">
        <f t="shared" si="144"/>
        <v>1.7054823342054141E-3</v>
      </c>
      <c r="V222" s="19">
        <f t="shared" si="145"/>
        <v>194553.96555791824</v>
      </c>
      <c r="W222" s="22"/>
      <c r="X222" s="21">
        <f t="shared" si="146"/>
        <v>29.172884324174277</v>
      </c>
      <c r="Y222" s="21">
        <f t="shared" si="147"/>
        <v>8376.0691095648763</v>
      </c>
      <c r="Z222" s="22"/>
      <c r="AA222" s="23">
        <f t="shared" si="148"/>
        <v>1.2559707766628994</v>
      </c>
      <c r="AB222" s="23"/>
      <c r="AC222" s="21">
        <v>91880</v>
      </c>
      <c r="AD222" s="21">
        <f t="shared" si="149"/>
        <v>143.29382407985028</v>
      </c>
      <c r="AE222" s="23">
        <f t="shared" si="150"/>
        <v>3.1712679607686658E-3</v>
      </c>
      <c r="AF222" s="22">
        <f t="shared" si="151"/>
        <v>20098.021058325205</v>
      </c>
      <c r="AG222" s="22"/>
      <c r="AH222" s="24">
        <f t="shared" si="152"/>
        <v>3.0136483818151456</v>
      </c>
      <c r="AI222" s="25">
        <f t="shared" si="134"/>
        <v>33.44</v>
      </c>
      <c r="AJ222" s="29"/>
      <c r="AK222" s="26">
        <f t="shared" si="153"/>
        <v>3.3439999999999999</v>
      </c>
      <c r="AL222" s="31">
        <f t="shared" si="135"/>
        <v>22301.135999999999</v>
      </c>
      <c r="AM222" s="31">
        <f t="shared" si="169"/>
        <v>35</v>
      </c>
      <c r="AN222" s="29"/>
      <c r="AO222" s="26">
        <f t="shared" si="136"/>
        <v>6.69</v>
      </c>
      <c r="AP222" s="31">
        <f t="shared" si="161"/>
        <v>44682.51</v>
      </c>
      <c r="AQ222" s="31">
        <f t="shared" si="170"/>
        <v>70</v>
      </c>
      <c r="AR222" s="29"/>
      <c r="AS222" s="26">
        <f t="shared" si="137"/>
        <v>10.031999999999998</v>
      </c>
      <c r="AT222" s="31">
        <f t="shared" si="154"/>
        <v>67204.367999999988</v>
      </c>
      <c r="AU222" s="31">
        <f t="shared" si="171"/>
        <v>105</v>
      </c>
      <c r="AV222" s="29"/>
      <c r="AW222" s="26">
        <f t="shared" si="138"/>
        <v>13.375999999999999</v>
      </c>
      <c r="AX222" s="31">
        <f t="shared" si="162"/>
        <v>89873.343999999997</v>
      </c>
      <c r="AY222" s="31">
        <f t="shared" si="172"/>
        <v>140</v>
      </c>
      <c r="AZ222" s="29"/>
      <c r="BA222" s="28">
        <f t="shared" si="139"/>
        <v>16.72</v>
      </c>
      <c r="BB222" s="31">
        <f t="shared" si="163"/>
        <v>112676.07999999999</v>
      </c>
      <c r="BC222" s="31">
        <f t="shared" si="173"/>
        <v>176</v>
      </c>
      <c r="BD222" s="29"/>
      <c r="BE222" s="28">
        <f t="shared" si="155"/>
        <v>20.063999999999997</v>
      </c>
      <c r="BF222" s="31">
        <f t="shared" si="164"/>
        <v>135612.57599999997</v>
      </c>
      <c r="BG222" s="31">
        <f t="shared" si="174"/>
        <v>211</v>
      </c>
      <c r="BH222" s="29"/>
      <c r="BI222" s="28">
        <f t="shared" si="156"/>
        <v>23.407999999999998</v>
      </c>
      <c r="BJ222" s="31">
        <f t="shared" si="165"/>
        <v>158214.67199999999</v>
      </c>
      <c r="BK222" s="31">
        <f t="shared" si="175"/>
        <v>247</v>
      </c>
      <c r="BL222" s="29"/>
      <c r="BM222" s="28">
        <f t="shared" si="157"/>
        <v>26.751999999999999</v>
      </c>
      <c r="BN222" s="31">
        <f t="shared" si="166"/>
        <v>181886.848</v>
      </c>
      <c r="BO222" s="31">
        <f t="shared" si="176"/>
        <v>284</v>
      </c>
      <c r="BP222" s="29"/>
      <c r="BQ222" s="28">
        <f t="shared" si="158"/>
        <v>30.096</v>
      </c>
      <c r="BR222" s="31">
        <f t="shared" si="167"/>
        <v>205224.62400000001</v>
      </c>
      <c r="BS222" s="31">
        <f t="shared" si="177"/>
        <v>320</v>
      </c>
      <c r="BT222" s="29"/>
      <c r="BU222" s="28">
        <f t="shared" si="159"/>
        <v>33.44</v>
      </c>
      <c r="BV222" s="31">
        <f t="shared" si="168"/>
        <v>228696.15999999997</v>
      </c>
      <c r="BW222" s="29"/>
    </row>
    <row r="223" spans="1:75" x14ac:dyDescent="0.4">
      <c r="A223" s="14">
        <v>4778</v>
      </c>
      <c r="B223" s="15" t="s">
        <v>255</v>
      </c>
      <c r="C223" s="3">
        <f>INDEX('[1]2013-14 ATR Data'!$A$1:$M$352,MATCH(A223,'[1]2013-14 ATR Data'!$A:$A,0),8)</f>
        <v>189930.51</v>
      </c>
      <c r="D223" s="3">
        <f>INDEX([2]Sheet1!$A$1:$N$343,MATCH(A223,[2]Sheet1!$A$1:$A$65536,0),6)</f>
        <v>265031.61</v>
      </c>
      <c r="E223" s="3">
        <f>INDEX('[3]2015-16 ATR Data'!$A$1:$K$372,MATCH($A223,'[3]2015-16 ATR Data'!$A:$A,0),6)</f>
        <v>186507.54</v>
      </c>
      <c r="F223" s="3">
        <f>INDEX('[4]349y2014'!$A$1:$CK$352,MATCH(A223,'[4]349y2014'!$A:$A,0),5)</f>
        <v>21571.42</v>
      </c>
      <c r="G223" s="3">
        <f>INDEX('[4]343y2015'!$A$1:$J$346,MATCH(A223,'[4]343y2015'!$A:$A,0),5)</f>
        <v>48428.56</v>
      </c>
      <c r="H223" s="3">
        <f>INDEX('[4]340y2016'!$A$1:$H$343,MATCH(A223,'[4]340y2016'!$A:$A,0),5)</f>
        <v>48428.56</v>
      </c>
      <c r="I223" s="3">
        <f t="shared" si="140"/>
        <v>138078.98000000001</v>
      </c>
      <c r="J223" s="3">
        <f t="shared" si="160"/>
        <v>523041.12000000005</v>
      </c>
      <c r="K223" s="29"/>
      <c r="L223" s="29">
        <v>1853558</v>
      </c>
      <c r="M223" s="29">
        <v>1842783</v>
      </c>
      <c r="N223" s="29">
        <v>1751707</v>
      </c>
      <c r="O223" s="29">
        <f t="shared" si="141"/>
        <v>5448048</v>
      </c>
      <c r="Q223" s="17">
        <f t="shared" si="142"/>
        <v>9.6005233434066667E-2</v>
      </c>
      <c r="R223" s="29"/>
      <c r="S223" s="30">
        <v>261.60000000000002</v>
      </c>
      <c r="T223" s="19">
        <f t="shared" si="143"/>
        <v>25.114999999999998</v>
      </c>
      <c r="U223" s="20">
        <f t="shared" si="144"/>
        <v>1.2301812486305874E-3</v>
      </c>
      <c r="V223" s="19">
        <f t="shared" si="145"/>
        <v>140333.69650092526</v>
      </c>
      <c r="W223" s="22"/>
      <c r="X223" s="21">
        <f t="shared" si="146"/>
        <v>21.042689533801958</v>
      </c>
      <c r="Y223" s="21">
        <f t="shared" si="147"/>
        <v>3417.3107908018901</v>
      </c>
      <c r="Z223" s="22"/>
      <c r="AA223" s="23">
        <f t="shared" si="148"/>
        <v>0.51241727257488234</v>
      </c>
      <c r="AB223" s="23"/>
      <c r="AC223" s="21">
        <v>58744</v>
      </c>
      <c r="AD223" s="21">
        <f t="shared" si="149"/>
        <v>224.55657492354737</v>
      </c>
      <c r="AE223" s="23">
        <f t="shared" si="150"/>
        <v>4.9697122399229238E-3</v>
      </c>
      <c r="AF223" s="22">
        <f t="shared" si="151"/>
        <v>31495.724261527797</v>
      </c>
      <c r="AG223" s="22"/>
      <c r="AH223" s="24">
        <f t="shared" si="152"/>
        <v>4.7227056922368869</v>
      </c>
      <c r="AI223" s="25">
        <f t="shared" si="134"/>
        <v>26.28</v>
      </c>
      <c r="AJ223" s="29"/>
      <c r="AK223" s="26">
        <f t="shared" si="153"/>
        <v>2.6280000000000001</v>
      </c>
      <c r="AL223" s="31">
        <f t="shared" si="135"/>
        <v>17526.132000000001</v>
      </c>
      <c r="AM223" s="31">
        <f t="shared" si="169"/>
        <v>67</v>
      </c>
      <c r="AN223" s="29"/>
      <c r="AO223" s="26">
        <f t="shared" si="136"/>
        <v>5.26</v>
      </c>
      <c r="AP223" s="31">
        <f t="shared" si="161"/>
        <v>35131.54</v>
      </c>
      <c r="AQ223" s="31">
        <f t="shared" si="170"/>
        <v>134</v>
      </c>
      <c r="AR223" s="29"/>
      <c r="AS223" s="26">
        <f t="shared" si="137"/>
        <v>7.8840000000000003</v>
      </c>
      <c r="AT223" s="31">
        <f t="shared" si="154"/>
        <v>52814.916000000005</v>
      </c>
      <c r="AU223" s="31">
        <f t="shared" si="171"/>
        <v>202</v>
      </c>
      <c r="AV223" s="29"/>
      <c r="AW223" s="26">
        <f t="shared" si="138"/>
        <v>10.512</v>
      </c>
      <c r="AX223" s="31">
        <f t="shared" si="162"/>
        <v>70630.127999999997</v>
      </c>
      <c r="AY223" s="31">
        <f t="shared" si="172"/>
        <v>270</v>
      </c>
      <c r="AZ223" s="29"/>
      <c r="BA223" s="28">
        <f t="shared" si="139"/>
        <v>13.14</v>
      </c>
      <c r="BB223" s="31">
        <f t="shared" si="163"/>
        <v>88550.46</v>
      </c>
      <c r="BC223" s="31">
        <f t="shared" si="173"/>
        <v>338</v>
      </c>
      <c r="BD223" s="29"/>
      <c r="BE223" s="28">
        <f t="shared" si="155"/>
        <v>15.768000000000001</v>
      </c>
      <c r="BF223" s="31">
        <f t="shared" si="164"/>
        <v>106575.91200000001</v>
      </c>
      <c r="BG223" s="31">
        <f t="shared" si="174"/>
        <v>407</v>
      </c>
      <c r="BH223" s="29"/>
      <c r="BI223" s="28">
        <f t="shared" si="156"/>
        <v>18.396000000000001</v>
      </c>
      <c r="BJ223" s="31">
        <f t="shared" si="165"/>
        <v>124338.564</v>
      </c>
      <c r="BK223" s="31">
        <f t="shared" si="175"/>
        <v>475</v>
      </c>
      <c r="BL223" s="29"/>
      <c r="BM223" s="28">
        <f t="shared" si="157"/>
        <v>21.024000000000001</v>
      </c>
      <c r="BN223" s="31">
        <f t="shared" si="166"/>
        <v>142942.17600000001</v>
      </c>
      <c r="BO223" s="31">
        <f t="shared" si="176"/>
        <v>546</v>
      </c>
      <c r="BP223" s="29"/>
      <c r="BQ223" s="28">
        <f t="shared" si="158"/>
        <v>23.652000000000001</v>
      </c>
      <c r="BR223" s="31">
        <f t="shared" si="167"/>
        <v>161282.98800000001</v>
      </c>
      <c r="BS223" s="31">
        <f t="shared" si="177"/>
        <v>617</v>
      </c>
      <c r="BT223" s="29"/>
      <c r="BU223" s="28">
        <f t="shared" si="159"/>
        <v>26.28</v>
      </c>
      <c r="BV223" s="31">
        <f t="shared" si="168"/>
        <v>179728.92</v>
      </c>
      <c r="BW223" s="29"/>
    </row>
    <row r="224" spans="1:75" x14ac:dyDescent="0.4">
      <c r="A224" s="14">
        <v>4779</v>
      </c>
      <c r="B224" s="15" t="s">
        <v>256</v>
      </c>
      <c r="C224" s="3">
        <f>INDEX('[1]2013-14 ATR Data'!$A$1:$M$352,MATCH(A224,'[1]2013-14 ATR Data'!$A:$A,0),8)</f>
        <v>531149.13</v>
      </c>
      <c r="D224" s="3">
        <f>INDEX([2]Sheet1!$A$1:$N$343,MATCH(A224,[2]Sheet1!$A$1:$A$65536,0),6)</f>
        <v>557488.94999999995</v>
      </c>
      <c r="E224" s="3">
        <f>INDEX('[3]2015-16 ATR Data'!$A$1:$K$372,MATCH($A224,'[3]2015-16 ATR Data'!$A:$A,0),6)</f>
        <v>542935.38</v>
      </c>
      <c r="F224" s="3">
        <f>INDEX('[4]349y2014'!$A$1:$CK$352,MATCH(A224,'[4]349y2014'!$A:$A,0),5)</f>
        <v>122580.27</v>
      </c>
      <c r="G224" s="3">
        <f>INDEX('[4]343y2015'!$A$1:$J$346,MATCH(A224,'[4]343y2015'!$A:$A,0),5)</f>
        <v>116123.69</v>
      </c>
      <c r="H224" s="3">
        <f>INDEX('[4]340y2016'!$A$1:$H$343,MATCH(A224,'[4]340y2016'!$A:$A,0),5)</f>
        <v>97308.69</v>
      </c>
      <c r="I224" s="3">
        <f t="shared" si="140"/>
        <v>445626.69</v>
      </c>
      <c r="J224" s="3">
        <f t="shared" si="160"/>
        <v>1295560.81</v>
      </c>
      <c r="K224" s="29"/>
      <c r="L224" s="29">
        <v>8329457</v>
      </c>
      <c r="M224" s="29">
        <v>9011710</v>
      </c>
      <c r="N224" s="29">
        <v>9523320</v>
      </c>
      <c r="O224" s="29">
        <f t="shared" si="141"/>
        <v>26864487</v>
      </c>
      <c r="Q224" s="17">
        <f t="shared" si="142"/>
        <v>4.8225778887942286E-2</v>
      </c>
      <c r="R224" s="29"/>
      <c r="S224" s="30">
        <v>1565.3</v>
      </c>
      <c r="T224" s="19">
        <f t="shared" si="143"/>
        <v>75.487799999999993</v>
      </c>
      <c r="U224" s="20">
        <f t="shared" si="144"/>
        <v>3.6975383659317556E-3</v>
      </c>
      <c r="V224" s="19">
        <f t="shared" si="145"/>
        <v>421799.00516514212</v>
      </c>
      <c r="W224" s="22"/>
      <c r="X224" s="21">
        <f t="shared" si="146"/>
        <v>63.247714074845121</v>
      </c>
      <c r="Y224" s="21">
        <f t="shared" si="147"/>
        <v>20447.693351843263</v>
      </c>
      <c r="Z224" s="22"/>
      <c r="AA224" s="23">
        <f t="shared" si="148"/>
        <v>3.0660808744704249</v>
      </c>
      <c r="AB224" s="23"/>
      <c r="AC224" s="21">
        <v>139072</v>
      </c>
      <c r="AD224" s="21">
        <f t="shared" si="149"/>
        <v>88.84686641538363</v>
      </c>
      <c r="AE224" s="23">
        <f t="shared" si="150"/>
        <v>1.9662900525342312E-3</v>
      </c>
      <c r="AF224" s="22">
        <f t="shared" si="151"/>
        <v>12461.431632863241</v>
      </c>
      <c r="AG224" s="22"/>
      <c r="AH224" s="24">
        <f t="shared" si="152"/>
        <v>1.8685607486674525</v>
      </c>
      <c r="AI224" s="25">
        <f t="shared" si="134"/>
        <v>68.180000000000007</v>
      </c>
      <c r="AJ224" s="29"/>
      <c r="AK224" s="26">
        <f t="shared" si="153"/>
        <v>6.8180000000000014</v>
      </c>
      <c r="AL224" s="31">
        <f t="shared" si="135"/>
        <v>45469.242000000013</v>
      </c>
      <c r="AM224" s="31">
        <f t="shared" si="169"/>
        <v>29</v>
      </c>
      <c r="AN224" s="29"/>
      <c r="AO224" s="26">
        <f t="shared" si="136"/>
        <v>13.64</v>
      </c>
      <c r="AP224" s="31">
        <f t="shared" si="161"/>
        <v>91101.56</v>
      </c>
      <c r="AQ224" s="31">
        <f t="shared" si="170"/>
        <v>58</v>
      </c>
      <c r="AR224" s="29"/>
      <c r="AS224" s="26">
        <f t="shared" si="137"/>
        <v>20.454000000000001</v>
      </c>
      <c r="AT224" s="31">
        <f t="shared" si="154"/>
        <v>137021.34599999999</v>
      </c>
      <c r="AU224" s="31">
        <f t="shared" si="171"/>
        <v>88</v>
      </c>
      <c r="AV224" s="29"/>
      <c r="AW224" s="26">
        <f t="shared" si="138"/>
        <v>27.272000000000006</v>
      </c>
      <c r="AX224" s="31">
        <f t="shared" si="162"/>
        <v>183240.56800000003</v>
      </c>
      <c r="AY224" s="31">
        <f t="shared" si="172"/>
        <v>117</v>
      </c>
      <c r="AZ224" s="29"/>
      <c r="BA224" s="28">
        <f t="shared" si="139"/>
        <v>34.090000000000003</v>
      </c>
      <c r="BB224" s="31">
        <f t="shared" si="163"/>
        <v>229732.51</v>
      </c>
      <c r="BC224" s="31">
        <f t="shared" si="173"/>
        <v>147</v>
      </c>
      <c r="BD224" s="29"/>
      <c r="BE224" s="28">
        <f t="shared" si="155"/>
        <v>40.908000000000001</v>
      </c>
      <c r="BF224" s="31">
        <f t="shared" si="164"/>
        <v>276497.17200000002</v>
      </c>
      <c r="BG224" s="31">
        <f t="shared" si="174"/>
        <v>177</v>
      </c>
      <c r="BH224" s="29"/>
      <c r="BI224" s="28">
        <f t="shared" si="156"/>
        <v>47.725999999999999</v>
      </c>
      <c r="BJ224" s="31">
        <f t="shared" si="165"/>
        <v>322580.03399999999</v>
      </c>
      <c r="BK224" s="31">
        <f t="shared" si="175"/>
        <v>206</v>
      </c>
      <c r="BL224" s="29"/>
      <c r="BM224" s="28">
        <f t="shared" si="157"/>
        <v>54.544000000000011</v>
      </c>
      <c r="BN224" s="31">
        <f t="shared" si="166"/>
        <v>370844.65600000008</v>
      </c>
      <c r="BO224" s="31">
        <f t="shared" si="176"/>
        <v>237</v>
      </c>
      <c r="BP224" s="29"/>
      <c r="BQ224" s="28">
        <f t="shared" si="158"/>
        <v>61.362000000000009</v>
      </c>
      <c r="BR224" s="31">
        <f t="shared" si="167"/>
        <v>418427.47800000006</v>
      </c>
      <c r="BS224" s="31">
        <f t="shared" si="177"/>
        <v>267</v>
      </c>
      <c r="BT224" s="29"/>
      <c r="BU224" s="28">
        <f t="shared" si="159"/>
        <v>68.180000000000007</v>
      </c>
      <c r="BV224" s="31">
        <f t="shared" si="168"/>
        <v>466283.02</v>
      </c>
      <c r="BW224" s="29"/>
    </row>
    <row r="225" spans="1:75" x14ac:dyDescent="0.4">
      <c r="A225" s="14">
        <v>4784</v>
      </c>
      <c r="B225" s="15" t="s">
        <v>257</v>
      </c>
      <c r="C225" s="3">
        <f>INDEX('[1]2013-14 ATR Data'!$A$1:$M$352,MATCH(A225,'[1]2013-14 ATR Data'!$A:$A,0),8)</f>
        <v>964749.18</v>
      </c>
      <c r="D225" s="3">
        <f>INDEX([2]Sheet1!$A$1:$N$343,MATCH(A225,[2]Sheet1!$A$1:$A$65536,0),6)</f>
        <v>999173.8</v>
      </c>
      <c r="E225" s="3">
        <f>INDEX('[3]2015-16 ATR Data'!$A$1:$K$372,MATCH($A225,'[3]2015-16 ATR Data'!$A:$A,0),6)</f>
        <v>861200.59</v>
      </c>
      <c r="F225" s="3">
        <f>INDEX('[4]349y2014'!$A$1:$CK$352,MATCH(A225,'[4]349y2014'!$A:$A,0),5)</f>
        <v>256311.72</v>
      </c>
      <c r="G225" s="3">
        <f>INDEX('[4]343y2015'!$A$1:$J$346,MATCH(A225,'[4]343y2015'!$A:$A,0),5)</f>
        <v>262505.71000000002</v>
      </c>
      <c r="H225" s="3">
        <f>INDEX('[4]340y2016'!$A$1:$H$343,MATCH(A225,'[4]340y2016'!$A:$A,0),5)</f>
        <v>229825.84</v>
      </c>
      <c r="I225" s="3">
        <f t="shared" si="140"/>
        <v>631374.75</v>
      </c>
      <c r="J225" s="3">
        <f t="shared" si="160"/>
        <v>2076480.2999999998</v>
      </c>
      <c r="K225" s="29"/>
      <c r="L225" s="29">
        <v>18231399</v>
      </c>
      <c r="M225" s="29">
        <v>18772697</v>
      </c>
      <c r="N225" s="29">
        <v>19636450</v>
      </c>
      <c r="O225" s="29">
        <f t="shared" si="141"/>
        <v>56640546</v>
      </c>
      <c r="Q225" s="17">
        <f t="shared" si="142"/>
        <v>3.6660668843128734E-2</v>
      </c>
      <c r="R225" s="29"/>
      <c r="S225" s="30">
        <v>3062.1</v>
      </c>
      <c r="T225" s="19">
        <f t="shared" si="143"/>
        <v>112.2586</v>
      </c>
      <c r="U225" s="20">
        <f t="shared" si="144"/>
        <v>5.4986432298435861E-3</v>
      </c>
      <c r="V225" s="19">
        <f t="shared" si="145"/>
        <v>627261.17069555121</v>
      </c>
      <c r="W225" s="22"/>
      <c r="X225" s="21">
        <f t="shared" si="146"/>
        <v>94.056255914762517</v>
      </c>
      <c r="Y225" s="21">
        <f t="shared" si="147"/>
        <v>40000.563350590463</v>
      </c>
      <c r="Z225" s="22"/>
      <c r="AA225" s="23">
        <f t="shared" si="148"/>
        <v>5.9979852077658515</v>
      </c>
      <c r="AB225" s="23"/>
      <c r="AC225" s="21">
        <v>309872</v>
      </c>
      <c r="AD225" s="21">
        <f t="shared" si="149"/>
        <v>101.19591130270076</v>
      </c>
      <c r="AE225" s="23">
        <f t="shared" si="150"/>
        <v>2.2395895519977944E-3</v>
      </c>
      <c r="AF225" s="22">
        <f t="shared" si="151"/>
        <v>14193.476721262856</v>
      </c>
      <c r="AG225" s="22"/>
      <c r="AH225" s="24">
        <f t="shared" si="152"/>
        <v>2.1282766113754468</v>
      </c>
      <c r="AI225" s="25">
        <f t="shared" si="134"/>
        <v>102.18</v>
      </c>
      <c r="AJ225" s="29"/>
      <c r="AK225" s="26">
        <f t="shared" si="153"/>
        <v>10.218000000000002</v>
      </c>
      <c r="AL225" s="31">
        <f t="shared" si="135"/>
        <v>68143.842000000019</v>
      </c>
      <c r="AM225" s="31">
        <f t="shared" si="169"/>
        <v>22</v>
      </c>
      <c r="AN225" s="29"/>
      <c r="AO225" s="26">
        <f t="shared" si="136"/>
        <v>20.440000000000001</v>
      </c>
      <c r="AP225" s="31">
        <f t="shared" si="161"/>
        <v>136518.76</v>
      </c>
      <c r="AQ225" s="31">
        <f t="shared" si="170"/>
        <v>45</v>
      </c>
      <c r="AR225" s="29"/>
      <c r="AS225" s="26">
        <f t="shared" si="137"/>
        <v>30.654</v>
      </c>
      <c r="AT225" s="31">
        <f t="shared" si="154"/>
        <v>205351.14600000001</v>
      </c>
      <c r="AU225" s="31">
        <f t="shared" si="171"/>
        <v>67</v>
      </c>
      <c r="AV225" s="29"/>
      <c r="AW225" s="26">
        <f t="shared" si="138"/>
        <v>40.872000000000007</v>
      </c>
      <c r="AX225" s="31">
        <f t="shared" si="162"/>
        <v>274618.96800000005</v>
      </c>
      <c r="AY225" s="31">
        <f t="shared" si="172"/>
        <v>90</v>
      </c>
      <c r="AZ225" s="29"/>
      <c r="BA225" s="28">
        <f t="shared" si="139"/>
        <v>51.09</v>
      </c>
      <c r="BB225" s="31">
        <f t="shared" si="163"/>
        <v>344295.51</v>
      </c>
      <c r="BC225" s="31">
        <f t="shared" si="173"/>
        <v>112</v>
      </c>
      <c r="BD225" s="29"/>
      <c r="BE225" s="28">
        <f t="shared" si="155"/>
        <v>61.308</v>
      </c>
      <c r="BF225" s="31">
        <f t="shared" si="164"/>
        <v>414380.772</v>
      </c>
      <c r="BG225" s="31">
        <f t="shared" si="174"/>
        <v>135</v>
      </c>
      <c r="BH225" s="29"/>
      <c r="BI225" s="28">
        <f t="shared" si="156"/>
        <v>71.525999999999996</v>
      </c>
      <c r="BJ225" s="31">
        <f t="shared" si="165"/>
        <v>483444.234</v>
      </c>
      <c r="BK225" s="31">
        <f t="shared" si="175"/>
        <v>158</v>
      </c>
      <c r="BL225" s="29"/>
      <c r="BM225" s="28">
        <f t="shared" si="157"/>
        <v>81.744000000000014</v>
      </c>
      <c r="BN225" s="31">
        <f t="shared" si="166"/>
        <v>555777.45600000012</v>
      </c>
      <c r="BO225" s="31">
        <f t="shared" si="176"/>
        <v>182</v>
      </c>
      <c r="BP225" s="29"/>
      <c r="BQ225" s="28">
        <f t="shared" si="158"/>
        <v>91.962000000000003</v>
      </c>
      <c r="BR225" s="31">
        <f t="shared" si="167"/>
        <v>627088.87800000003</v>
      </c>
      <c r="BS225" s="31">
        <f t="shared" si="177"/>
        <v>205</v>
      </c>
      <c r="BT225" s="29"/>
      <c r="BU225" s="28">
        <f t="shared" si="159"/>
        <v>102.18</v>
      </c>
      <c r="BV225" s="31">
        <f t="shared" si="168"/>
        <v>698809.02</v>
      </c>
      <c r="BW225" s="29"/>
    </row>
    <row r="226" spans="1:75" x14ac:dyDescent="0.4">
      <c r="A226" s="14">
        <v>4785</v>
      </c>
      <c r="B226" s="15" t="s">
        <v>258</v>
      </c>
      <c r="C226" s="3">
        <f>INDEX('[1]2013-14 ATR Data'!$A$1:$M$352,MATCH(A226,'[1]2013-14 ATR Data'!$A:$A,0),8)</f>
        <v>209586.1</v>
      </c>
      <c r="D226" s="3">
        <f>INDEX([2]Sheet1!$A$1:$N$343,MATCH(A226,[2]Sheet1!$A$1:$A$65536,0),6)</f>
        <v>240427.23</v>
      </c>
      <c r="E226" s="3">
        <f>INDEX('[3]2015-16 ATR Data'!$A$1:$K$372,MATCH($A226,'[3]2015-16 ATR Data'!$A:$A,0),6)</f>
        <v>194445.94</v>
      </c>
      <c r="F226" s="3">
        <f>INDEX('[4]349y2014'!$A$1:$CK$352,MATCH(A226,'[4]349y2014'!$A:$A,0),5)</f>
        <v>22555.57</v>
      </c>
      <c r="G226" s="3">
        <f>INDEX('[4]343y2015'!$A$1:$J$346,MATCH(A226,'[4]343y2015'!$A:$A,0),5)</f>
        <v>29908.71</v>
      </c>
      <c r="H226" s="3">
        <f>INDEX('[4]340y2016'!$A$1:$H$343,MATCH(A226,'[4]340y2016'!$A:$A,0),5)</f>
        <v>29908.71</v>
      </c>
      <c r="I226" s="3">
        <f t="shared" si="140"/>
        <v>164537.23000000001</v>
      </c>
      <c r="J226" s="3">
        <f t="shared" si="160"/>
        <v>562086.28</v>
      </c>
      <c r="K226" s="29"/>
      <c r="L226" s="29">
        <v>3203119</v>
      </c>
      <c r="M226" s="29">
        <v>3131435</v>
      </c>
      <c r="N226" s="29">
        <v>3117286</v>
      </c>
      <c r="O226" s="29">
        <f t="shared" si="141"/>
        <v>9451840</v>
      </c>
      <c r="Q226" s="17">
        <f t="shared" si="142"/>
        <v>5.9468450587398858E-2</v>
      </c>
      <c r="R226" s="29"/>
      <c r="S226" s="30">
        <v>441.3</v>
      </c>
      <c r="T226" s="19">
        <f t="shared" si="143"/>
        <v>26.243400000000001</v>
      </c>
      <c r="U226" s="20">
        <f t="shared" si="144"/>
        <v>1.2854524618877944E-3</v>
      </c>
      <c r="V226" s="19">
        <f t="shared" si="145"/>
        <v>146638.79477413427</v>
      </c>
      <c r="W226" s="22"/>
      <c r="X226" s="21">
        <f t="shared" si="146"/>
        <v>21.988123372939611</v>
      </c>
      <c r="Y226" s="21">
        <f t="shared" si="147"/>
        <v>5764.7524922816274</v>
      </c>
      <c r="Z226" s="22"/>
      <c r="AA226" s="23">
        <f t="shared" si="148"/>
        <v>0.8644103302266648</v>
      </c>
      <c r="AB226" s="23"/>
      <c r="AC226" s="21">
        <v>53499</v>
      </c>
      <c r="AD226" s="21">
        <f t="shared" si="149"/>
        <v>121.23045547246771</v>
      </c>
      <c r="AE226" s="23">
        <f t="shared" si="150"/>
        <v>2.6829785706255745E-3</v>
      </c>
      <c r="AF226" s="22">
        <f t="shared" si="151"/>
        <v>17003.470056310874</v>
      </c>
      <c r="AG226" s="22"/>
      <c r="AH226" s="24">
        <f t="shared" si="152"/>
        <v>2.5496281385981217</v>
      </c>
      <c r="AI226" s="25">
        <f t="shared" si="134"/>
        <v>25.4</v>
      </c>
      <c r="AJ226" s="29"/>
      <c r="AK226" s="26">
        <f t="shared" si="153"/>
        <v>2.54</v>
      </c>
      <c r="AL226" s="31">
        <f t="shared" si="135"/>
        <v>16939.260000000002</v>
      </c>
      <c r="AM226" s="31">
        <f t="shared" si="169"/>
        <v>38</v>
      </c>
      <c r="AN226" s="29"/>
      <c r="AO226" s="26">
        <f t="shared" si="136"/>
        <v>5.08</v>
      </c>
      <c r="AP226" s="31">
        <f t="shared" si="161"/>
        <v>33929.32</v>
      </c>
      <c r="AQ226" s="31">
        <f t="shared" si="170"/>
        <v>77</v>
      </c>
      <c r="AR226" s="29"/>
      <c r="AS226" s="26">
        <f t="shared" si="137"/>
        <v>7.6199999999999992</v>
      </c>
      <c r="AT226" s="31">
        <f t="shared" si="154"/>
        <v>51046.38</v>
      </c>
      <c r="AU226" s="31">
        <f t="shared" si="171"/>
        <v>116</v>
      </c>
      <c r="AV226" s="29"/>
      <c r="AW226" s="26">
        <f t="shared" si="138"/>
        <v>10.16</v>
      </c>
      <c r="AX226" s="31">
        <f t="shared" si="162"/>
        <v>68265.040000000008</v>
      </c>
      <c r="AY226" s="31">
        <f t="shared" si="172"/>
        <v>155</v>
      </c>
      <c r="AZ226" s="29"/>
      <c r="BA226" s="28">
        <f t="shared" si="139"/>
        <v>12.7</v>
      </c>
      <c r="BB226" s="31">
        <f t="shared" si="163"/>
        <v>85585.299999999988</v>
      </c>
      <c r="BC226" s="31">
        <f t="shared" si="173"/>
        <v>194</v>
      </c>
      <c r="BD226" s="29"/>
      <c r="BE226" s="28">
        <f t="shared" si="155"/>
        <v>15.239999999999998</v>
      </c>
      <c r="BF226" s="31">
        <f t="shared" si="164"/>
        <v>103007.15999999999</v>
      </c>
      <c r="BG226" s="31">
        <f t="shared" si="174"/>
        <v>233</v>
      </c>
      <c r="BH226" s="29"/>
      <c r="BI226" s="28">
        <f t="shared" si="156"/>
        <v>17.779999999999998</v>
      </c>
      <c r="BJ226" s="31">
        <f t="shared" si="165"/>
        <v>120175.01999999999</v>
      </c>
      <c r="BK226" s="31">
        <f t="shared" si="175"/>
        <v>272</v>
      </c>
      <c r="BL226" s="29"/>
      <c r="BM226" s="28">
        <f t="shared" si="157"/>
        <v>20.32</v>
      </c>
      <c r="BN226" s="31">
        <f t="shared" si="166"/>
        <v>138155.68</v>
      </c>
      <c r="BO226" s="31">
        <f t="shared" si="176"/>
        <v>313</v>
      </c>
      <c r="BP226" s="29"/>
      <c r="BQ226" s="28">
        <f t="shared" si="158"/>
        <v>22.86</v>
      </c>
      <c r="BR226" s="31">
        <f t="shared" si="167"/>
        <v>155882.34</v>
      </c>
      <c r="BS226" s="31">
        <f t="shared" si="177"/>
        <v>353</v>
      </c>
      <c r="BT226" s="29"/>
      <c r="BU226" s="28">
        <f t="shared" si="159"/>
        <v>25.4</v>
      </c>
      <c r="BV226" s="31">
        <f t="shared" si="168"/>
        <v>173710.59999999998</v>
      </c>
      <c r="BW226" s="29"/>
    </row>
    <row r="227" spans="1:75" x14ac:dyDescent="0.4">
      <c r="A227" s="14">
        <v>4787</v>
      </c>
      <c r="B227" s="15" t="s">
        <v>259</v>
      </c>
      <c r="C227" s="3">
        <f>INDEX('[1]2013-14 ATR Data'!$A$1:$M$352,MATCH(A227,'[1]2013-14 ATR Data'!$A:$A,0),8)</f>
        <v>268475.48</v>
      </c>
      <c r="D227" s="3">
        <f>INDEX([2]Sheet1!$A$1:$N$343,MATCH(A227,[2]Sheet1!$A$1:$A$65536,0),6)</f>
        <v>269543.78999999998</v>
      </c>
      <c r="E227" s="3">
        <f>INDEX('[3]2015-16 ATR Data'!$A$1:$K$372,MATCH($A227,'[3]2015-16 ATR Data'!$A:$A,0),6)</f>
        <v>271981.78999999998</v>
      </c>
      <c r="F227" s="3">
        <f>INDEX('[4]349y2014'!$A$1:$CK$352,MATCH(A227,'[4]349y2014'!$A:$A,0),5)</f>
        <v>48572.14</v>
      </c>
      <c r="G227" s="3">
        <f>INDEX('[4]343y2015'!$A$1:$J$346,MATCH(A227,'[4]343y2015'!$A:$A,0),5)</f>
        <v>58051.43</v>
      </c>
      <c r="H227" s="3">
        <f>INDEX('[4]340y2016'!$A$1:$H$343,MATCH(A227,'[4]340y2016'!$A:$A,0),5)</f>
        <v>58051.43</v>
      </c>
      <c r="I227" s="3">
        <f t="shared" si="140"/>
        <v>213930.36</v>
      </c>
      <c r="J227" s="3">
        <f t="shared" si="160"/>
        <v>645326.06000000006</v>
      </c>
      <c r="K227" s="29"/>
      <c r="L227" s="29">
        <v>1826672</v>
      </c>
      <c r="M227" s="29">
        <v>1894000</v>
      </c>
      <c r="N227" s="29">
        <v>1856465</v>
      </c>
      <c r="O227" s="29">
        <f t="shared" si="141"/>
        <v>5577137</v>
      </c>
      <c r="Q227" s="17">
        <f t="shared" si="142"/>
        <v>0.11570919989951835</v>
      </c>
      <c r="R227" s="29"/>
      <c r="S227" s="30">
        <v>283.3</v>
      </c>
      <c r="T227" s="19">
        <f t="shared" si="143"/>
        <v>32.7804</v>
      </c>
      <c r="U227" s="20">
        <f t="shared" si="144"/>
        <v>1.6056473582564247E-3</v>
      </c>
      <c r="V227" s="19">
        <f t="shared" si="145"/>
        <v>183165.22814170539</v>
      </c>
      <c r="W227" s="22"/>
      <c r="X227" s="21">
        <f t="shared" si="146"/>
        <v>27.465171411261867</v>
      </c>
      <c r="Y227" s="21">
        <f t="shared" si="147"/>
        <v>3700.7803785710062</v>
      </c>
      <c r="Z227" s="22"/>
      <c r="AA227" s="23">
        <f t="shared" si="148"/>
        <v>0.55492283379382312</v>
      </c>
      <c r="AB227" s="23"/>
      <c r="AC227" s="21">
        <v>70000</v>
      </c>
      <c r="AD227" s="21">
        <f t="shared" si="149"/>
        <v>247.08789269325803</v>
      </c>
      <c r="AE227" s="23">
        <f t="shared" si="150"/>
        <v>5.4683579185891874E-3</v>
      </c>
      <c r="AF227" s="22">
        <f t="shared" si="151"/>
        <v>34655.908602446216</v>
      </c>
      <c r="AG227" s="22"/>
      <c r="AH227" s="24">
        <f t="shared" si="152"/>
        <v>5.1965674917448217</v>
      </c>
      <c r="AI227" s="25">
        <f t="shared" si="134"/>
        <v>33.22</v>
      </c>
      <c r="AJ227" s="29"/>
      <c r="AK227" s="26">
        <f t="shared" si="153"/>
        <v>3.3220000000000001</v>
      </c>
      <c r="AL227" s="31">
        <f t="shared" si="135"/>
        <v>22154.418000000001</v>
      </c>
      <c r="AM227" s="31">
        <f t="shared" si="169"/>
        <v>78</v>
      </c>
      <c r="AN227" s="29"/>
      <c r="AO227" s="26">
        <f t="shared" si="136"/>
        <v>6.64</v>
      </c>
      <c r="AP227" s="31">
        <f t="shared" si="161"/>
        <v>44348.56</v>
      </c>
      <c r="AQ227" s="31">
        <f t="shared" si="170"/>
        <v>157</v>
      </c>
      <c r="AR227" s="29"/>
      <c r="AS227" s="26">
        <f t="shared" si="137"/>
        <v>9.9659999999999993</v>
      </c>
      <c r="AT227" s="31">
        <f t="shared" si="154"/>
        <v>66762.233999999997</v>
      </c>
      <c r="AU227" s="31">
        <f t="shared" si="171"/>
        <v>236</v>
      </c>
      <c r="AV227" s="29"/>
      <c r="AW227" s="26">
        <f t="shared" si="138"/>
        <v>13.288</v>
      </c>
      <c r="AX227" s="31">
        <f t="shared" si="162"/>
        <v>89282.072</v>
      </c>
      <c r="AY227" s="31">
        <f t="shared" si="172"/>
        <v>315</v>
      </c>
      <c r="AZ227" s="29"/>
      <c r="BA227" s="28">
        <f t="shared" si="139"/>
        <v>16.61</v>
      </c>
      <c r="BB227" s="31">
        <f t="shared" si="163"/>
        <v>111934.79</v>
      </c>
      <c r="BC227" s="31">
        <f t="shared" si="173"/>
        <v>395</v>
      </c>
      <c r="BD227" s="29"/>
      <c r="BE227" s="28">
        <f t="shared" si="155"/>
        <v>19.931999999999999</v>
      </c>
      <c r="BF227" s="31">
        <f t="shared" si="164"/>
        <v>134720.38799999998</v>
      </c>
      <c r="BG227" s="31">
        <f t="shared" si="174"/>
        <v>476</v>
      </c>
      <c r="BH227" s="29"/>
      <c r="BI227" s="28">
        <f t="shared" si="156"/>
        <v>23.253999999999998</v>
      </c>
      <c r="BJ227" s="31">
        <f t="shared" si="165"/>
        <v>157173.78599999999</v>
      </c>
      <c r="BK227" s="31">
        <f t="shared" si="175"/>
        <v>555</v>
      </c>
      <c r="BL227" s="29"/>
      <c r="BM227" s="28">
        <f t="shared" si="157"/>
        <v>26.576000000000001</v>
      </c>
      <c r="BN227" s="31">
        <f t="shared" si="166"/>
        <v>180690.22400000002</v>
      </c>
      <c r="BO227" s="31">
        <f t="shared" si="176"/>
        <v>638</v>
      </c>
      <c r="BP227" s="29"/>
      <c r="BQ227" s="28">
        <f t="shared" si="158"/>
        <v>29.898</v>
      </c>
      <c r="BR227" s="31">
        <f t="shared" si="167"/>
        <v>203874.462</v>
      </c>
      <c r="BS227" s="31">
        <f t="shared" si="177"/>
        <v>720</v>
      </c>
      <c r="BT227" s="29"/>
      <c r="BU227" s="28">
        <f t="shared" si="159"/>
        <v>33.22</v>
      </c>
      <c r="BV227" s="31">
        <f t="shared" si="168"/>
        <v>227191.58</v>
      </c>
      <c r="BW227" s="29"/>
    </row>
    <row r="228" spans="1:75" x14ac:dyDescent="0.4">
      <c r="A228" s="14">
        <v>4788</v>
      </c>
      <c r="B228" s="15" t="s">
        <v>260</v>
      </c>
      <c r="C228" s="3">
        <f>INDEX('[1]2013-14 ATR Data'!$A$1:$M$352,MATCH(A228,'[1]2013-14 ATR Data'!$A:$A,0),8)</f>
        <v>229612.78</v>
      </c>
      <c r="D228" s="3">
        <f>INDEX([2]Sheet1!$A$1:$N$343,MATCH(A228,[2]Sheet1!$A$1:$A$65536,0),6)</f>
        <v>207823.41</v>
      </c>
      <c r="E228" s="3">
        <f>INDEX('[3]2015-16 ATR Data'!$A$1:$K$372,MATCH($A228,'[3]2015-16 ATR Data'!$A:$A,0),6)</f>
        <v>188202.94</v>
      </c>
      <c r="F228" s="3">
        <f>INDEX('[4]349y2014'!$A$1:$CK$352,MATCH(A228,'[4]349y2014'!$A:$A,0),5)</f>
        <v>48625.94</v>
      </c>
      <c r="G228" s="3">
        <f>INDEX('[4]343y2015'!$A$1:$J$346,MATCH(A228,'[4]343y2015'!$A:$A,0),5)</f>
        <v>35553.79</v>
      </c>
      <c r="H228" s="3">
        <f>INDEX('[4]340y2016'!$A$1:$H$343,MATCH(A228,'[4]340y2016'!$A:$A,0),5)</f>
        <v>47334.5</v>
      </c>
      <c r="I228" s="3">
        <f t="shared" si="140"/>
        <v>140868.44</v>
      </c>
      <c r="J228" s="3">
        <f t="shared" si="160"/>
        <v>494124.9</v>
      </c>
      <c r="K228" s="29"/>
      <c r="L228" s="29">
        <v>3119752</v>
      </c>
      <c r="M228" s="29">
        <v>3371296</v>
      </c>
      <c r="N228" s="29">
        <v>3364864</v>
      </c>
      <c r="O228" s="29">
        <f t="shared" si="141"/>
        <v>9855912</v>
      </c>
      <c r="Q228" s="17">
        <f t="shared" si="142"/>
        <v>5.0134873363317373E-2</v>
      </c>
      <c r="R228" s="29"/>
      <c r="S228" s="30">
        <v>500</v>
      </c>
      <c r="T228" s="19">
        <f t="shared" si="143"/>
        <v>25.067399999999999</v>
      </c>
      <c r="U228" s="20">
        <f t="shared" si="144"/>
        <v>1.2278497086172561E-3</v>
      </c>
      <c r="V228" s="19">
        <f t="shared" si="145"/>
        <v>140067.72461346979</v>
      </c>
      <c r="W228" s="22"/>
      <c r="X228" s="21">
        <f t="shared" si="146"/>
        <v>21.002807709322205</v>
      </c>
      <c r="Y228" s="21">
        <f t="shared" si="147"/>
        <v>6531.5573218690542</v>
      </c>
      <c r="Z228" s="22"/>
      <c r="AA228" s="23">
        <f t="shared" si="148"/>
        <v>0.97939081149633445</v>
      </c>
      <c r="AB228" s="23"/>
      <c r="AC228" s="21">
        <v>62528</v>
      </c>
      <c r="AD228" s="21">
        <f t="shared" si="149"/>
        <v>125.056</v>
      </c>
      <c r="AE228" s="23">
        <f t="shared" si="150"/>
        <v>2.7676425599535205E-3</v>
      </c>
      <c r="AF228" s="22">
        <f t="shared" si="151"/>
        <v>17540.031034898897</v>
      </c>
      <c r="AG228" s="22"/>
      <c r="AH228" s="24">
        <f t="shared" si="152"/>
        <v>2.6300841257908076</v>
      </c>
      <c r="AI228" s="25">
        <f t="shared" si="134"/>
        <v>24.61</v>
      </c>
      <c r="AJ228" s="29"/>
      <c r="AK228" s="26">
        <f t="shared" si="153"/>
        <v>2.4610000000000003</v>
      </c>
      <c r="AL228" s="31">
        <f t="shared" si="135"/>
        <v>16412.409000000003</v>
      </c>
      <c r="AM228" s="31">
        <f t="shared" si="169"/>
        <v>33</v>
      </c>
      <c r="AN228" s="29"/>
      <c r="AO228" s="26">
        <f t="shared" si="136"/>
        <v>4.92</v>
      </c>
      <c r="AP228" s="31">
        <f t="shared" si="161"/>
        <v>32860.68</v>
      </c>
      <c r="AQ228" s="31">
        <f t="shared" si="170"/>
        <v>66</v>
      </c>
      <c r="AR228" s="29"/>
      <c r="AS228" s="26">
        <f t="shared" si="137"/>
        <v>7.3829999999999991</v>
      </c>
      <c r="AT228" s="31">
        <f t="shared" si="154"/>
        <v>49458.716999999997</v>
      </c>
      <c r="AU228" s="31">
        <f t="shared" si="171"/>
        <v>99</v>
      </c>
      <c r="AV228" s="29"/>
      <c r="AW228" s="26">
        <f t="shared" si="138"/>
        <v>9.8440000000000012</v>
      </c>
      <c r="AX228" s="31">
        <f t="shared" si="162"/>
        <v>66141.83600000001</v>
      </c>
      <c r="AY228" s="31">
        <f t="shared" si="172"/>
        <v>132</v>
      </c>
      <c r="AZ228" s="29"/>
      <c r="BA228" s="28">
        <f t="shared" si="139"/>
        <v>12.305</v>
      </c>
      <c r="BB228" s="31">
        <f t="shared" si="163"/>
        <v>82923.395000000004</v>
      </c>
      <c r="BC228" s="31">
        <f t="shared" si="173"/>
        <v>166</v>
      </c>
      <c r="BD228" s="29"/>
      <c r="BE228" s="28">
        <f t="shared" si="155"/>
        <v>14.765999999999998</v>
      </c>
      <c r="BF228" s="31">
        <f t="shared" si="164"/>
        <v>99803.393999999986</v>
      </c>
      <c r="BG228" s="31">
        <f t="shared" si="174"/>
        <v>200</v>
      </c>
      <c r="BH228" s="29"/>
      <c r="BI228" s="28">
        <f t="shared" si="156"/>
        <v>17.226999999999997</v>
      </c>
      <c r="BJ228" s="31">
        <f t="shared" si="165"/>
        <v>116437.29299999998</v>
      </c>
      <c r="BK228" s="31">
        <f t="shared" si="175"/>
        <v>233</v>
      </c>
      <c r="BL228" s="29"/>
      <c r="BM228" s="28">
        <f t="shared" si="157"/>
        <v>19.688000000000002</v>
      </c>
      <c r="BN228" s="31">
        <f t="shared" si="166"/>
        <v>133858.71200000003</v>
      </c>
      <c r="BO228" s="31">
        <f t="shared" si="176"/>
        <v>268</v>
      </c>
      <c r="BP228" s="29"/>
      <c r="BQ228" s="28">
        <f t="shared" si="158"/>
        <v>22.149000000000001</v>
      </c>
      <c r="BR228" s="31">
        <f t="shared" si="167"/>
        <v>151034.03100000002</v>
      </c>
      <c r="BS228" s="31">
        <f t="shared" si="177"/>
        <v>302</v>
      </c>
      <c r="BT228" s="29"/>
      <c r="BU228" s="28">
        <f t="shared" si="159"/>
        <v>24.61</v>
      </c>
      <c r="BV228" s="31">
        <f t="shared" si="168"/>
        <v>168307.79</v>
      </c>
      <c r="BW228" s="29"/>
    </row>
    <row r="229" spans="1:75" x14ac:dyDescent="0.4">
      <c r="A229" s="14">
        <v>4797</v>
      </c>
      <c r="B229" s="15" t="s">
        <v>261</v>
      </c>
      <c r="C229" s="3">
        <f>INDEX('[1]2013-14 ATR Data'!$A$1:$M$352,MATCH(A229,'[1]2013-14 ATR Data'!$A:$A,0),8)</f>
        <v>401487.39</v>
      </c>
      <c r="D229" s="3">
        <f>INDEX([2]Sheet1!$A$1:$N$343,MATCH(A229,[2]Sheet1!$A$1:$A$65536,0),6)</f>
        <v>429129.14</v>
      </c>
      <c r="E229" s="3">
        <f>INDEX('[3]2015-16 ATR Data'!$A$1:$K$372,MATCH($A229,'[3]2015-16 ATR Data'!$A:$A,0),6)</f>
        <v>416688.53</v>
      </c>
      <c r="F229" s="3">
        <f>INDEX('[4]349y2014'!$A$1:$CK$352,MATCH(A229,'[4]349y2014'!$A:$A,0),5)</f>
        <v>79412.3</v>
      </c>
      <c r="G229" s="3">
        <f>INDEX('[4]343y2015'!$A$1:$J$346,MATCH(A229,'[4]343y2015'!$A:$A,0),5)</f>
        <v>56342.3</v>
      </c>
      <c r="H229" s="3">
        <f>INDEX('[4]340y2016'!$A$1:$H$343,MATCH(A229,'[4]340y2016'!$A:$A,0),5)</f>
        <v>56342.3</v>
      </c>
      <c r="I229" s="3">
        <f t="shared" si="140"/>
        <v>360346.23000000004</v>
      </c>
      <c r="J229" s="3">
        <f t="shared" si="160"/>
        <v>1055208.1600000001</v>
      </c>
      <c r="K229" s="29"/>
      <c r="L229" s="29">
        <v>14898514</v>
      </c>
      <c r="M229" s="29">
        <v>16020676</v>
      </c>
      <c r="N229" s="29">
        <v>16494669</v>
      </c>
      <c r="O229" s="29">
        <f t="shared" si="141"/>
        <v>47413859</v>
      </c>
      <c r="Q229" s="17">
        <f t="shared" si="142"/>
        <v>2.2255268443768732E-2</v>
      </c>
      <c r="R229" s="29"/>
      <c r="S229" s="30">
        <v>2714.5</v>
      </c>
      <c r="T229" s="19">
        <f t="shared" si="143"/>
        <v>60.411900000000003</v>
      </c>
      <c r="U229" s="20">
        <f t="shared" si="144"/>
        <v>2.9590916414153367E-3</v>
      </c>
      <c r="V229" s="19">
        <f t="shared" si="145"/>
        <v>337560.23251619539</v>
      </c>
      <c r="W229" s="22"/>
      <c r="X229" s="21">
        <f t="shared" si="146"/>
        <v>50.616319165721308</v>
      </c>
      <c r="Y229" s="21">
        <f t="shared" si="147"/>
        <v>35459.824700427096</v>
      </c>
      <c r="Z229" s="22"/>
      <c r="AA229" s="23">
        <f t="shared" si="148"/>
        <v>5.3171127156135993</v>
      </c>
      <c r="AB229" s="23"/>
      <c r="AC229" s="21">
        <v>84633</v>
      </c>
      <c r="AD229" s="21">
        <f t="shared" si="149"/>
        <v>31.178117517038128</v>
      </c>
      <c r="AE229" s="23">
        <f t="shared" si="150"/>
        <v>6.9000995537508883E-4</v>
      </c>
      <c r="AF229" s="22">
        <f t="shared" si="151"/>
        <v>4372.9621038460664</v>
      </c>
      <c r="AG229" s="22"/>
      <c r="AH229" s="24">
        <f t="shared" si="152"/>
        <v>0.65571481539152288</v>
      </c>
      <c r="AI229" s="25">
        <f t="shared" si="134"/>
        <v>56.59</v>
      </c>
      <c r="AJ229" s="29"/>
      <c r="AK229" s="26">
        <f t="shared" si="153"/>
        <v>5.6590000000000007</v>
      </c>
      <c r="AL229" s="31">
        <f t="shared" si="135"/>
        <v>37739.871000000006</v>
      </c>
      <c r="AM229" s="31">
        <f t="shared" si="169"/>
        <v>14</v>
      </c>
      <c r="AN229" s="29"/>
      <c r="AO229" s="26">
        <f t="shared" si="136"/>
        <v>11.32</v>
      </c>
      <c r="AP229" s="31">
        <f t="shared" si="161"/>
        <v>75606.28</v>
      </c>
      <c r="AQ229" s="31">
        <f t="shared" si="170"/>
        <v>28</v>
      </c>
      <c r="AR229" s="29"/>
      <c r="AS229" s="26">
        <f t="shared" si="137"/>
        <v>16.977</v>
      </c>
      <c r="AT229" s="31">
        <f t="shared" si="154"/>
        <v>113728.923</v>
      </c>
      <c r="AU229" s="31">
        <f t="shared" si="171"/>
        <v>42</v>
      </c>
      <c r="AV229" s="29"/>
      <c r="AW229" s="26">
        <f t="shared" si="138"/>
        <v>22.636000000000003</v>
      </c>
      <c r="AX229" s="31">
        <f t="shared" si="162"/>
        <v>152091.28400000001</v>
      </c>
      <c r="AY229" s="31">
        <f t="shared" si="172"/>
        <v>56</v>
      </c>
      <c r="AZ229" s="29"/>
      <c r="BA229" s="28">
        <f t="shared" si="139"/>
        <v>28.295000000000002</v>
      </c>
      <c r="BB229" s="31">
        <f t="shared" si="163"/>
        <v>190680.005</v>
      </c>
      <c r="BC229" s="31">
        <f t="shared" si="173"/>
        <v>70</v>
      </c>
      <c r="BD229" s="29"/>
      <c r="BE229" s="28">
        <f t="shared" si="155"/>
        <v>33.954000000000001</v>
      </c>
      <c r="BF229" s="31">
        <f t="shared" si="164"/>
        <v>229495.08600000001</v>
      </c>
      <c r="BG229" s="31">
        <f t="shared" si="174"/>
        <v>85</v>
      </c>
      <c r="BH229" s="29"/>
      <c r="BI229" s="28">
        <f t="shared" si="156"/>
        <v>39.613</v>
      </c>
      <c r="BJ229" s="31">
        <f t="shared" si="165"/>
        <v>267744.26699999999</v>
      </c>
      <c r="BK229" s="31">
        <f t="shared" si="175"/>
        <v>99</v>
      </c>
      <c r="BL229" s="29"/>
      <c r="BM229" s="28">
        <f t="shared" si="157"/>
        <v>45.272000000000006</v>
      </c>
      <c r="BN229" s="31">
        <f t="shared" si="166"/>
        <v>307804.32800000004</v>
      </c>
      <c r="BO229" s="31">
        <f t="shared" si="176"/>
        <v>113</v>
      </c>
      <c r="BP229" s="29"/>
      <c r="BQ229" s="28">
        <f t="shared" si="158"/>
        <v>50.931000000000004</v>
      </c>
      <c r="BR229" s="31">
        <f t="shared" si="167"/>
        <v>347298.48900000006</v>
      </c>
      <c r="BS229" s="31">
        <f t="shared" si="177"/>
        <v>128</v>
      </c>
      <c r="BT229" s="29"/>
      <c r="BU229" s="28">
        <f t="shared" si="159"/>
        <v>56.59</v>
      </c>
      <c r="BV229" s="31">
        <f t="shared" si="168"/>
        <v>387019.01</v>
      </c>
      <c r="BW229" s="29"/>
    </row>
    <row r="230" spans="1:75" x14ac:dyDescent="0.4">
      <c r="A230" s="14">
        <v>4824</v>
      </c>
      <c r="B230" s="15" t="s">
        <v>262</v>
      </c>
      <c r="C230" s="3">
        <f>INDEX('[1]2013-14 ATR Data'!$A$1:$M$352,MATCH(A230,'[1]2013-14 ATR Data'!$A:$A,0),8)</f>
        <v>311711.01</v>
      </c>
      <c r="D230" s="3">
        <f>INDEX([2]Sheet1!$A$1:$N$343,MATCH(A230,[2]Sheet1!$A$1:$A$65536,0),6)</f>
        <v>334638.26</v>
      </c>
      <c r="E230" s="3">
        <f>INDEX('[3]2015-16 ATR Data'!$A$1:$K$372,MATCH($A230,'[3]2015-16 ATR Data'!$A:$A,0),6)</f>
        <v>313836.99</v>
      </c>
      <c r="F230" s="3">
        <f>INDEX('[4]349y2014'!$A$1:$CK$352,MATCH(A230,'[4]349y2014'!$A:$A,0),5)</f>
        <v>19314.29</v>
      </c>
      <c r="G230" s="3">
        <f>INDEX('[4]343y2015'!$A$1:$J$346,MATCH(A230,'[4]343y2015'!$A:$A,0),5)</f>
        <v>29185.72</v>
      </c>
      <c r="H230" s="3">
        <f>INDEX('[4]340y2016'!$A$1:$H$343,MATCH(A230,'[4]340y2016'!$A:$A,0),5)</f>
        <v>34252.29</v>
      </c>
      <c r="I230" s="3">
        <f t="shared" si="140"/>
        <v>279584.7</v>
      </c>
      <c r="J230" s="3">
        <f t="shared" si="160"/>
        <v>877433.96</v>
      </c>
      <c r="K230" s="29"/>
      <c r="L230" s="29">
        <v>4154323</v>
      </c>
      <c r="M230" s="29">
        <v>4538958</v>
      </c>
      <c r="N230" s="29">
        <v>4409709</v>
      </c>
      <c r="O230" s="29">
        <f t="shared" si="141"/>
        <v>13102990</v>
      </c>
      <c r="Q230" s="17">
        <f t="shared" si="142"/>
        <v>6.6964407360457417E-2</v>
      </c>
      <c r="R230" s="29"/>
      <c r="S230" s="30">
        <v>704</v>
      </c>
      <c r="T230" s="19">
        <f t="shared" si="143"/>
        <v>47.142899999999997</v>
      </c>
      <c r="U230" s="20">
        <f t="shared" si="144"/>
        <v>2.3091503717327061E-3</v>
      </c>
      <c r="V230" s="19">
        <f t="shared" si="145"/>
        <v>263417.77506563684</v>
      </c>
      <c r="W230" s="22"/>
      <c r="X230" s="21">
        <f t="shared" si="146"/>
        <v>39.498841665262688</v>
      </c>
      <c r="Y230" s="21">
        <f t="shared" si="147"/>
        <v>9196.4327091916275</v>
      </c>
      <c r="Z230" s="22"/>
      <c r="AA230" s="23">
        <f t="shared" si="148"/>
        <v>1.3789822625868386</v>
      </c>
      <c r="AB230" s="23"/>
      <c r="AC230" s="21">
        <v>109792</v>
      </c>
      <c r="AD230" s="21">
        <f t="shared" si="149"/>
        <v>155.95454545454547</v>
      </c>
      <c r="AE230" s="23">
        <f t="shared" si="150"/>
        <v>3.4514652429168207E-3</v>
      </c>
      <c r="AF230" s="22">
        <f t="shared" si="151"/>
        <v>21873.781084524362</v>
      </c>
      <c r="AG230" s="22"/>
      <c r="AH230" s="24">
        <f t="shared" si="152"/>
        <v>3.2799191909618175</v>
      </c>
      <c r="AI230" s="25">
        <f t="shared" si="134"/>
        <v>44.16</v>
      </c>
      <c r="AJ230" s="29"/>
      <c r="AK230" s="26">
        <f t="shared" si="153"/>
        <v>4.4159999999999995</v>
      </c>
      <c r="AL230" s="31">
        <f t="shared" si="135"/>
        <v>29450.303999999996</v>
      </c>
      <c r="AM230" s="31">
        <f t="shared" si="169"/>
        <v>42</v>
      </c>
      <c r="AN230" s="29"/>
      <c r="AO230" s="26">
        <f t="shared" si="136"/>
        <v>8.83</v>
      </c>
      <c r="AP230" s="31">
        <f t="shared" si="161"/>
        <v>58975.57</v>
      </c>
      <c r="AQ230" s="31">
        <f t="shared" si="170"/>
        <v>84</v>
      </c>
      <c r="AR230" s="29"/>
      <c r="AS230" s="26">
        <f t="shared" si="137"/>
        <v>13.247999999999999</v>
      </c>
      <c r="AT230" s="31">
        <f t="shared" si="154"/>
        <v>88748.351999999999</v>
      </c>
      <c r="AU230" s="31">
        <f t="shared" si="171"/>
        <v>126</v>
      </c>
      <c r="AV230" s="29"/>
      <c r="AW230" s="26">
        <f t="shared" si="138"/>
        <v>17.663999999999998</v>
      </c>
      <c r="AX230" s="31">
        <f t="shared" si="162"/>
        <v>118684.41599999998</v>
      </c>
      <c r="AY230" s="31">
        <f t="shared" si="172"/>
        <v>169</v>
      </c>
      <c r="AZ230" s="29"/>
      <c r="BA230" s="28">
        <f t="shared" si="139"/>
        <v>22.08</v>
      </c>
      <c r="BB230" s="31">
        <f t="shared" si="163"/>
        <v>148797.12</v>
      </c>
      <c r="BC230" s="31">
        <f t="shared" si="173"/>
        <v>211</v>
      </c>
      <c r="BD230" s="29"/>
      <c r="BE230" s="28">
        <f t="shared" si="155"/>
        <v>26.495999999999999</v>
      </c>
      <c r="BF230" s="31">
        <f t="shared" si="164"/>
        <v>179086.46399999998</v>
      </c>
      <c r="BG230" s="31">
        <f t="shared" si="174"/>
        <v>254</v>
      </c>
      <c r="BH230" s="29"/>
      <c r="BI230" s="28">
        <f t="shared" si="156"/>
        <v>30.911999999999995</v>
      </c>
      <c r="BJ230" s="31">
        <f t="shared" si="165"/>
        <v>208934.20799999996</v>
      </c>
      <c r="BK230" s="31">
        <f t="shared" si="175"/>
        <v>297</v>
      </c>
      <c r="BL230" s="29"/>
      <c r="BM230" s="28">
        <f t="shared" si="157"/>
        <v>35.327999999999996</v>
      </c>
      <c r="BN230" s="31">
        <f t="shared" si="166"/>
        <v>240195.07199999999</v>
      </c>
      <c r="BO230" s="31">
        <f t="shared" si="176"/>
        <v>341</v>
      </c>
      <c r="BP230" s="29"/>
      <c r="BQ230" s="28">
        <f t="shared" si="158"/>
        <v>39.744</v>
      </c>
      <c r="BR230" s="31">
        <f t="shared" si="167"/>
        <v>271014.33600000001</v>
      </c>
      <c r="BS230" s="31">
        <f t="shared" si="177"/>
        <v>385</v>
      </c>
      <c r="BT230" s="29"/>
      <c r="BU230" s="28">
        <f t="shared" si="159"/>
        <v>44.16</v>
      </c>
      <c r="BV230" s="31">
        <f t="shared" si="168"/>
        <v>302010.23999999999</v>
      </c>
      <c r="BW230" s="29"/>
    </row>
    <row r="231" spans="1:75" x14ac:dyDescent="0.4">
      <c r="A231" s="14">
        <v>4860</v>
      </c>
      <c r="B231" s="15" t="s">
        <v>263</v>
      </c>
      <c r="C231" s="3">
        <f>INDEX('[1]2013-14 ATR Data'!$A$1:$M$352,MATCH(A231,'[1]2013-14 ATR Data'!$A:$A,0),8)</f>
        <v>106849.29</v>
      </c>
      <c r="D231" s="3">
        <f>INDEX([2]Sheet1!$A$1:$N$343,MATCH(A231,[2]Sheet1!$A$1:$A$65536,0),6)</f>
        <v>117985.19</v>
      </c>
      <c r="E231" s="3">
        <f>INDEX('[3]2015-16 ATR Data'!$A$1:$K$372,MATCH($A231,'[3]2015-16 ATR Data'!$A:$A,0),6)</f>
        <v>124186.43</v>
      </c>
      <c r="F231" s="3">
        <f>INDEX('[4]349y2014'!$A$1:$CK$352,MATCH(A231,'[4]349y2014'!$A:$A,0),5)</f>
        <v>0</v>
      </c>
      <c r="G231" s="3">
        <f>INDEX('[4]343y2015'!$A$1:$J$346,MATCH(A231,'[4]343y2015'!$A:$A,0),5)</f>
        <v>11214.29</v>
      </c>
      <c r="H231" s="3">
        <f>INDEX('[4]340y2016'!$A$1:$H$343,MATCH(A231,'[4]340y2016'!$A:$A,0),5)</f>
        <v>11214.29</v>
      </c>
      <c r="I231" s="3">
        <f t="shared" si="140"/>
        <v>112972.13999999998</v>
      </c>
      <c r="J231" s="3">
        <f t="shared" si="160"/>
        <v>326592.32999999996</v>
      </c>
      <c r="K231" s="29"/>
      <c r="L231" s="29">
        <v>2058492</v>
      </c>
      <c r="M231" s="29">
        <v>2122424</v>
      </c>
      <c r="N231" s="29">
        <v>2134271</v>
      </c>
      <c r="O231" s="29">
        <f t="shared" si="141"/>
        <v>6315187</v>
      </c>
      <c r="Q231" s="17">
        <f t="shared" si="142"/>
        <v>5.1715385466811981E-2</v>
      </c>
      <c r="R231" s="29"/>
      <c r="S231" s="30">
        <v>334.4</v>
      </c>
      <c r="T231" s="19">
        <f t="shared" si="143"/>
        <v>17.293600000000001</v>
      </c>
      <c r="U231" s="20">
        <f t="shared" si="144"/>
        <v>8.4707395744845423E-4</v>
      </c>
      <c r="V231" s="19">
        <f t="shared" si="145"/>
        <v>96630.492287812114</v>
      </c>
      <c r="W231" s="22"/>
      <c r="X231" s="21">
        <f t="shared" si="146"/>
        <v>14.489502517290765</v>
      </c>
      <c r="Y231" s="21">
        <f t="shared" si="147"/>
        <v>4368.3055368660234</v>
      </c>
      <c r="Z231" s="22"/>
      <c r="AA231" s="23">
        <f t="shared" si="148"/>
        <v>0.65501657472874841</v>
      </c>
      <c r="AB231" s="23"/>
      <c r="AC231" s="21">
        <v>43522</v>
      </c>
      <c r="AD231" s="21">
        <f t="shared" si="149"/>
        <v>130.14952153110048</v>
      </c>
      <c r="AE231" s="23">
        <f t="shared" si="150"/>
        <v>2.8803684345178222E-3</v>
      </c>
      <c r="AF231" s="22">
        <f t="shared" si="151"/>
        <v>18254.435187697869</v>
      </c>
      <c r="AG231" s="22"/>
      <c r="AH231" s="24">
        <f t="shared" si="152"/>
        <v>2.7372072556152149</v>
      </c>
      <c r="AI231" s="25">
        <f t="shared" si="134"/>
        <v>17.88</v>
      </c>
      <c r="AJ231" s="29"/>
      <c r="AK231" s="26">
        <f t="shared" si="153"/>
        <v>1.788</v>
      </c>
      <c r="AL231" s="31">
        <f t="shared" si="135"/>
        <v>11924.172</v>
      </c>
      <c r="AM231" s="31">
        <f t="shared" si="169"/>
        <v>36</v>
      </c>
      <c r="AN231" s="29"/>
      <c r="AO231" s="26">
        <f t="shared" si="136"/>
        <v>3.58</v>
      </c>
      <c r="AP231" s="31">
        <f t="shared" si="161"/>
        <v>23910.82</v>
      </c>
      <c r="AQ231" s="31">
        <f t="shared" si="170"/>
        <v>72</v>
      </c>
      <c r="AR231" s="29"/>
      <c r="AS231" s="26">
        <f t="shared" si="137"/>
        <v>5.3639999999999999</v>
      </c>
      <c r="AT231" s="31">
        <f t="shared" si="154"/>
        <v>35933.436000000002</v>
      </c>
      <c r="AU231" s="31">
        <f t="shared" si="171"/>
        <v>107</v>
      </c>
      <c r="AV231" s="29"/>
      <c r="AW231" s="26">
        <f t="shared" si="138"/>
        <v>7.1520000000000001</v>
      </c>
      <c r="AX231" s="31">
        <f t="shared" si="162"/>
        <v>48054.288</v>
      </c>
      <c r="AY231" s="31">
        <f t="shared" si="172"/>
        <v>144</v>
      </c>
      <c r="AZ231" s="29"/>
      <c r="BA231" s="28">
        <f t="shared" si="139"/>
        <v>8.94</v>
      </c>
      <c r="BB231" s="31">
        <f t="shared" si="163"/>
        <v>60246.659999999996</v>
      </c>
      <c r="BC231" s="31">
        <f t="shared" si="173"/>
        <v>180</v>
      </c>
      <c r="BD231" s="29"/>
      <c r="BE231" s="28">
        <f t="shared" si="155"/>
        <v>10.728</v>
      </c>
      <c r="BF231" s="31">
        <f t="shared" si="164"/>
        <v>72510.551999999996</v>
      </c>
      <c r="BG231" s="31">
        <f t="shared" si="174"/>
        <v>217</v>
      </c>
      <c r="BH231" s="29"/>
      <c r="BI231" s="28">
        <f t="shared" si="156"/>
        <v>12.515999999999998</v>
      </c>
      <c r="BJ231" s="31">
        <f t="shared" si="165"/>
        <v>84595.643999999986</v>
      </c>
      <c r="BK231" s="31">
        <f t="shared" si="175"/>
        <v>253</v>
      </c>
      <c r="BL231" s="29"/>
      <c r="BM231" s="28">
        <f t="shared" si="157"/>
        <v>14.304</v>
      </c>
      <c r="BN231" s="31">
        <f t="shared" si="166"/>
        <v>97252.896000000008</v>
      </c>
      <c r="BO231" s="31">
        <f t="shared" si="176"/>
        <v>291</v>
      </c>
      <c r="BP231" s="29"/>
      <c r="BQ231" s="28">
        <f t="shared" si="158"/>
        <v>16.091999999999999</v>
      </c>
      <c r="BR231" s="31">
        <f t="shared" si="167"/>
        <v>109731.348</v>
      </c>
      <c r="BS231" s="31">
        <f t="shared" si="177"/>
        <v>328</v>
      </c>
      <c r="BT231" s="29"/>
      <c r="BU231" s="28">
        <f t="shared" si="159"/>
        <v>17.88</v>
      </c>
      <c r="BV231" s="31">
        <f t="shared" si="168"/>
        <v>122281.31999999999</v>
      </c>
      <c r="BW231" s="29"/>
    </row>
    <row r="232" spans="1:75" x14ac:dyDescent="0.4">
      <c r="A232" s="14">
        <v>4869</v>
      </c>
      <c r="B232" s="15" t="s">
        <v>264</v>
      </c>
      <c r="C232" s="3">
        <f>INDEX('[1]2013-14 ATR Data'!$A$1:$M$352,MATCH(A232,'[1]2013-14 ATR Data'!$A:$A,0),8)</f>
        <v>358966.02</v>
      </c>
      <c r="D232" s="3">
        <f>INDEX([2]Sheet1!$A$1:$N$343,MATCH(A232,[2]Sheet1!$A$1:$A$65536,0),6)</f>
        <v>322446.02</v>
      </c>
      <c r="E232" s="3">
        <f>INDEX('[3]2015-16 ATR Data'!$A$1:$K$372,MATCH($A232,'[3]2015-16 ATR Data'!$A:$A,0),6)</f>
        <v>294608.11</v>
      </c>
      <c r="F232" s="3">
        <f>INDEX('[4]349y2014'!$A$1:$CK$352,MATCH(A232,'[4]349y2014'!$A:$A,0),5)</f>
        <v>74844.289999999994</v>
      </c>
      <c r="G232" s="3">
        <f>INDEX('[4]343y2015'!$A$1:$J$346,MATCH(A232,'[4]343y2015'!$A:$A,0),5)</f>
        <v>50196.14</v>
      </c>
      <c r="H232" s="3">
        <f>INDEX('[4]340y2016'!$A$1:$H$343,MATCH(A232,'[4]340y2016'!$A:$A,0),5)</f>
        <v>48355.14</v>
      </c>
      <c r="I232" s="3">
        <f t="shared" si="140"/>
        <v>246252.96999999997</v>
      </c>
      <c r="J232" s="3">
        <f t="shared" si="160"/>
        <v>802624.58000000007</v>
      </c>
      <c r="K232" s="29"/>
      <c r="L232" s="29">
        <v>7917554</v>
      </c>
      <c r="M232" s="29">
        <v>8154830</v>
      </c>
      <c r="N232" s="29">
        <v>8468779</v>
      </c>
      <c r="O232" s="29">
        <f t="shared" si="141"/>
        <v>24541163</v>
      </c>
      <c r="Q232" s="17">
        <f t="shared" si="142"/>
        <v>3.2705238133987374E-2</v>
      </c>
      <c r="R232" s="29"/>
      <c r="S232" s="30">
        <v>1282.2</v>
      </c>
      <c r="T232" s="19">
        <f t="shared" si="143"/>
        <v>41.934699999999999</v>
      </c>
      <c r="U232" s="20">
        <f t="shared" si="144"/>
        <v>2.0540426680051402E-3</v>
      </c>
      <c r="V232" s="19">
        <f t="shared" si="145"/>
        <v>234316.20396804105</v>
      </c>
      <c r="W232" s="22"/>
      <c r="X232" s="21">
        <f t="shared" si="146"/>
        <v>35.135133298551665</v>
      </c>
      <c r="Y232" s="21">
        <f t="shared" si="147"/>
        <v>16749.525596201005</v>
      </c>
      <c r="Z232" s="22"/>
      <c r="AA232" s="23">
        <f t="shared" si="148"/>
        <v>2.5115497970012002</v>
      </c>
      <c r="AB232" s="23"/>
      <c r="AC232" s="21">
        <v>64282</v>
      </c>
      <c r="AD232" s="21">
        <f t="shared" si="149"/>
        <v>50.134144439245048</v>
      </c>
      <c r="AE232" s="23">
        <f t="shared" si="150"/>
        <v>1.1095300653860009E-3</v>
      </c>
      <c r="AF232" s="22">
        <f t="shared" si="151"/>
        <v>7031.6853999205332</v>
      </c>
      <c r="AG232" s="22"/>
      <c r="AH232" s="24">
        <f t="shared" si="152"/>
        <v>1.0543837756665966</v>
      </c>
      <c r="AI232" s="25">
        <f t="shared" si="134"/>
        <v>38.700000000000003</v>
      </c>
      <c r="AJ232" s="29"/>
      <c r="AK232" s="26">
        <f t="shared" si="153"/>
        <v>3.8700000000000006</v>
      </c>
      <c r="AL232" s="31">
        <f t="shared" si="135"/>
        <v>25809.030000000002</v>
      </c>
      <c r="AM232" s="31">
        <f t="shared" si="169"/>
        <v>20</v>
      </c>
      <c r="AN232" s="29"/>
      <c r="AO232" s="26">
        <f t="shared" si="136"/>
        <v>7.74</v>
      </c>
      <c r="AP232" s="31">
        <f t="shared" si="161"/>
        <v>51695.46</v>
      </c>
      <c r="AQ232" s="31">
        <f t="shared" si="170"/>
        <v>40</v>
      </c>
      <c r="AR232" s="29"/>
      <c r="AS232" s="26">
        <f t="shared" si="137"/>
        <v>11.610000000000001</v>
      </c>
      <c r="AT232" s="31">
        <f t="shared" si="154"/>
        <v>77775.390000000014</v>
      </c>
      <c r="AU232" s="31">
        <f t="shared" si="171"/>
        <v>61</v>
      </c>
      <c r="AV232" s="29"/>
      <c r="AW232" s="26">
        <f t="shared" si="138"/>
        <v>15.480000000000002</v>
      </c>
      <c r="AX232" s="31">
        <f t="shared" si="162"/>
        <v>104010.12000000001</v>
      </c>
      <c r="AY232" s="31">
        <f t="shared" si="172"/>
        <v>81</v>
      </c>
      <c r="AZ232" s="29"/>
      <c r="BA232" s="28">
        <f t="shared" si="139"/>
        <v>19.350000000000001</v>
      </c>
      <c r="BB232" s="31">
        <f t="shared" si="163"/>
        <v>130399.65000000001</v>
      </c>
      <c r="BC232" s="31">
        <f t="shared" si="173"/>
        <v>102</v>
      </c>
      <c r="BD232" s="29"/>
      <c r="BE232" s="28">
        <f t="shared" si="155"/>
        <v>23.220000000000002</v>
      </c>
      <c r="BF232" s="31">
        <f t="shared" si="164"/>
        <v>156943.98000000001</v>
      </c>
      <c r="BG232" s="31">
        <f t="shared" si="174"/>
        <v>122</v>
      </c>
      <c r="BH232" s="29"/>
      <c r="BI232" s="28">
        <f t="shared" si="156"/>
        <v>27.09</v>
      </c>
      <c r="BJ232" s="31">
        <f t="shared" si="165"/>
        <v>183101.31</v>
      </c>
      <c r="BK232" s="31">
        <f t="shared" si="175"/>
        <v>143</v>
      </c>
      <c r="BL232" s="29"/>
      <c r="BM232" s="28">
        <f t="shared" si="157"/>
        <v>30.960000000000004</v>
      </c>
      <c r="BN232" s="31">
        <f t="shared" si="166"/>
        <v>210497.04000000004</v>
      </c>
      <c r="BO232" s="31">
        <f t="shared" si="176"/>
        <v>164</v>
      </c>
      <c r="BP232" s="29"/>
      <c r="BQ232" s="28">
        <f t="shared" si="158"/>
        <v>34.830000000000005</v>
      </c>
      <c r="BR232" s="31">
        <f t="shared" si="167"/>
        <v>237505.77000000005</v>
      </c>
      <c r="BS232" s="31">
        <f t="shared" si="177"/>
        <v>185</v>
      </c>
      <c r="BT232" s="29"/>
      <c r="BU232" s="28">
        <f t="shared" si="159"/>
        <v>38.700000000000003</v>
      </c>
      <c r="BV232" s="31">
        <f t="shared" si="168"/>
        <v>264669.30000000005</v>
      </c>
      <c r="BW232" s="29"/>
    </row>
    <row r="233" spans="1:75" x14ac:dyDescent="0.4">
      <c r="A233" s="14">
        <v>4878</v>
      </c>
      <c r="B233" s="15" t="s">
        <v>265</v>
      </c>
      <c r="C233" s="3">
        <f>INDEX('[1]2013-14 ATR Data'!$A$1:$M$352,MATCH(A233,'[1]2013-14 ATR Data'!$A:$A,0),8)</f>
        <v>176167.92</v>
      </c>
      <c r="D233" s="3">
        <f>INDEX([2]Sheet1!$A$1:$N$343,MATCH(A233,[2]Sheet1!$A$1:$A$65536,0),6)</f>
        <v>171263.68</v>
      </c>
      <c r="E233" s="3">
        <f>INDEX('[3]2015-16 ATR Data'!$A$1:$K$372,MATCH($A233,'[3]2015-16 ATR Data'!$A:$A,0),6)</f>
        <v>360950.87</v>
      </c>
      <c r="F233" s="3">
        <f>INDEX('[4]349y2014'!$A$1:$CK$352,MATCH(A233,'[4]349y2014'!$A:$A,0),5)</f>
        <v>44279.62</v>
      </c>
      <c r="G233" s="3">
        <f>INDEX('[4]343y2015'!$A$1:$J$346,MATCH(A233,'[4]343y2015'!$A:$A,0),5)</f>
        <v>42136.76</v>
      </c>
      <c r="H233" s="3">
        <f>INDEX('[4]340y2016'!$A$1:$H$343,MATCH(A233,'[4]340y2016'!$A:$A,0),5)</f>
        <v>198126.77</v>
      </c>
      <c r="I233" s="3">
        <f t="shared" si="140"/>
        <v>162824.1</v>
      </c>
      <c r="J233" s="3">
        <f t="shared" si="160"/>
        <v>423839.31999999995</v>
      </c>
      <c r="K233" s="29"/>
      <c r="L233" s="29">
        <v>3727689</v>
      </c>
      <c r="M233" s="29">
        <v>3934825</v>
      </c>
      <c r="N233" s="29">
        <v>4006189</v>
      </c>
      <c r="O233" s="29">
        <f t="shared" si="141"/>
        <v>11668703</v>
      </c>
      <c r="Q233" s="17">
        <f t="shared" si="142"/>
        <v>3.6322744695790096E-2</v>
      </c>
      <c r="R233" s="29"/>
      <c r="S233" s="30">
        <v>630.5</v>
      </c>
      <c r="T233" s="19">
        <f t="shared" si="143"/>
        <v>22.901499999999999</v>
      </c>
      <c r="U233" s="20">
        <f t="shared" si="144"/>
        <v>1.1217597398173759E-3</v>
      </c>
      <c r="V233" s="19">
        <f t="shared" si="145"/>
        <v>127965.44496977662</v>
      </c>
      <c r="W233" s="22"/>
      <c r="X233" s="21">
        <f t="shared" si="146"/>
        <v>19.188100910147941</v>
      </c>
      <c r="Y233" s="21">
        <f t="shared" si="147"/>
        <v>8236.293782876879</v>
      </c>
      <c r="Z233" s="22"/>
      <c r="AA233" s="23">
        <f t="shared" si="148"/>
        <v>1.2350118132968779</v>
      </c>
      <c r="AB233" s="23"/>
      <c r="AC233" s="21">
        <v>54281</v>
      </c>
      <c r="AD233" s="21">
        <f t="shared" si="149"/>
        <v>86.091990483743061</v>
      </c>
      <c r="AE233" s="23">
        <f t="shared" si="150"/>
        <v>1.9053212715417155E-3</v>
      </c>
      <c r="AF233" s="22">
        <f t="shared" si="151"/>
        <v>12075.039861670562</v>
      </c>
      <c r="AG233" s="22"/>
      <c r="AH233" s="24">
        <f t="shared" si="152"/>
        <v>1.8106222614590737</v>
      </c>
      <c r="AI233" s="25">
        <f t="shared" si="134"/>
        <v>22.23</v>
      </c>
      <c r="AJ233" s="29"/>
      <c r="AK233" s="26">
        <f t="shared" si="153"/>
        <v>2.2230000000000003</v>
      </c>
      <c r="AL233" s="31">
        <f t="shared" si="135"/>
        <v>14825.187000000002</v>
      </c>
      <c r="AM233" s="31">
        <f t="shared" si="169"/>
        <v>24</v>
      </c>
      <c r="AN233" s="29"/>
      <c r="AO233" s="26">
        <f t="shared" si="136"/>
        <v>4.45</v>
      </c>
      <c r="AP233" s="31">
        <f t="shared" si="161"/>
        <v>29721.550000000003</v>
      </c>
      <c r="AQ233" s="31">
        <f t="shared" si="170"/>
        <v>47</v>
      </c>
      <c r="AR233" s="29"/>
      <c r="AS233" s="26">
        <f t="shared" si="137"/>
        <v>6.6689999999999996</v>
      </c>
      <c r="AT233" s="31">
        <f t="shared" si="154"/>
        <v>44675.630999999994</v>
      </c>
      <c r="AU233" s="31">
        <f t="shared" si="171"/>
        <v>71</v>
      </c>
      <c r="AV233" s="29"/>
      <c r="AW233" s="26">
        <f t="shared" si="138"/>
        <v>8.8920000000000012</v>
      </c>
      <c r="AX233" s="31">
        <f t="shared" si="162"/>
        <v>59745.348000000005</v>
      </c>
      <c r="AY233" s="31">
        <f t="shared" si="172"/>
        <v>95</v>
      </c>
      <c r="AZ233" s="29"/>
      <c r="BA233" s="28">
        <f t="shared" si="139"/>
        <v>11.115</v>
      </c>
      <c r="BB233" s="31">
        <f t="shared" si="163"/>
        <v>74903.985000000001</v>
      </c>
      <c r="BC233" s="31">
        <f t="shared" si="173"/>
        <v>119</v>
      </c>
      <c r="BD233" s="29"/>
      <c r="BE233" s="28">
        <f t="shared" si="155"/>
        <v>13.337999999999999</v>
      </c>
      <c r="BF233" s="31">
        <f t="shared" si="164"/>
        <v>90151.542000000001</v>
      </c>
      <c r="BG233" s="31">
        <f t="shared" si="174"/>
        <v>143</v>
      </c>
      <c r="BH233" s="29"/>
      <c r="BI233" s="28">
        <f t="shared" si="156"/>
        <v>15.561</v>
      </c>
      <c r="BJ233" s="31">
        <f t="shared" si="165"/>
        <v>105176.799</v>
      </c>
      <c r="BK233" s="31">
        <f t="shared" si="175"/>
        <v>167</v>
      </c>
      <c r="BL233" s="29"/>
      <c r="BM233" s="28">
        <f t="shared" si="157"/>
        <v>17.784000000000002</v>
      </c>
      <c r="BN233" s="31">
        <f t="shared" si="166"/>
        <v>120913.41600000001</v>
      </c>
      <c r="BO233" s="31">
        <f t="shared" si="176"/>
        <v>192</v>
      </c>
      <c r="BP233" s="29"/>
      <c r="BQ233" s="28">
        <f t="shared" si="158"/>
        <v>20.007000000000001</v>
      </c>
      <c r="BR233" s="31">
        <f t="shared" si="167"/>
        <v>136427.73300000001</v>
      </c>
      <c r="BS233" s="31">
        <f t="shared" si="177"/>
        <v>216</v>
      </c>
      <c r="BT233" s="29"/>
      <c r="BU233" s="28">
        <f t="shared" si="159"/>
        <v>22.23</v>
      </c>
      <c r="BV233" s="31">
        <f t="shared" si="168"/>
        <v>152030.97</v>
      </c>
      <c r="BW233" s="29"/>
    </row>
    <row r="234" spans="1:75" x14ac:dyDescent="0.4">
      <c r="A234" s="14">
        <v>4890</v>
      </c>
      <c r="B234" s="15" t="s">
        <v>266</v>
      </c>
      <c r="C234" s="3">
        <f>INDEX('[1]2013-14 ATR Data'!$A$1:$M$352,MATCH(A234,'[1]2013-14 ATR Data'!$A:$A,0),8)</f>
        <v>310972.13</v>
      </c>
      <c r="D234" s="3">
        <f>INDEX([2]Sheet1!$A$1:$N$343,MATCH(A234,[2]Sheet1!$A$1:$A$65536,0),6)</f>
        <v>298745.87</v>
      </c>
      <c r="E234" s="3">
        <f>INDEX('[3]2015-16 ATR Data'!$A$1:$K$372,MATCH($A234,'[3]2015-16 ATR Data'!$A:$A,0),6)</f>
        <v>336900.87</v>
      </c>
      <c r="F234" s="3">
        <f>INDEX('[4]349y2014'!$A$1:$CK$352,MATCH(A234,'[4]349y2014'!$A:$A,0),5)</f>
        <v>73650.149999999994</v>
      </c>
      <c r="G234" s="3">
        <f>INDEX('[4]343y2015'!$A$1:$J$346,MATCH(A234,'[4]343y2015'!$A:$A,0),5)</f>
        <v>76622.710000000006</v>
      </c>
      <c r="H234" s="3">
        <f>INDEX('[4]340y2016'!$A$1:$H$343,MATCH(A234,'[4]340y2016'!$A:$A,0),5)</f>
        <v>89387.57</v>
      </c>
      <c r="I234" s="3">
        <f t="shared" si="140"/>
        <v>247513.3</v>
      </c>
      <c r="J234" s="3">
        <f t="shared" si="160"/>
        <v>706958.44</v>
      </c>
      <c r="K234" s="29"/>
      <c r="L234" s="29">
        <v>5775489</v>
      </c>
      <c r="M234" s="29">
        <v>5867048</v>
      </c>
      <c r="N234" s="29">
        <v>5972916</v>
      </c>
      <c r="O234" s="29">
        <f t="shared" si="141"/>
        <v>17615453</v>
      </c>
      <c r="Q234" s="17">
        <f t="shared" si="142"/>
        <v>4.0132856078126403E-2</v>
      </c>
      <c r="R234" s="29"/>
      <c r="S234" s="30">
        <v>973.9</v>
      </c>
      <c r="T234" s="19">
        <f t="shared" si="143"/>
        <v>39.0854</v>
      </c>
      <c r="U234" s="20">
        <f t="shared" si="144"/>
        <v>1.9144784461567175E-3</v>
      </c>
      <c r="V234" s="19">
        <f t="shared" si="145"/>
        <v>218395.32794016582</v>
      </c>
      <c r="W234" s="22"/>
      <c r="X234" s="21">
        <f t="shared" si="146"/>
        <v>32.747837447918101</v>
      </c>
      <c r="Y234" s="21">
        <f t="shared" si="147"/>
        <v>12722.167351536546</v>
      </c>
      <c r="Z234" s="22"/>
      <c r="AA234" s="23">
        <f t="shared" si="148"/>
        <v>1.9076574226325604</v>
      </c>
      <c r="AB234" s="23"/>
      <c r="AC234" s="21">
        <v>78545</v>
      </c>
      <c r="AD234" s="21">
        <f t="shared" si="149"/>
        <v>80.649964062018697</v>
      </c>
      <c r="AE234" s="23">
        <f t="shared" si="150"/>
        <v>1.7848825565887671E-3</v>
      </c>
      <c r="AF234" s="22">
        <f t="shared" si="151"/>
        <v>11311.75531450941</v>
      </c>
      <c r="AG234" s="22"/>
      <c r="AH234" s="24">
        <f t="shared" si="152"/>
        <v>1.6961696378031803</v>
      </c>
      <c r="AI234" s="25">
        <f t="shared" si="134"/>
        <v>36.35</v>
      </c>
      <c r="AJ234" s="29"/>
      <c r="AK234" s="26">
        <f t="shared" si="153"/>
        <v>3.6350000000000002</v>
      </c>
      <c r="AL234" s="31">
        <f t="shared" si="135"/>
        <v>24241.815000000002</v>
      </c>
      <c r="AM234" s="31">
        <f t="shared" si="169"/>
        <v>25</v>
      </c>
      <c r="AN234" s="29"/>
      <c r="AO234" s="26">
        <f t="shared" si="136"/>
        <v>7.27</v>
      </c>
      <c r="AP234" s="31">
        <f t="shared" si="161"/>
        <v>48556.329999999994</v>
      </c>
      <c r="AQ234" s="31">
        <f t="shared" si="170"/>
        <v>50</v>
      </c>
      <c r="AR234" s="29"/>
      <c r="AS234" s="26">
        <f t="shared" si="137"/>
        <v>10.904999999999999</v>
      </c>
      <c r="AT234" s="31">
        <f t="shared" si="154"/>
        <v>73052.595000000001</v>
      </c>
      <c r="AU234" s="31">
        <f t="shared" si="171"/>
        <v>75</v>
      </c>
      <c r="AV234" s="29"/>
      <c r="AW234" s="26">
        <f t="shared" si="138"/>
        <v>14.540000000000001</v>
      </c>
      <c r="AX234" s="31">
        <f t="shared" si="162"/>
        <v>97694.260000000009</v>
      </c>
      <c r="AY234" s="31">
        <f t="shared" si="172"/>
        <v>100</v>
      </c>
      <c r="AZ234" s="29"/>
      <c r="BA234" s="28">
        <f t="shared" si="139"/>
        <v>18.175000000000001</v>
      </c>
      <c r="BB234" s="31">
        <f t="shared" si="163"/>
        <v>122481.32500000001</v>
      </c>
      <c r="BC234" s="31">
        <f t="shared" si="173"/>
        <v>126</v>
      </c>
      <c r="BD234" s="29"/>
      <c r="BE234" s="28">
        <f t="shared" si="155"/>
        <v>21.81</v>
      </c>
      <c r="BF234" s="31">
        <f t="shared" si="164"/>
        <v>147413.78999999998</v>
      </c>
      <c r="BG234" s="31">
        <f t="shared" si="174"/>
        <v>151</v>
      </c>
      <c r="BH234" s="29"/>
      <c r="BI234" s="28">
        <f t="shared" si="156"/>
        <v>25.445</v>
      </c>
      <c r="BJ234" s="31">
        <f t="shared" si="165"/>
        <v>171982.755</v>
      </c>
      <c r="BK234" s="31">
        <f t="shared" si="175"/>
        <v>177</v>
      </c>
      <c r="BL234" s="29"/>
      <c r="BM234" s="28">
        <f t="shared" si="157"/>
        <v>29.080000000000002</v>
      </c>
      <c r="BN234" s="31">
        <f t="shared" si="166"/>
        <v>197714.92</v>
      </c>
      <c r="BO234" s="31">
        <f t="shared" si="176"/>
        <v>203</v>
      </c>
      <c r="BP234" s="29"/>
      <c r="BQ234" s="28">
        <f t="shared" si="158"/>
        <v>32.715000000000003</v>
      </c>
      <c r="BR234" s="31">
        <f t="shared" si="167"/>
        <v>223083.58500000002</v>
      </c>
      <c r="BS234" s="31">
        <f t="shared" si="177"/>
        <v>229</v>
      </c>
      <c r="BT234" s="29"/>
      <c r="BU234" s="28">
        <f t="shared" si="159"/>
        <v>36.35</v>
      </c>
      <c r="BV234" s="31">
        <f t="shared" si="168"/>
        <v>248597.65000000002</v>
      </c>
      <c r="BW234" s="29"/>
    </row>
    <row r="235" spans="1:75" x14ac:dyDescent="0.4">
      <c r="A235" s="14">
        <v>4905</v>
      </c>
      <c r="B235" s="15" t="s">
        <v>267</v>
      </c>
      <c r="C235" s="3">
        <f>INDEX('[1]2013-14 ATR Data'!$A$1:$M$352,MATCH(A235,'[1]2013-14 ATR Data'!$A:$A,0),8)</f>
        <v>164022.41</v>
      </c>
      <c r="D235" s="3">
        <f>INDEX([2]Sheet1!$A$1:$N$343,MATCH(A235,[2]Sheet1!$A$1:$A$65536,0),6)</f>
        <v>153511.14000000001</v>
      </c>
      <c r="E235" s="3">
        <f>INDEX('[3]2015-16 ATR Data'!$A$1:$K$372,MATCH($A235,'[3]2015-16 ATR Data'!$A:$A,0),6)</f>
        <v>168529.32</v>
      </c>
      <c r="F235" s="3">
        <f>INDEX('[4]349y2014'!$A$1:$CK$352,MATCH(A235,'[4]349y2014'!$A:$A,0),5)</f>
        <v>22857.14</v>
      </c>
      <c r="G235" s="3">
        <f>INDEX('[4]343y2015'!$A$1:$J$346,MATCH(A235,'[4]343y2015'!$A:$A,0),5)</f>
        <v>22857.14</v>
      </c>
      <c r="H235" s="3">
        <f>INDEX('[4]340y2016'!$A$1:$H$343,MATCH(A235,'[4]340y2016'!$A:$A,0),5)</f>
        <v>22857.14</v>
      </c>
      <c r="I235" s="3">
        <f t="shared" si="140"/>
        <v>145672.18</v>
      </c>
      <c r="J235" s="3">
        <f t="shared" si="160"/>
        <v>417491.45000000007</v>
      </c>
      <c r="K235" s="29"/>
      <c r="L235" s="29">
        <v>1410590</v>
      </c>
      <c r="M235" s="29">
        <v>1501381</v>
      </c>
      <c r="N235" s="29">
        <v>1534421</v>
      </c>
      <c r="O235" s="29">
        <f t="shared" si="141"/>
        <v>4446392</v>
      </c>
      <c r="Q235" s="17">
        <f t="shared" si="142"/>
        <v>9.3894431710024678E-2</v>
      </c>
      <c r="R235" s="29"/>
      <c r="S235" s="30">
        <v>218</v>
      </c>
      <c r="T235" s="19">
        <f t="shared" si="143"/>
        <v>20.469000000000001</v>
      </c>
      <c r="U235" s="20">
        <f t="shared" si="144"/>
        <v>1.0026111876655184E-3</v>
      </c>
      <c r="V235" s="19">
        <f t="shared" si="145"/>
        <v>114373.49925054506</v>
      </c>
      <c r="W235" s="22"/>
      <c r="X235" s="21">
        <f t="shared" si="146"/>
        <v>17.150022379748847</v>
      </c>
      <c r="Y235" s="21">
        <f t="shared" si="147"/>
        <v>2847.7589923349078</v>
      </c>
      <c r="Z235" s="22"/>
      <c r="AA235" s="23">
        <f t="shared" si="148"/>
        <v>0.4270143938124018</v>
      </c>
      <c r="AB235" s="23"/>
      <c r="AC235" s="21">
        <v>28647</v>
      </c>
      <c r="AD235" s="21">
        <f t="shared" si="149"/>
        <v>131.40825688073394</v>
      </c>
      <c r="AE235" s="23">
        <f t="shared" si="150"/>
        <v>2.9082257906251946E-3</v>
      </c>
      <c r="AF235" s="22">
        <f t="shared" si="151"/>
        <v>18430.982151436478</v>
      </c>
      <c r="AG235" s="22"/>
      <c r="AH235" s="24">
        <f t="shared" si="152"/>
        <v>2.7636800347033255</v>
      </c>
      <c r="AI235" s="25">
        <f t="shared" si="134"/>
        <v>20.34</v>
      </c>
      <c r="AJ235" s="29"/>
      <c r="AK235" s="26">
        <f t="shared" si="153"/>
        <v>2.0340000000000003</v>
      </c>
      <c r="AL235" s="31">
        <f t="shared" si="135"/>
        <v>13564.746000000001</v>
      </c>
      <c r="AM235" s="31">
        <f t="shared" si="169"/>
        <v>62</v>
      </c>
      <c r="AN235" s="29"/>
      <c r="AO235" s="26">
        <f t="shared" si="136"/>
        <v>4.07</v>
      </c>
      <c r="AP235" s="31">
        <f t="shared" si="161"/>
        <v>27183.530000000002</v>
      </c>
      <c r="AQ235" s="31">
        <f t="shared" si="170"/>
        <v>125</v>
      </c>
      <c r="AR235" s="29"/>
      <c r="AS235" s="26">
        <f t="shared" si="137"/>
        <v>6.1019999999999994</v>
      </c>
      <c r="AT235" s="31">
        <f t="shared" si="154"/>
        <v>40877.297999999995</v>
      </c>
      <c r="AU235" s="31">
        <f t="shared" si="171"/>
        <v>188</v>
      </c>
      <c r="AV235" s="29"/>
      <c r="AW235" s="26">
        <f t="shared" si="138"/>
        <v>8.136000000000001</v>
      </c>
      <c r="AX235" s="31">
        <f t="shared" si="162"/>
        <v>54665.784000000007</v>
      </c>
      <c r="AY235" s="31">
        <f t="shared" si="172"/>
        <v>251</v>
      </c>
      <c r="AZ235" s="29"/>
      <c r="BA235" s="28">
        <f t="shared" si="139"/>
        <v>10.17</v>
      </c>
      <c r="BB235" s="31">
        <f t="shared" si="163"/>
        <v>68535.63</v>
      </c>
      <c r="BC235" s="31">
        <f t="shared" si="173"/>
        <v>314</v>
      </c>
      <c r="BD235" s="29"/>
      <c r="BE235" s="28">
        <f t="shared" si="155"/>
        <v>12.203999999999999</v>
      </c>
      <c r="BF235" s="31">
        <f t="shared" si="164"/>
        <v>82486.835999999996</v>
      </c>
      <c r="BG235" s="31">
        <f t="shared" si="174"/>
        <v>378</v>
      </c>
      <c r="BH235" s="29"/>
      <c r="BI235" s="28">
        <f t="shared" si="156"/>
        <v>14.238</v>
      </c>
      <c r="BJ235" s="31">
        <f t="shared" si="165"/>
        <v>96234.641999999993</v>
      </c>
      <c r="BK235" s="31">
        <f t="shared" si="175"/>
        <v>441</v>
      </c>
      <c r="BL235" s="29"/>
      <c r="BM235" s="28">
        <f t="shared" si="157"/>
        <v>16.272000000000002</v>
      </c>
      <c r="BN235" s="31">
        <f t="shared" si="166"/>
        <v>110633.32800000001</v>
      </c>
      <c r="BO235" s="31">
        <f t="shared" si="176"/>
        <v>507</v>
      </c>
      <c r="BP235" s="29"/>
      <c r="BQ235" s="28">
        <f t="shared" si="158"/>
        <v>18.306000000000001</v>
      </c>
      <c r="BR235" s="31">
        <f t="shared" si="167"/>
        <v>124828.614</v>
      </c>
      <c r="BS235" s="31">
        <f t="shared" si="177"/>
        <v>573</v>
      </c>
      <c r="BT235" s="29"/>
      <c r="BU235" s="28">
        <f t="shared" si="159"/>
        <v>20.34</v>
      </c>
      <c r="BV235" s="31">
        <f t="shared" si="168"/>
        <v>139105.26</v>
      </c>
      <c r="BW235" s="29"/>
    </row>
    <row r="236" spans="1:75" x14ac:dyDescent="0.4">
      <c r="A236" s="14">
        <v>4978</v>
      </c>
      <c r="B236" s="15" t="s">
        <v>268</v>
      </c>
      <c r="C236" s="3">
        <f>INDEX('[1]2013-14 ATR Data'!$A$1:$M$352,MATCH(A236,'[1]2013-14 ATR Data'!$A:$A,0),8)</f>
        <v>59574.11</v>
      </c>
      <c r="D236" s="3">
        <f>INDEX([2]Sheet1!$A$1:$N$343,MATCH(A236,[2]Sheet1!$A$1:$A$65536,0),6)</f>
        <v>81005.399999999994</v>
      </c>
      <c r="E236" s="3">
        <f>INDEX('[3]2015-16 ATR Data'!$A$1:$K$372,MATCH($A236,'[3]2015-16 ATR Data'!$A:$A,0),6)</f>
        <v>57760.6</v>
      </c>
      <c r="F236" s="3">
        <f>INDEX('[4]349y2014'!$A$1:$CK$352,MATCH(A236,'[4]349y2014'!$A:$A,0),5)</f>
        <v>3800</v>
      </c>
      <c r="G236" s="3">
        <f>INDEX('[4]343y2015'!$A$1:$J$346,MATCH(A236,'[4]343y2015'!$A:$A,0),5)</f>
        <v>3800</v>
      </c>
      <c r="H236" s="3">
        <f>INDEX('[4]340y2016'!$A$1:$H$343,MATCH(A236,'[4]340y2016'!$A:$A,0),5)</f>
        <v>0</v>
      </c>
      <c r="I236" s="3">
        <f t="shared" si="140"/>
        <v>57760.6</v>
      </c>
      <c r="J236" s="3">
        <f t="shared" si="160"/>
        <v>190740.11000000002</v>
      </c>
      <c r="K236" s="29"/>
      <c r="L236" s="29">
        <v>1169723</v>
      </c>
      <c r="M236" s="29">
        <v>1267471</v>
      </c>
      <c r="N236" s="29">
        <v>1295646</v>
      </c>
      <c r="O236" s="29">
        <f t="shared" si="141"/>
        <v>3732840</v>
      </c>
      <c r="Q236" s="17">
        <f t="shared" si="142"/>
        <v>5.109785310916086E-2</v>
      </c>
      <c r="R236" s="29"/>
      <c r="S236" s="30">
        <v>192</v>
      </c>
      <c r="T236" s="19">
        <f t="shared" si="143"/>
        <v>9.8108000000000004</v>
      </c>
      <c r="U236" s="20">
        <f t="shared" si="144"/>
        <v>4.8055194879812732E-4</v>
      </c>
      <c r="V236" s="19">
        <f t="shared" si="145"/>
        <v>54819.264568237217</v>
      </c>
      <c r="W236" s="22"/>
      <c r="X236" s="21">
        <f t="shared" si="146"/>
        <v>8.2200126807973035</v>
      </c>
      <c r="Y236" s="21">
        <f t="shared" si="147"/>
        <v>2508.1180115977168</v>
      </c>
      <c r="Z236" s="22"/>
      <c r="AA236" s="23">
        <f t="shared" si="148"/>
        <v>0.3760860716145924</v>
      </c>
      <c r="AB236" s="23"/>
      <c r="AC236" s="21">
        <v>50936</v>
      </c>
      <c r="AD236" s="21">
        <f t="shared" si="149"/>
        <v>265.29166666666669</v>
      </c>
      <c r="AE236" s="23">
        <f t="shared" si="150"/>
        <v>5.8712297488138871E-3</v>
      </c>
      <c r="AF236" s="22">
        <f t="shared" si="151"/>
        <v>37209.122846032078</v>
      </c>
      <c r="AG236" s="22"/>
      <c r="AH236" s="24">
        <f t="shared" si="152"/>
        <v>5.5794156314338101</v>
      </c>
      <c r="AI236" s="25">
        <f t="shared" si="134"/>
        <v>14.18</v>
      </c>
      <c r="AJ236" s="29"/>
      <c r="AK236" s="26">
        <f t="shared" si="153"/>
        <v>1.4180000000000001</v>
      </c>
      <c r="AL236" s="31">
        <f t="shared" si="135"/>
        <v>9456.6420000000016</v>
      </c>
      <c r="AM236" s="31">
        <f t="shared" si="169"/>
        <v>49</v>
      </c>
      <c r="AN236" s="29"/>
      <c r="AO236" s="26">
        <f t="shared" si="136"/>
        <v>2.84</v>
      </c>
      <c r="AP236" s="31">
        <f t="shared" si="161"/>
        <v>18968.36</v>
      </c>
      <c r="AQ236" s="31">
        <f t="shared" si="170"/>
        <v>99</v>
      </c>
      <c r="AR236" s="29"/>
      <c r="AS236" s="26">
        <f t="shared" si="137"/>
        <v>4.2539999999999996</v>
      </c>
      <c r="AT236" s="31">
        <f t="shared" si="154"/>
        <v>28497.545999999998</v>
      </c>
      <c r="AU236" s="31">
        <f t="shared" si="171"/>
        <v>148</v>
      </c>
      <c r="AV236" s="29"/>
      <c r="AW236" s="26">
        <f t="shared" si="138"/>
        <v>5.6720000000000006</v>
      </c>
      <c r="AX236" s="31">
        <f t="shared" si="162"/>
        <v>38110.168000000005</v>
      </c>
      <c r="AY236" s="31">
        <f t="shared" si="172"/>
        <v>198</v>
      </c>
      <c r="AZ236" s="29"/>
      <c r="BA236" s="28">
        <f t="shared" si="139"/>
        <v>7.09</v>
      </c>
      <c r="BB236" s="31">
        <f t="shared" si="163"/>
        <v>47779.51</v>
      </c>
      <c r="BC236" s="31">
        <f t="shared" si="173"/>
        <v>249</v>
      </c>
      <c r="BD236" s="29"/>
      <c r="BE236" s="28">
        <f t="shared" si="155"/>
        <v>8.5079999999999991</v>
      </c>
      <c r="BF236" s="31">
        <f t="shared" si="164"/>
        <v>57505.571999999993</v>
      </c>
      <c r="BG236" s="31">
        <f t="shared" si="174"/>
        <v>300</v>
      </c>
      <c r="BH236" s="29"/>
      <c r="BI236" s="28">
        <f t="shared" si="156"/>
        <v>9.9259999999999984</v>
      </c>
      <c r="BJ236" s="31">
        <f t="shared" si="165"/>
        <v>67089.833999999988</v>
      </c>
      <c r="BK236" s="31">
        <f t="shared" si="175"/>
        <v>349</v>
      </c>
      <c r="BL236" s="29"/>
      <c r="BM236" s="28">
        <f t="shared" si="157"/>
        <v>11.344000000000001</v>
      </c>
      <c r="BN236" s="31">
        <f t="shared" si="166"/>
        <v>77127.856000000014</v>
      </c>
      <c r="BO236" s="31">
        <f t="shared" si="176"/>
        <v>402</v>
      </c>
      <c r="BP236" s="29"/>
      <c r="BQ236" s="28">
        <f t="shared" si="158"/>
        <v>12.762</v>
      </c>
      <c r="BR236" s="31">
        <f t="shared" si="167"/>
        <v>87024.078000000009</v>
      </c>
      <c r="BS236" s="31">
        <f t="shared" si="177"/>
        <v>453</v>
      </c>
      <c r="BT236" s="29"/>
      <c r="BU236" s="28">
        <f t="shared" si="159"/>
        <v>14.18</v>
      </c>
      <c r="BV236" s="31">
        <f t="shared" si="168"/>
        <v>96977.02</v>
      </c>
      <c r="BW236" s="29"/>
    </row>
    <row r="237" spans="1:75" x14ac:dyDescent="0.4">
      <c r="A237" s="14">
        <v>4995</v>
      </c>
      <c r="B237" s="15" t="s">
        <v>269</v>
      </c>
      <c r="C237" s="3">
        <f>INDEX('[1]2013-14 ATR Data'!$A$1:$M$352,MATCH(A237,'[1]2013-14 ATR Data'!$A:$A,0),8)</f>
        <v>350833.49</v>
      </c>
      <c r="D237" s="3">
        <f>INDEX([2]Sheet1!$A$1:$N$343,MATCH(A237,[2]Sheet1!$A$1:$A$65536,0),6)</f>
        <v>363587.07</v>
      </c>
      <c r="E237" s="3">
        <f>INDEX('[3]2015-16 ATR Data'!$A$1:$K$372,MATCH($A237,'[3]2015-16 ATR Data'!$A:$A,0),6)</f>
        <v>303317.7</v>
      </c>
      <c r="F237" s="3">
        <f>INDEX('[4]349y2014'!$A$1:$CK$352,MATCH(A237,'[4]349y2014'!$A:$A,0),5)</f>
        <v>45326.14</v>
      </c>
      <c r="G237" s="3">
        <f>INDEX('[4]343y2015'!$A$1:$J$346,MATCH(A237,'[4]343y2015'!$A:$A,0),5)</f>
        <v>45326.14</v>
      </c>
      <c r="H237" s="3">
        <f>INDEX('[4]340y2016'!$A$1:$H$343,MATCH(A237,'[4]340y2016'!$A:$A,0),5)</f>
        <v>51845.29</v>
      </c>
      <c r="I237" s="3">
        <f t="shared" si="140"/>
        <v>251472.41</v>
      </c>
      <c r="J237" s="3">
        <f t="shared" si="160"/>
        <v>875240.69</v>
      </c>
      <c r="K237" s="29"/>
      <c r="L237" s="29">
        <v>5779519</v>
      </c>
      <c r="M237" s="29">
        <v>6025416</v>
      </c>
      <c r="N237" s="29">
        <v>6044539</v>
      </c>
      <c r="O237" s="29">
        <f t="shared" si="141"/>
        <v>17849474</v>
      </c>
      <c r="Q237" s="17">
        <f t="shared" si="142"/>
        <v>4.9034536816042869E-2</v>
      </c>
      <c r="R237" s="29"/>
      <c r="S237" s="30">
        <v>920.5</v>
      </c>
      <c r="T237" s="19">
        <f t="shared" si="143"/>
        <v>45.136299999999999</v>
      </c>
      <c r="U237" s="20">
        <f t="shared" si="144"/>
        <v>2.2108632248681974E-3</v>
      </c>
      <c r="V237" s="19">
        <f t="shared" si="145"/>
        <v>252205.60722176835</v>
      </c>
      <c r="W237" s="22"/>
      <c r="X237" s="21">
        <f t="shared" si="146"/>
        <v>37.81760492154271</v>
      </c>
      <c r="Y237" s="21">
        <f t="shared" si="147"/>
        <v>12024.59702956093</v>
      </c>
      <c r="Z237" s="22"/>
      <c r="AA237" s="23">
        <f t="shared" si="148"/>
        <v>1.8030584839647517</v>
      </c>
      <c r="AB237" s="23"/>
      <c r="AC237" s="21">
        <v>91321</v>
      </c>
      <c r="AD237" s="21">
        <f t="shared" si="149"/>
        <v>99.208039109179794</v>
      </c>
      <c r="AE237" s="23">
        <f t="shared" si="150"/>
        <v>2.1955955038390749E-3</v>
      </c>
      <c r="AF237" s="22">
        <f t="shared" si="151"/>
        <v>13914.662910108089</v>
      </c>
      <c r="AG237" s="22"/>
      <c r="AH237" s="24">
        <f t="shared" si="152"/>
        <v>2.0864691723059061</v>
      </c>
      <c r="AI237" s="25">
        <f t="shared" si="134"/>
        <v>41.71</v>
      </c>
      <c r="AJ237" s="29"/>
      <c r="AK237" s="26">
        <f t="shared" si="153"/>
        <v>4.1710000000000003</v>
      </c>
      <c r="AL237" s="31">
        <f t="shared" si="135"/>
        <v>27816.399000000001</v>
      </c>
      <c r="AM237" s="31">
        <f t="shared" si="169"/>
        <v>30</v>
      </c>
      <c r="AN237" s="29"/>
      <c r="AO237" s="26">
        <f t="shared" si="136"/>
        <v>8.34</v>
      </c>
      <c r="AP237" s="31">
        <f t="shared" si="161"/>
        <v>55702.86</v>
      </c>
      <c r="AQ237" s="31">
        <f t="shared" si="170"/>
        <v>61</v>
      </c>
      <c r="AR237" s="29"/>
      <c r="AS237" s="26">
        <f t="shared" si="137"/>
        <v>12.513</v>
      </c>
      <c r="AT237" s="31">
        <f t="shared" si="154"/>
        <v>83824.587</v>
      </c>
      <c r="AU237" s="31">
        <f t="shared" si="171"/>
        <v>91</v>
      </c>
      <c r="AV237" s="29"/>
      <c r="AW237" s="26">
        <f t="shared" si="138"/>
        <v>16.684000000000001</v>
      </c>
      <c r="AX237" s="31">
        <f t="shared" si="162"/>
        <v>112099.796</v>
      </c>
      <c r="AY237" s="31">
        <f t="shared" si="172"/>
        <v>122</v>
      </c>
      <c r="AZ237" s="29"/>
      <c r="BA237" s="28">
        <f t="shared" si="139"/>
        <v>20.855</v>
      </c>
      <c r="BB237" s="31">
        <f t="shared" si="163"/>
        <v>140541.845</v>
      </c>
      <c r="BC237" s="31">
        <f t="shared" si="173"/>
        <v>153</v>
      </c>
      <c r="BD237" s="29"/>
      <c r="BE237" s="28">
        <f t="shared" si="155"/>
        <v>25.026</v>
      </c>
      <c r="BF237" s="31">
        <f t="shared" si="164"/>
        <v>169150.734</v>
      </c>
      <c r="BG237" s="31">
        <f t="shared" si="174"/>
        <v>184</v>
      </c>
      <c r="BH237" s="29"/>
      <c r="BI237" s="28">
        <f t="shared" si="156"/>
        <v>29.196999999999999</v>
      </c>
      <c r="BJ237" s="31">
        <f t="shared" si="165"/>
        <v>197342.52299999999</v>
      </c>
      <c r="BK237" s="31">
        <f t="shared" si="175"/>
        <v>214</v>
      </c>
      <c r="BL237" s="29"/>
      <c r="BM237" s="28">
        <f t="shared" si="157"/>
        <v>33.368000000000002</v>
      </c>
      <c r="BN237" s="31">
        <f t="shared" si="166"/>
        <v>226869.03200000001</v>
      </c>
      <c r="BO237" s="31">
        <f t="shared" si="176"/>
        <v>246</v>
      </c>
      <c r="BP237" s="29"/>
      <c r="BQ237" s="28">
        <f t="shared" si="158"/>
        <v>37.539000000000001</v>
      </c>
      <c r="BR237" s="31">
        <f t="shared" si="167"/>
        <v>255978.44100000002</v>
      </c>
      <c r="BS237" s="31">
        <f t="shared" si="177"/>
        <v>278</v>
      </c>
      <c r="BT237" s="29"/>
      <c r="BU237" s="28">
        <f t="shared" si="159"/>
        <v>41.71</v>
      </c>
      <c r="BV237" s="31">
        <f t="shared" si="168"/>
        <v>285254.69</v>
      </c>
      <c r="BW237" s="29"/>
    </row>
    <row r="238" spans="1:75" x14ac:dyDescent="0.4">
      <c r="A238" s="14">
        <v>5013</v>
      </c>
      <c r="B238" s="15" t="s">
        <v>270</v>
      </c>
      <c r="C238" s="3">
        <f>INDEX('[1]2013-14 ATR Data'!$A$1:$M$352,MATCH(A238,'[1]2013-14 ATR Data'!$A:$A,0),8)</f>
        <v>972024.7</v>
      </c>
      <c r="D238" s="3">
        <f>INDEX([2]Sheet1!$A$1:$N$343,MATCH(A238,[2]Sheet1!$A$1:$A$65536,0),6)</f>
        <v>861023.52</v>
      </c>
      <c r="E238" s="3">
        <f>INDEX('[3]2015-16 ATR Data'!$A$1:$K$372,MATCH($A238,'[3]2015-16 ATR Data'!$A:$A,0),6)</f>
        <v>739160.98</v>
      </c>
      <c r="F238" s="3">
        <f>INDEX('[4]349y2014'!$A$1:$CK$352,MATCH(A238,'[4]349y2014'!$A:$A,0),5)</f>
        <v>137211.16</v>
      </c>
      <c r="G238" s="3">
        <f>INDEX('[4]343y2015'!$A$1:$J$346,MATCH(A238,'[4]343y2015'!$A:$A,0),5)</f>
        <v>123788.44</v>
      </c>
      <c r="H238" s="3">
        <f>INDEX('[4]340y2016'!$A$1:$H$343,MATCH(A238,'[4]340y2016'!$A:$A,0),5)</f>
        <v>110030.14</v>
      </c>
      <c r="I238" s="3">
        <f t="shared" si="140"/>
        <v>629130.84</v>
      </c>
      <c r="J238" s="3">
        <f t="shared" si="160"/>
        <v>2201179.46</v>
      </c>
      <c r="K238" s="29"/>
      <c r="L238" s="29">
        <v>14616948</v>
      </c>
      <c r="M238" s="29">
        <v>15425455</v>
      </c>
      <c r="N238" s="29">
        <v>15861028</v>
      </c>
      <c r="O238" s="29">
        <f t="shared" si="141"/>
        <v>45903431</v>
      </c>
      <c r="Q238" s="17">
        <f t="shared" si="142"/>
        <v>4.7952395105280911E-2</v>
      </c>
      <c r="R238" s="29"/>
      <c r="S238" s="30">
        <v>2365.1999999999998</v>
      </c>
      <c r="T238" s="19">
        <f t="shared" si="143"/>
        <v>113.417</v>
      </c>
      <c r="U238" s="20">
        <f t="shared" si="144"/>
        <v>5.5553839010923879E-3</v>
      </c>
      <c r="V238" s="19">
        <f t="shared" si="145"/>
        <v>633733.89830959344</v>
      </c>
      <c r="W238" s="22"/>
      <c r="X238" s="21">
        <f t="shared" si="146"/>
        <v>95.026825357563865</v>
      </c>
      <c r="Y238" s="21">
        <f t="shared" si="147"/>
        <v>30896.878755369373</v>
      </c>
      <c r="Z238" s="22"/>
      <c r="AA238" s="23">
        <f t="shared" si="148"/>
        <v>4.6329102947022598</v>
      </c>
      <c r="AB238" s="23"/>
      <c r="AC238" s="21">
        <v>174390</v>
      </c>
      <c r="AD238" s="21">
        <f t="shared" si="149"/>
        <v>73.731608320649428</v>
      </c>
      <c r="AE238" s="23">
        <f t="shared" si="150"/>
        <v>1.6317708642692272E-3</v>
      </c>
      <c r="AF238" s="22">
        <f t="shared" si="151"/>
        <v>10341.404636300544</v>
      </c>
      <c r="AG238" s="22"/>
      <c r="AH238" s="24">
        <f t="shared" si="152"/>
        <v>1.5506679616585011</v>
      </c>
      <c r="AI238" s="25">
        <f t="shared" si="134"/>
        <v>101.21</v>
      </c>
      <c r="AJ238" s="29"/>
      <c r="AK238" s="26">
        <f t="shared" si="153"/>
        <v>10.121</v>
      </c>
      <c r="AL238" s="31">
        <f t="shared" si="135"/>
        <v>67496.949000000008</v>
      </c>
      <c r="AM238" s="31">
        <f t="shared" si="169"/>
        <v>29</v>
      </c>
      <c r="AN238" s="29"/>
      <c r="AO238" s="26">
        <f t="shared" si="136"/>
        <v>20.239999999999998</v>
      </c>
      <c r="AP238" s="31">
        <f t="shared" si="161"/>
        <v>135182.96</v>
      </c>
      <c r="AQ238" s="31">
        <f t="shared" si="170"/>
        <v>57</v>
      </c>
      <c r="AR238" s="29"/>
      <c r="AS238" s="26">
        <f t="shared" si="137"/>
        <v>30.362999999999996</v>
      </c>
      <c r="AT238" s="31">
        <f t="shared" si="154"/>
        <v>203401.73699999996</v>
      </c>
      <c r="AU238" s="31">
        <f t="shared" si="171"/>
        <v>86</v>
      </c>
      <c r="AV238" s="29"/>
      <c r="AW238" s="26">
        <f t="shared" si="138"/>
        <v>40.484000000000002</v>
      </c>
      <c r="AX238" s="31">
        <f t="shared" si="162"/>
        <v>272011.99599999998</v>
      </c>
      <c r="AY238" s="31">
        <f t="shared" si="172"/>
        <v>115</v>
      </c>
      <c r="AZ238" s="29"/>
      <c r="BA238" s="28">
        <f t="shared" si="139"/>
        <v>50.604999999999997</v>
      </c>
      <c r="BB238" s="31">
        <f t="shared" si="163"/>
        <v>341027.09499999997</v>
      </c>
      <c r="BC238" s="31">
        <f t="shared" si="173"/>
        <v>144</v>
      </c>
      <c r="BD238" s="29"/>
      <c r="BE238" s="28">
        <f t="shared" si="155"/>
        <v>60.725999999999992</v>
      </c>
      <c r="BF238" s="31">
        <f t="shared" si="164"/>
        <v>410447.03399999993</v>
      </c>
      <c r="BG238" s="31">
        <f t="shared" si="174"/>
        <v>174</v>
      </c>
      <c r="BH238" s="29"/>
      <c r="BI238" s="28">
        <f t="shared" si="156"/>
        <v>70.846999999999994</v>
      </c>
      <c r="BJ238" s="31">
        <f t="shared" si="165"/>
        <v>478854.87299999996</v>
      </c>
      <c r="BK238" s="31">
        <f t="shared" si="175"/>
        <v>202</v>
      </c>
      <c r="BL238" s="29"/>
      <c r="BM238" s="28">
        <f t="shared" si="157"/>
        <v>80.968000000000004</v>
      </c>
      <c r="BN238" s="31">
        <f t="shared" si="166"/>
        <v>550501.43200000003</v>
      </c>
      <c r="BO238" s="31">
        <f t="shared" si="176"/>
        <v>233</v>
      </c>
      <c r="BP238" s="29"/>
      <c r="BQ238" s="28">
        <f t="shared" si="158"/>
        <v>91.088999999999999</v>
      </c>
      <c r="BR238" s="31">
        <f t="shared" si="167"/>
        <v>621135.89099999995</v>
      </c>
      <c r="BS238" s="31">
        <f t="shared" si="177"/>
        <v>263</v>
      </c>
      <c r="BT238" s="29"/>
      <c r="BU238" s="28">
        <f t="shared" si="159"/>
        <v>101.21</v>
      </c>
      <c r="BV238" s="31">
        <f t="shared" si="168"/>
        <v>692175.19</v>
      </c>
      <c r="BW238" s="29"/>
    </row>
    <row r="239" spans="1:75" x14ac:dyDescent="0.4">
      <c r="A239" s="14">
        <v>5049</v>
      </c>
      <c r="B239" s="15" t="s">
        <v>271</v>
      </c>
      <c r="C239" s="3">
        <f>INDEX('[1]2013-14 ATR Data'!$A$1:$M$352,MATCH(A239,'[1]2013-14 ATR Data'!$A:$A,0),8)</f>
        <v>1185399.54</v>
      </c>
      <c r="D239" s="3">
        <f>INDEX([2]Sheet1!$A$1:$N$343,MATCH(A239,[2]Sheet1!$A$1:$A$65536,0),6)</f>
        <v>1170748.05</v>
      </c>
      <c r="E239" s="3">
        <f>INDEX('[3]2015-16 ATR Data'!$A$1:$K$372,MATCH($A239,'[3]2015-16 ATR Data'!$A:$A,0),6)</f>
        <v>1310145.1299999999</v>
      </c>
      <c r="F239" s="3">
        <f>INDEX('[4]349y2014'!$A$1:$CK$352,MATCH(A239,'[4]349y2014'!$A:$A,0),5)</f>
        <v>0</v>
      </c>
      <c r="G239" s="3">
        <f>INDEX('[4]343y2015'!$A$1:$J$346,MATCH(A239,'[4]343y2015'!$A:$A,0),5)</f>
        <v>0</v>
      </c>
      <c r="H239" s="3">
        <f>INDEX('[4]340y2016'!$A$1:$H$343,MATCH(A239,'[4]340y2016'!$A:$A,0),5)</f>
        <v>0</v>
      </c>
      <c r="I239" s="3">
        <f t="shared" si="140"/>
        <v>1310145.1299999999</v>
      </c>
      <c r="J239" s="3">
        <f t="shared" si="160"/>
        <v>3666292.7199999997</v>
      </c>
      <c r="K239" s="29"/>
      <c r="L239" s="29">
        <v>27735475</v>
      </c>
      <c r="M239" s="29">
        <v>29139728</v>
      </c>
      <c r="N239" s="29">
        <v>29638063</v>
      </c>
      <c r="O239" s="29">
        <f t="shared" si="141"/>
        <v>86513266</v>
      </c>
      <c r="Q239" s="17">
        <f t="shared" si="142"/>
        <v>4.2378387610519749E-2</v>
      </c>
      <c r="R239" s="29"/>
      <c r="S239" s="30">
        <v>4643.2</v>
      </c>
      <c r="T239" s="19">
        <f t="shared" si="143"/>
        <v>196.7713</v>
      </c>
      <c r="U239" s="20">
        <f t="shared" si="144"/>
        <v>9.638238643386976E-3</v>
      </c>
      <c r="V239" s="19">
        <f t="shared" si="145"/>
        <v>1099488.1104635682</v>
      </c>
      <c r="W239" s="22"/>
      <c r="X239" s="21">
        <f t="shared" si="146"/>
        <v>164.86551363976133</v>
      </c>
      <c r="Y239" s="21">
        <f t="shared" si="147"/>
        <v>60654.653913804788</v>
      </c>
      <c r="Z239" s="22"/>
      <c r="AA239" s="23">
        <f t="shared" si="148"/>
        <v>9.0950148318795598</v>
      </c>
      <c r="AB239" s="23"/>
      <c r="AC239" s="21">
        <v>199555</v>
      </c>
      <c r="AD239" s="21">
        <f t="shared" si="149"/>
        <v>42.977903170227428</v>
      </c>
      <c r="AE239" s="23">
        <f t="shared" si="150"/>
        <v>9.5115367476556714E-4</v>
      </c>
      <c r="AF239" s="22">
        <f t="shared" si="151"/>
        <v>6027.9695130235159</v>
      </c>
      <c r="AG239" s="22"/>
      <c r="AH239" s="24">
        <f t="shared" si="152"/>
        <v>0.90387906927927963</v>
      </c>
      <c r="AI239" s="25">
        <f t="shared" si="134"/>
        <v>174.86</v>
      </c>
      <c r="AJ239" s="29"/>
      <c r="AK239" s="26">
        <f t="shared" si="153"/>
        <v>17.486000000000001</v>
      </c>
      <c r="AL239" s="31">
        <f t="shared" si="135"/>
        <v>116614.13400000001</v>
      </c>
      <c r="AM239" s="31">
        <f t="shared" si="169"/>
        <v>25</v>
      </c>
      <c r="AN239" s="29"/>
      <c r="AO239" s="26">
        <f t="shared" si="136"/>
        <v>34.97</v>
      </c>
      <c r="AP239" s="31">
        <f t="shared" si="161"/>
        <v>233564.63</v>
      </c>
      <c r="AQ239" s="31">
        <f t="shared" si="170"/>
        <v>50</v>
      </c>
      <c r="AR239" s="29"/>
      <c r="AS239" s="26">
        <f t="shared" si="137"/>
        <v>52.458000000000006</v>
      </c>
      <c r="AT239" s="31">
        <f t="shared" si="154"/>
        <v>351416.14200000005</v>
      </c>
      <c r="AU239" s="31">
        <f t="shared" si="171"/>
        <v>76</v>
      </c>
      <c r="AV239" s="29"/>
      <c r="AW239" s="26">
        <f t="shared" si="138"/>
        <v>69.944000000000003</v>
      </c>
      <c r="AX239" s="31">
        <f t="shared" si="162"/>
        <v>469953.73600000003</v>
      </c>
      <c r="AY239" s="31">
        <f t="shared" si="172"/>
        <v>101</v>
      </c>
      <c r="AZ239" s="29"/>
      <c r="BA239" s="28">
        <f t="shared" si="139"/>
        <v>87.43</v>
      </c>
      <c r="BB239" s="31">
        <f t="shared" si="163"/>
        <v>589190.77</v>
      </c>
      <c r="BC239" s="31">
        <f t="shared" si="173"/>
        <v>127</v>
      </c>
      <c r="BD239" s="29"/>
      <c r="BE239" s="28">
        <f t="shared" si="155"/>
        <v>104.91600000000001</v>
      </c>
      <c r="BF239" s="31">
        <f t="shared" si="164"/>
        <v>709127.24400000006</v>
      </c>
      <c r="BG239" s="31">
        <f t="shared" si="174"/>
        <v>153</v>
      </c>
      <c r="BH239" s="29"/>
      <c r="BI239" s="28">
        <f t="shared" si="156"/>
        <v>122.402</v>
      </c>
      <c r="BJ239" s="31">
        <f t="shared" si="165"/>
        <v>827315.11800000002</v>
      </c>
      <c r="BK239" s="31">
        <f t="shared" si="175"/>
        <v>178</v>
      </c>
      <c r="BL239" s="29"/>
      <c r="BM239" s="28">
        <f t="shared" si="157"/>
        <v>139.88800000000001</v>
      </c>
      <c r="BN239" s="31">
        <f t="shared" si="166"/>
        <v>951098.51199999999</v>
      </c>
      <c r="BO239" s="31">
        <f t="shared" si="176"/>
        <v>205</v>
      </c>
      <c r="BP239" s="29"/>
      <c r="BQ239" s="28">
        <f t="shared" si="158"/>
        <v>157.37400000000002</v>
      </c>
      <c r="BR239" s="31">
        <f t="shared" si="167"/>
        <v>1073133.3060000001</v>
      </c>
      <c r="BS239" s="31">
        <f t="shared" si="177"/>
        <v>231</v>
      </c>
      <c r="BT239" s="29"/>
      <c r="BU239" s="28">
        <f t="shared" si="159"/>
        <v>174.86</v>
      </c>
      <c r="BV239" s="31">
        <f t="shared" si="168"/>
        <v>1195867.54</v>
      </c>
      <c r="BW239" s="29"/>
    </row>
    <row r="240" spans="1:75" x14ac:dyDescent="0.4">
      <c r="A240" s="14">
        <v>5121</v>
      </c>
      <c r="B240" s="15" t="s">
        <v>272</v>
      </c>
      <c r="C240" s="3">
        <f>INDEX('[1]2013-14 ATR Data'!$A$1:$M$352,MATCH(A240,'[1]2013-14 ATR Data'!$A:$A,0),8)</f>
        <v>359640.24</v>
      </c>
      <c r="D240" s="3">
        <f>INDEX([2]Sheet1!$A$1:$N$343,MATCH(A240,[2]Sheet1!$A$1:$A$65536,0),6)</f>
        <v>355305.99</v>
      </c>
      <c r="E240" s="3">
        <f>INDEX('[3]2015-16 ATR Data'!$A$1:$K$372,MATCH($A240,'[3]2015-16 ATR Data'!$A:$A,0),6)</f>
        <v>366015.51</v>
      </c>
      <c r="F240" s="3">
        <f>INDEX('[4]349y2014'!$A$1:$CK$352,MATCH(A240,'[4]349y2014'!$A:$A,0),5)</f>
        <v>69993.279999999999</v>
      </c>
      <c r="G240" s="3">
        <f>INDEX('[4]343y2015'!$A$1:$J$346,MATCH(A240,'[4]343y2015'!$A:$A,0),5)</f>
        <v>43690.42</v>
      </c>
      <c r="H240" s="3">
        <f>INDEX('[4]340y2016'!$A$1:$H$343,MATCH(A240,'[4]340y2016'!$A:$A,0),5)</f>
        <v>43690.42</v>
      </c>
      <c r="I240" s="3">
        <f t="shared" si="140"/>
        <v>322325.09000000003</v>
      </c>
      <c r="J240" s="3">
        <f t="shared" si="160"/>
        <v>923587.62</v>
      </c>
      <c r="K240" s="29"/>
      <c r="L240" s="29">
        <v>4585853</v>
      </c>
      <c r="M240" s="29">
        <v>4628719</v>
      </c>
      <c r="N240" s="29">
        <v>4608245</v>
      </c>
      <c r="O240" s="29">
        <f t="shared" si="141"/>
        <v>13822817</v>
      </c>
      <c r="Q240" s="17">
        <f t="shared" si="142"/>
        <v>6.681616489605556E-2</v>
      </c>
      <c r="R240" s="29"/>
      <c r="S240" s="30">
        <v>722.9</v>
      </c>
      <c r="T240" s="19">
        <f t="shared" si="143"/>
        <v>48.301400000000001</v>
      </c>
      <c r="U240" s="20">
        <f t="shared" si="144"/>
        <v>2.3658959411748141E-3</v>
      </c>
      <c r="V240" s="19">
        <f t="shared" si="145"/>
        <v>269891.0614441486</v>
      </c>
      <c r="W240" s="22"/>
      <c r="X240" s="21">
        <f t="shared" si="146"/>
        <v>40.469494893409596</v>
      </c>
      <c r="Y240" s="21">
        <f t="shared" si="147"/>
        <v>9443.3255759582789</v>
      </c>
      <c r="Z240" s="22"/>
      <c r="AA240" s="23">
        <f t="shared" si="148"/>
        <v>1.4160032352614003</v>
      </c>
      <c r="AB240" s="23"/>
      <c r="AC240" s="21">
        <v>102670</v>
      </c>
      <c r="AD240" s="21">
        <f t="shared" si="149"/>
        <v>142.02517637294233</v>
      </c>
      <c r="AE240" s="23">
        <f t="shared" si="150"/>
        <v>3.1431912320453266E-3</v>
      </c>
      <c r="AF240" s="22">
        <f t="shared" si="151"/>
        <v>19920.083812998961</v>
      </c>
      <c r="AG240" s="22"/>
      <c r="AH240" s="24">
        <f t="shared" si="152"/>
        <v>2.9869671334531356</v>
      </c>
      <c r="AI240" s="25">
        <f t="shared" si="134"/>
        <v>44.87</v>
      </c>
      <c r="AJ240" s="29"/>
      <c r="AK240" s="26">
        <f t="shared" si="153"/>
        <v>4.4870000000000001</v>
      </c>
      <c r="AL240" s="31">
        <f t="shared" si="135"/>
        <v>29923.803</v>
      </c>
      <c r="AM240" s="31">
        <f t="shared" si="169"/>
        <v>41</v>
      </c>
      <c r="AN240" s="29"/>
      <c r="AO240" s="26">
        <f t="shared" si="136"/>
        <v>8.9700000000000006</v>
      </c>
      <c r="AP240" s="31">
        <f t="shared" si="161"/>
        <v>59910.630000000005</v>
      </c>
      <c r="AQ240" s="31">
        <f t="shared" si="170"/>
        <v>83</v>
      </c>
      <c r="AR240" s="29"/>
      <c r="AS240" s="26">
        <f t="shared" si="137"/>
        <v>13.460999999999999</v>
      </c>
      <c r="AT240" s="31">
        <f t="shared" si="154"/>
        <v>90175.238999999987</v>
      </c>
      <c r="AU240" s="31">
        <f t="shared" si="171"/>
        <v>125</v>
      </c>
      <c r="AV240" s="29"/>
      <c r="AW240" s="26">
        <f t="shared" si="138"/>
        <v>17.948</v>
      </c>
      <c r="AX240" s="31">
        <f t="shared" si="162"/>
        <v>120592.61200000001</v>
      </c>
      <c r="AY240" s="31">
        <f t="shared" si="172"/>
        <v>167</v>
      </c>
      <c r="AZ240" s="29"/>
      <c r="BA240" s="28">
        <f t="shared" si="139"/>
        <v>22.434999999999999</v>
      </c>
      <c r="BB240" s="31">
        <f t="shared" si="163"/>
        <v>151189.465</v>
      </c>
      <c r="BC240" s="31">
        <f t="shared" si="173"/>
        <v>209</v>
      </c>
      <c r="BD240" s="29"/>
      <c r="BE240" s="28">
        <f t="shared" si="155"/>
        <v>26.921999999999997</v>
      </c>
      <c r="BF240" s="31">
        <f t="shared" si="164"/>
        <v>181965.79799999998</v>
      </c>
      <c r="BG240" s="31">
        <f t="shared" si="174"/>
        <v>252</v>
      </c>
      <c r="BH240" s="29"/>
      <c r="BI240" s="28">
        <f t="shared" si="156"/>
        <v>31.408999999999995</v>
      </c>
      <c r="BJ240" s="31">
        <f t="shared" si="165"/>
        <v>212293.43099999998</v>
      </c>
      <c r="BK240" s="31">
        <f t="shared" si="175"/>
        <v>294</v>
      </c>
      <c r="BL240" s="29"/>
      <c r="BM240" s="28">
        <f t="shared" si="157"/>
        <v>35.896000000000001</v>
      </c>
      <c r="BN240" s="31">
        <f t="shared" si="166"/>
        <v>244056.90400000001</v>
      </c>
      <c r="BO240" s="31">
        <f t="shared" si="176"/>
        <v>338</v>
      </c>
      <c r="BP240" s="29"/>
      <c r="BQ240" s="28">
        <f t="shared" si="158"/>
        <v>40.382999999999996</v>
      </c>
      <c r="BR240" s="31">
        <f t="shared" si="167"/>
        <v>275371.67699999997</v>
      </c>
      <c r="BS240" s="31">
        <f t="shared" si="177"/>
        <v>381</v>
      </c>
      <c r="BT240" s="29"/>
      <c r="BU240" s="28">
        <f t="shared" si="159"/>
        <v>44.87</v>
      </c>
      <c r="BV240" s="31">
        <f t="shared" si="168"/>
        <v>306865.93</v>
      </c>
      <c r="BW240" s="29"/>
    </row>
    <row r="241" spans="1:75" x14ac:dyDescent="0.4">
      <c r="A241" s="14">
        <v>5139</v>
      </c>
      <c r="B241" s="15" t="s">
        <v>273</v>
      </c>
      <c r="C241" s="3">
        <f>INDEX('[1]2013-14 ATR Data'!$A$1:$M$352,MATCH(A241,'[1]2013-14 ATR Data'!$A:$A,0),8)</f>
        <v>131333.69</v>
      </c>
      <c r="D241" s="3">
        <f>INDEX([2]Sheet1!$A$1:$N$343,MATCH(A241,[2]Sheet1!$A$1:$A$65536,0),6)</f>
        <v>113109.59</v>
      </c>
      <c r="E241" s="3">
        <f>INDEX('[3]2015-16 ATR Data'!$A$1:$K$372,MATCH($A241,'[3]2015-16 ATR Data'!$A:$A,0),6)</f>
        <v>141532.67000000001</v>
      </c>
      <c r="F241" s="3">
        <f>INDEX('[4]349y2014'!$A$1:$CK$352,MATCH(A241,'[4]349y2014'!$A:$A,0),5)</f>
        <v>11073.57</v>
      </c>
      <c r="G241" s="3">
        <f>INDEX('[4]343y2015'!$A$1:$J$346,MATCH(A241,'[4]343y2015'!$A:$A,0),5)</f>
        <v>24066.43</v>
      </c>
      <c r="H241" s="3">
        <f>INDEX('[4]340y2016'!$A$1:$H$343,MATCH(A241,'[4]340y2016'!$A:$A,0),5)</f>
        <v>29283.79</v>
      </c>
      <c r="I241" s="3">
        <f t="shared" si="140"/>
        <v>112248.88</v>
      </c>
      <c r="J241" s="3">
        <f t="shared" si="160"/>
        <v>321552.16000000003</v>
      </c>
      <c r="K241" s="29"/>
      <c r="L241" s="29">
        <v>1135613</v>
      </c>
      <c r="M241" s="29">
        <v>1254336</v>
      </c>
      <c r="N241" s="29">
        <v>1350375</v>
      </c>
      <c r="O241" s="29">
        <f t="shared" si="141"/>
        <v>3740324</v>
      </c>
      <c r="Q241" s="17">
        <f t="shared" si="142"/>
        <v>8.5969065781467069E-2</v>
      </c>
      <c r="R241" s="29"/>
      <c r="S241" s="30">
        <v>194.3</v>
      </c>
      <c r="T241" s="19">
        <f t="shared" si="143"/>
        <v>16.703800000000001</v>
      </c>
      <c r="U241" s="20">
        <f t="shared" si="144"/>
        <v>8.1818441333368934E-4</v>
      </c>
      <c r="V241" s="19">
        <f t="shared" si="145"/>
        <v>93334.899447029893</v>
      </c>
      <c r="W241" s="22"/>
      <c r="X241" s="21">
        <f t="shared" si="146"/>
        <v>13.995336549262243</v>
      </c>
      <c r="Y241" s="21">
        <f t="shared" si="147"/>
        <v>2538.1631752783146</v>
      </c>
      <c r="Z241" s="22"/>
      <c r="AA241" s="23">
        <f t="shared" si="148"/>
        <v>0.38059126934747556</v>
      </c>
      <c r="AB241" s="23"/>
      <c r="AC241" s="21">
        <v>57859</v>
      </c>
      <c r="AD241" s="21">
        <f t="shared" si="149"/>
        <v>297.78178075141534</v>
      </c>
      <c r="AE241" s="23">
        <f t="shared" si="150"/>
        <v>6.590275796334164E-3</v>
      </c>
      <c r="AF241" s="22">
        <f t="shared" si="151"/>
        <v>41766.102194275241</v>
      </c>
      <c r="AG241" s="22"/>
      <c r="AH241" s="24">
        <f t="shared" si="152"/>
        <v>6.2627233759597001</v>
      </c>
      <c r="AI241" s="25">
        <f t="shared" si="134"/>
        <v>20.64</v>
      </c>
      <c r="AJ241" s="29"/>
      <c r="AK241" s="26">
        <f t="shared" si="153"/>
        <v>2.0640000000000001</v>
      </c>
      <c r="AL241" s="31">
        <f t="shared" si="135"/>
        <v>13764.816000000001</v>
      </c>
      <c r="AM241" s="31">
        <f t="shared" si="169"/>
        <v>71</v>
      </c>
      <c r="AN241" s="29"/>
      <c r="AO241" s="26">
        <f t="shared" si="136"/>
        <v>4.13</v>
      </c>
      <c r="AP241" s="31">
        <f t="shared" si="161"/>
        <v>27584.27</v>
      </c>
      <c r="AQ241" s="31">
        <f t="shared" si="170"/>
        <v>142</v>
      </c>
      <c r="AR241" s="29"/>
      <c r="AS241" s="26">
        <f t="shared" si="137"/>
        <v>6.1920000000000002</v>
      </c>
      <c r="AT241" s="31">
        <f t="shared" si="154"/>
        <v>41480.207999999999</v>
      </c>
      <c r="AU241" s="31">
        <f t="shared" si="171"/>
        <v>213</v>
      </c>
      <c r="AV241" s="29"/>
      <c r="AW241" s="26">
        <f t="shared" si="138"/>
        <v>8.2560000000000002</v>
      </c>
      <c r="AX241" s="31">
        <f t="shared" si="162"/>
        <v>55472.063999999998</v>
      </c>
      <c r="AY241" s="31">
        <f t="shared" si="172"/>
        <v>285</v>
      </c>
      <c r="AZ241" s="29"/>
      <c r="BA241" s="28">
        <f t="shared" si="139"/>
        <v>10.32</v>
      </c>
      <c r="BB241" s="31">
        <f t="shared" si="163"/>
        <v>69546.48</v>
      </c>
      <c r="BC241" s="31">
        <f t="shared" si="173"/>
        <v>358</v>
      </c>
      <c r="BD241" s="29"/>
      <c r="BE241" s="28">
        <f t="shared" si="155"/>
        <v>12.384</v>
      </c>
      <c r="BF241" s="31">
        <f t="shared" si="164"/>
        <v>83703.456000000006</v>
      </c>
      <c r="BG241" s="31">
        <f t="shared" si="174"/>
        <v>431</v>
      </c>
      <c r="BH241" s="29"/>
      <c r="BI241" s="28">
        <f t="shared" si="156"/>
        <v>14.447999999999999</v>
      </c>
      <c r="BJ241" s="31">
        <f t="shared" si="165"/>
        <v>97654.031999999992</v>
      </c>
      <c r="BK241" s="31">
        <f t="shared" si="175"/>
        <v>503</v>
      </c>
      <c r="BL241" s="29"/>
      <c r="BM241" s="28">
        <f t="shared" si="157"/>
        <v>16.512</v>
      </c>
      <c r="BN241" s="31">
        <f t="shared" si="166"/>
        <v>112265.088</v>
      </c>
      <c r="BO241" s="31">
        <f t="shared" si="176"/>
        <v>578</v>
      </c>
      <c r="BP241" s="29"/>
      <c r="BQ241" s="28">
        <f t="shared" si="158"/>
        <v>18.576000000000001</v>
      </c>
      <c r="BR241" s="31">
        <f t="shared" si="167"/>
        <v>126669.74400000001</v>
      </c>
      <c r="BS241" s="31">
        <f t="shared" si="177"/>
        <v>652</v>
      </c>
      <c r="BT241" s="29"/>
      <c r="BU241" s="28">
        <f t="shared" si="159"/>
        <v>20.64</v>
      </c>
      <c r="BV241" s="31">
        <f t="shared" si="168"/>
        <v>141156.96</v>
      </c>
      <c r="BW241" s="29"/>
    </row>
    <row r="242" spans="1:75" x14ac:dyDescent="0.4">
      <c r="A242" s="14">
        <v>5157</v>
      </c>
      <c r="B242" s="15" t="s">
        <v>274</v>
      </c>
      <c r="C242" s="3">
        <f>INDEX('[1]2013-14 ATR Data'!$A$1:$M$352,MATCH(A242,'[1]2013-14 ATR Data'!$A:$A,0),8)</f>
        <v>274205.45</v>
      </c>
      <c r="D242" s="3">
        <f>INDEX([2]Sheet1!$A$1:$N$343,MATCH(A242,[2]Sheet1!$A$1:$A$65536,0),6)</f>
        <v>277372.17</v>
      </c>
      <c r="E242" s="3">
        <f>INDEX('[3]2015-16 ATR Data'!$A$1:$K$372,MATCH($A242,'[3]2015-16 ATR Data'!$A:$A,0),6)</f>
        <v>277262.56</v>
      </c>
      <c r="F242" s="3">
        <f>INDEX('[4]349y2014'!$A$1:$CK$352,MATCH(A242,'[4]349y2014'!$A:$A,0),5)</f>
        <v>36271</v>
      </c>
      <c r="G242" s="3">
        <f>INDEX('[4]343y2015'!$A$1:$J$346,MATCH(A242,'[4]343y2015'!$A:$A,0),5)</f>
        <v>65853.570000000007</v>
      </c>
      <c r="H242" s="3">
        <f>INDEX('[4]340y2016'!$A$1:$H$343,MATCH(A242,'[4]340y2016'!$A:$A,0),5)</f>
        <v>61696.43</v>
      </c>
      <c r="I242" s="3">
        <f t="shared" si="140"/>
        <v>215566.13</v>
      </c>
      <c r="J242" s="3">
        <f t="shared" si="160"/>
        <v>665019.17999999993</v>
      </c>
      <c r="K242" s="29"/>
      <c r="L242" s="29">
        <v>4061257</v>
      </c>
      <c r="M242" s="29">
        <v>4307149</v>
      </c>
      <c r="N242" s="29">
        <v>4080072</v>
      </c>
      <c r="O242" s="29">
        <f t="shared" si="141"/>
        <v>12448478</v>
      </c>
      <c r="Q242" s="17">
        <f t="shared" si="142"/>
        <v>5.3421725933081934E-2</v>
      </c>
      <c r="R242" s="29"/>
      <c r="S242" s="30">
        <v>615.4</v>
      </c>
      <c r="T242" s="19">
        <f t="shared" si="143"/>
        <v>32.875700000000002</v>
      </c>
      <c r="U242" s="20">
        <f t="shared" si="144"/>
        <v>1.6103153364763927E-3</v>
      </c>
      <c r="V242" s="19">
        <f t="shared" si="145"/>
        <v>183697.73068108576</v>
      </c>
      <c r="W242" s="22"/>
      <c r="X242" s="21">
        <f t="shared" si="146"/>
        <v>27.545018845566915</v>
      </c>
      <c r="Y242" s="21">
        <f t="shared" si="147"/>
        <v>8039.0407517564317</v>
      </c>
      <c r="Z242" s="22"/>
      <c r="AA242" s="23">
        <f t="shared" si="148"/>
        <v>1.2054342107896883</v>
      </c>
      <c r="AB242" s="23"/>
      <c r="AC242" s="21">
        <v>94303</v>
      </c>
      <c r="AD242" s="21">
        <f t="shared" si="149"/>
        <v>153.23854403639911</v>
      </c>
      <c r="AE242" s="23">
        <f t="shared" si="150"/>
        <v>3.3913568025560545E-3</v>
      </c>
      <c r="AF242" s="22">
        <f t="shared" si="151"/>
        <v>21492.841752024389</v>
      </c>
      <c r="AG242" s="22"/>
      <c r="AH242" s="24">
        <f t="shared" si="152"/>
        <v>3.2227982834044666</v>
      </c>
      <c r="AI242" s="25">
        <f t="shared" si="134"/>
        <v>31.97</v>
      </c>
      <c r="AJ242" s="29"/>
      <c r="AK242" s="26">
        <f t="shared" si="153"/>
        <v>3.1970000000000001</v>
      </c>
      <c r="AL242" s="31">
        <f t="shared" si="135"/>
        <v>21320.793000000001</v>
      </c>
      <c r="AM242" s="31">
        <f t="shared" si="169"/>
        <v>35</v>
      </c>
      <c r="AN242" s="29"/>
      <c r="AO242" s="26">
        <f t="shared" si="136"/>
        <v>6.39</v>
      </c>
      <c r="AP242" s="31">
        <f t="shared" si="161"/>
        <v>42678.81</v>
      </c>
      <c r="AQ242" s="31">
        <f t="shared" si="170"/>
        <v>69</v>
      </c>
      <c r="AR242" s="29"/>
      <c r="AS242" s="26">
        <f t="shared" si="137"/>
        <v>9.5909999999999993</v>
      </c>
      <c r="AT242" s="31">
        <f t="shared" si="154"/>
        <v>64250.108999999997</v>
      </c>
      <c r="AU242" s="31">
        <f t="shared" si="171"/>
        <v>104</v>
      </c>
      <c r="AV242" s="29"/>
      <c r="AW242" s="26">
        <f t="shared" si="138"/>
        <v>12.788</v>
      </c>
      <c r="AX242" s="31">
        <f t="shared" si="162"/>
        <v>85922.572</v>
      </c>
      <c r="AY242" s="31">
        <f t="shared" si="172"/>
        <v>140</v>
      </c>
      <c r="AZ242" s="29"/>
      <c r="BA242" s="28">
        <f t="shared" si="139"/>
        <v>15.984999999999999</v>
      </c>
      <c r="BB242" s="31">
        <f t="shared" si="163"/>
        <v>107722.91499999999</v>
      </c>
      <c r="BC242" s="31">
        <f t="shared" si="173"/>
        <v>175</v>
      </c>
      <c r="BD242" s="29"/>
      <c r="BE242" s="28">
        <f t="shared" si="155"/>
        <v>19.181999999999999</v>
      </c>
      <c r="BF242" s="31">
        <f t="shared" si="164"/>
        <v>129651.13799999999</v>
      </c>
      <c r="BG242" s="31">
        <f t="shared" si="174"/>
        <v>211</v>
      </c>
      <c r="BH242" s="29"/>
      <c r="BI242" s="28">
        <f t="shared" si="156"/>
        <v>22.378999999999998</v>
      </c>
      <c r="BJ242" s="31">
        <f t="shared" si="165"/>
        <v>151259.66099999999</v>
      </c>
      <c r="BK242" s="31">
        <f t="shared" si="175"/>
        <v>246</v>
      </c>
      <c r="BL242" s="29"/>
      <c r="BM242" s="28">
        <f t="shared" si="157"/>
        <v>25.576000000000001</v>
      </c>
      <c r="BN242" s="31">
        <f t="shared" si="166"/>
        <v>173891.22400000002</v>
      </c>
      <c r="BO242" s="31">
        <f t="shared" si="176"/>
        <v>283</v>
      </c>
      <c r="BP242" s="29"/>
      <c r="BQ242" s="28">
        <f t="shared" si="158"/>
        <v>28.773</v>
      </c>
      <c r="BR242" s="31">
        <f t="shared" si="167"/>
        <v>196203.087</v>
      </c>
      <c r="BS242" s="31">
        <f t="shared" si="177"/>
        <v>319</v>
      </c>
      <c r="BT242" s="29"/>
      <c r="BU242" s="28">
        <f t="shared" si="159"/>
        <v>31.97</v>
      </c>
      <c r="BV242" s="31">
        <f t="shared" si="168"/>
        <v>218642.83</v>
      </c>
      <c r="BW242" s="29"/>
    </row>
    <row r="243" spans="1:75" x14ac:dyDescent="0.4">
      <c r="A243" s="14">
        <v>5163</v>
      </c>
      <c r="B243" s="15" t="s">
        <v>275</v>
      </c>
      <c r="C243" s="3">
        <f>INDEX('[1]2013-14 ATR Data'!$A$1:$M$352,MATCH(A243,'[1]2013-14 ATR Data'!$A:$A,0),8)</f>
        <v>444282.96</v>
      </c>
      <c r="D243" s="3">
        <f>INDEX([2]Sheet1!$A$1:$N$343,MATCH(A243,[2]Sheet1!$A$1:$A$65536,0),6)</f>
        <v>403190.48</v>
      </c>
      <c r="E243" s="3">
        <f>INDEX('[3]2015-16 ATR Data'!$A$1:$K$372,MATCH($A243,'[3]2015-16 ATR Data'!$A:$A,0),6)</f>
        <v>367507.63</v>
      </c>
      <c r="F243" s="3">
        <f>INDEX('[4]349y2014'!$A$1:$CK$352,MATCH(A243,'[4]349y2014'!$A:$A,0),5)</f>
        <v>51418.87</v>
      </c>
      <c r="G243" s="3">
        <f>INDEX('[4]343y2015'!$A$1:$J$346,MATCH(A243,'[4]343y2015'!$A:$A,0),5)</f>
        <v>41485.440000000002</v>
      </c>
      <c r="H243" s="3">
        <f>INDEX('[4]340y2016'!$A$1:$H$343,MATCH(A243,'[4]340y2016'!$A:$A,0),5)</f>
        <v>21654.86</v>
      </c>
      <c r="I243" s="3">
        <f t="shared" si="140"/>
        <v>345852.77</v>
      </c>
      <c r="J243" s="3">
        <f t="shared" si="160"/>
        <v>1100421.8999999999</v>
      </c>
      <c r="K243" s="29"/>
      <c r="L243" s="29">
        <v>3861127</v>
      </c>
      <c r="M243" s="29">
        <v>3972384</v>
      </c>
      <c r="N243" s="29">
        <v>4105457</v>
      </c>
      <c r="O243" s="29">
        <f t="shared" si="141"/>
        <v>11938968</v>
      </c>
      <c r="Q243" s="17">
        <f t="shared" si="142"/>
        <v>9.2170604695481204E-2</v>
      </c>
      <c r="R243" s="29"/>
      <c r="S243" s="30">
        <v>615.5</v>
      </c>
      <c r="T243" s="19">
        <f t="shared" si="143"/>
        <v>56.731000000000002</v>
      </c>
      <c r="U243" s="20">
        <f t="shared" si="144"/>
        <v>2.7787940440398905E-3</v>
      </c>
      <c r="V243" s="19">
        <f t="shared" si="145"/>
        <v>316992.67116042168</v>
      </c>
      <c r="W243" s="22"/>
      <c r="X243" s="21">
        <f t="shared" si="146"/>
        <v>47.532264381529714</v>
      </c>
      <c r="Y243" s="21">
        <f t="shared" si="147"/>
        <v>8040.3470632208055</v>
      </c>
      <c r="Z243" s="22"/>
      <c r="AA243" s="23">
        <f t="shared" si="148"/>
        <v>1.2056300889519875</v>
      </c>
      <c r="AB243" s="23"/>
      <c r="AC243" s="21">
        <v>163472</v>
      </c>
      <c r="AD243" s="21">
        <f t="shared" si="149"/>
        <v>265.59220146222583</v>
      </c>
      <c r="AE243" s="23">
        <f t="shared" si="150"/>
        <v>5.8778809522022609E-3</v>
      </c>
      <c r="AF243" s="22">
        <f t="shared" si="151"/>
        <v>37251.275078961124</v>
      </c>
      <c r="AG243" s="22"/>
      <c r="AH243" s="24">
        <f t="shared" si="152"/>
        <v>5.585736254155214</v>
      </c>
      <c r="AI243" s="25">
        <f t="shared" si="134"/>
        <v>54.32</v>
      </c>
      <c r="AJ243" s="29"/>
      <c r="AK243" s="26">
        <f t="shared" si="153"/>
        <v>5.4320000000000004</v>
      </c>
      <c r="AL243" s="31">
        <f t="shared" si="135"/>
        <v>36226.008000000002</v>
      </c>
      <c r="AM243" s="31">
        <f t="shared" si="169"/>
        <v>59</v>
      </c>
      <c r="AN243" s="29"/>
      <c r="AO243" s="26">
        <f t="shared" si="136"/>
        <v>10.86</v>
      </c>
      <c r="AP243" s="31">
        <f t="shared" si="161"/>
        <v>72533.94</v>
      </c>
      <c r="AQ243" s="31">
        <f t="shared" si="170"/>
        <v>118</v>
      </c>
      <c r="AR243" s="29"/>
      <c r="AS243" s="26">
        <f t="shared" si="137"/>
        <v>16.295999999999999</v>
      </c>
      <c r="AT243" s="31">
        <f t="shared" si="154"/>
        <v>109166.90399999999</v>
      </c>
      <c r="AU243" s="31">
        <f t="shared" si="171"/>
        <v>177</v>
      </c>
      <c r="AV243" s="29"/>
      <c r="AW243" s="26">
        <f t="shared" si="138"/>
        <v>21.728000000000002</v>
      </c>
      <c r="AX243" s="31">
        <f t="shared" si="162"/>
        <v>145990.432</v>
      </c>
      <c r="AY243" s="31">
        <f t="shared" si="172"/>
        <v>237</v>
      </c>
      <c r="AZ243" s="29"/>
      <c r="BA243" s="28">
        <f t="shared" si="139"/>
        <v>27.16</v>
      </c>
      <c r="BB243" s="31">
        <f t="shared" si="163"/>
        <v>183031.24</v>
      </c>
      <c r="BC243" s="31">
        <f t="shared" si="173"/>
        <v>297</v>
      </c>
      <c r="BD243" s="29"/>
      <c r="BE243" s="28">
        <f t="shared" si="155"/>
        <v>32.591999999999999</v>
      </c>
      <c r="BF243" s="31">
        <f t="shared" si="164"/>
        <v>220289.32799999998</v>
      </c>
      <c r="BG243" s="31">
        <f t="shared" si="174"/>
        <v>358</v>
      </c>
      <c r="BH243" s="29"/>
      <c r="BI243" s="28">
        <f t="shared" si="156"/>
        <v>38.024000000000001</v>
      </c>
      <c r="BJ243" s="31">
        <f t="shared" si="165"/>
        <v>257004.21600000001</v>
      </c>
      <c r="BK243" s="31">
        <f t="shared" si="175"/>
        <v>418</v>
      </c>
      <c r="BL243" s="29"/>
      <c r="BM243" s="28">
        <f t="shared" si="157"/>
        <v>43.456000000000003</v>
      </c>
      <c r="BN243" s="31">
        <f t="shared" si="166"/>
        <v>295457.34400000004</v>
      </c>
      <c r="BO243" s="31">
        <f t="shared" si="176"/>
        <v>480</v>
      </c>
      <c r="BP243" s="29"/>
      <c r="BQ243" s="28">
        <f t="shared" si="158"/>
        <v>48.887999999999998</v>
      </c>
      <c r="BR243" s="31">
        <f t="shared" si="167"/>
        <v>333367.272</v>
      </c>
      <c r="BS243" s="31">
        <f t="shared" si="177"/>
        <v>542</v>
      </c>
      <c r="BT243" s="29"/>
      <c r="BU243" s="28">
        <f t="shared" si="159"/>
        <v>54.32</v>
      </c>
      <c r="BV243" s="31">
        <f t="shared" si="168"/>
        <v>371494.48</v>
      </c>
      <c r="BW243" s="29"/>
    </row>
    <row r="244" spans="1:75" x14ac:dyDescent="0.4">
      <c r="A244" s="14">
        <v>5166</v>
      </c>
      <c r="B244" s="15" t="s">
        <v>276</v>
      </c>
      <c r="C244" s="3">
        <f>INDEX('[1]2013-14 ATR Data'!$A$1:$M$352,MATCH(A244,'[1]2013-14 ATR Data'!$A:$A,0),8)</f>
        <v>657812.71</v>
      </c>
      <c r="D244" s="3">
        <f>INDEX([2]Sheet1!$A$1:$N$343,MATCH(A244,[2]Sheet1!$A$1:$A$65536,0),6)</f>
        <v>690110.05</v>
      </c>
      <c r="E244" s="3">
        <f>INDEX('[3]2015-16 ATR Data'!$A$1:$K$372,MATCH($A244,'[3]2015-16 ATR Data'!$A:$A,0),6)</f>
        <v>634266.62</v>
      </c>
      <c r="F244" s="3">
        <f>INDEX('[4]349y2014'!$A$1:$CK$352,MATCH(A244,'[4]349y2014'!$A:$A,0),5)</f>
        <v>88201.15</v>
      </c>
      <c r="G244" s="3">
        <f>INDEX('[4]343y2015'!$A$1:$J$346,MATCH(A244,'[4]343y2015'!$A:$A,0),5)</f>
        <v>94271.72</v>
      </c>
      <c r="H244" s="3">
        <f>INDEX('[4]340y2016'!$A$1:$H$343,MATCH(A244,'[4]340y2016'!$A:$A,0),5)</f>
        <v>83062.429999999993</v>
      </c>
      <c r="I244" s="3">
        <f t="shared" si="140"/>
        <v>551204.18999999994</v>
      </c>
      <c r="J244" s="3">
        <f t="shared" si="160"/>
        <v>1716654.0799999998</v>
      </c>
      <c r="K244" s="29"/>
      <c r="L244" s="29">
        <v>13406826</v>
      </c>
      <c r="M244" s="29">
        <v>13571675</v>
      </c>
      <c r="N244" s="29">
        <v>13616530</v>
      </c>
      <c r="O244" s="29">
        <f t="shared" si="141"/>
        <v>40595031</v>
      </c>
      <c r="Q244" s="17">
        <f t="shared" si="142"/>
        <v>4.228729570375251E-2</v>
      </c>
      <c r="R244" s="29"/>
      <c r="S244" s="30">
        <v>2157.6</v>
      </c>
      <c r="T244" s="19">
        <f t="shared" si="143"/>
        <v>91.239099999999993</v>
      </c>
      <c r="U244" s="20">
        <f t="shared" si="144"/>
        <v>4.4690674880322918E-3</v>
      </c>
      <c r="V244" s="19">
        <f t="shared" si="145"/>
        <v>509811.67304071545</v>
      </c>
      <c r="W244" s="22"/>
      <c r="X244" s="21">
        <f t="shared" si="146"/>
        <v>76.444995207784586</v>
      </c>
      <c r="Y244" s="21">
        <f t="shared" si="147"/>
        <v>28184.976155329343</v>
      </c>
      <c r="Z244" s="22"/>
      <c r="AA244" s="23">
        <f t="shared" si="148"/>
        <v>4.2262672297689825</v>
      </c>
      <c r="AB244" s="23"/>
      <c r="AC244" s="21">
        <v>147826</v>
      </c>
      <c r="AD244" s="21">
        <f t="shared" si="149"/>
        <v>68.514089729328887</v>
      </c>
      <c r="AE244" s="23">
        <f t="shared" si="150"/>
        <v>1.5163007827802347E-3</v>
      </c>
      <c r="AF244" s="22">
        <f t="shared" si="151"/>
        <v>9609.608976620686</v>
      </c>
      <c r="AG244" s="22"/>
      <c r="AH244" s="24">
        <f t="shared" si="152"/>
        <v>1.440937018536615</v>
      </c>
      <c r="AI244" s="25">
        <f t="shared" si="134"/>
        <v>82.11</v>
      </c>
      <c r="AJ244" s="29"/>
      <c r="AK244" s="26">
        <f t="shared" si="153"/>
        <v>8.2110000000000003</v>
      </c>
      <c r="AL244" s="31">
        <f t="shared" si="135"/>
        <v>54759.159</v>
      </c>
      <c r="AM244" s="31">
        <f t="shared" si="169"/>
        <v>25</v>
      </c>
      <c r="AN244" s="29"/>
      <c r="AO244" s="26">
        <f t="shared" si="136"/>
        <v>16.420000000000002</v>
      </c>
      <c r="AP244" s="31">
        <f t="shared" si="161"/>
        <v>109669.18000000001</v>
      </c>
      <c r="AQ244" s="31">
        <f t="shared" si="170"/>
        <v>51</v>
      </c>
      <c r="AR244" s="29"/>
      <c r="AS244" s="26">
        <f t="shared" si="137"/>
        <v>24.632999999999999</v>
      </c>
      <c r="AT244" s="31">
        <f t="shared" si="154"/>
        <v>165016.467</v>
      </c>
      <c r="AU244" s="31">
        <f t="shared" si="171"/>
        <v>76</v>
      </c>
      <c r="AV244" s="29"/>
      <c r="AW244" s="26">
        <f t="shared" si="138"/>
        <v>32.844000000000001</v>
      </c>
      <c r="AX244" s="31">
        <f t="shared" si="162"/>
        <v>220678.83600000001</v>
      </c>
      <c r="AY244" s="31">
        <f t="shared" si="172"/>
        <v>102</v>
      </c>
      <c r="AZ244" s="29"/>
      <c r="BA244" s="28">
        <f t="shared" si="139"/>
        <v>41.055</v>
      </c>
      <c r="BB244" s="31">
        <f t="shared" si="163"/>
        <v>276669.64500000002</v>
      </c>
      <c r="BC244" s="31">
        <f t="shared" si="173"/>
        <v>128</v>
      </c>
      <c r="BD244" s="29"/>
      <c r="BE244" s="28">
        <f t="shared" si="155"/>
        <v>49.265999999999998</v>
      </c>
      <c r="BF244" s="31">
        <f t="shared" si="164"/>
        <v>332988.89399999997</v>
      </c>
      <c r="BG244" s="31">
        <f t="shared" si="174"/>
        <v>154</v>
      </c>
      <c r="BH244" s="29"/>
      <c r="BI244" s="28">
        <f t="shared" si="156"/>
        <v>57.476999999999997</v>
      </c>
      <c r="BJ244" s="31">
        <f t="shared" si="165"/>
        <v>388487.04300000001</v>
      </c>
      <c r="BK244" s="31">
        <f t="shared" si="175"/>
        <v>180</v>
      </c>
      <c r="BL244" s="29"/>
      <c r="BM244" s="28">
        <f t="shared" si="157"/>
        <v>65.688000000000002</v>
      </c>
      <c r="BN244" s="31">
        <f t="shared" si="166"/>
        <v>446612.712</v>
      </c>
      <c r="BO244" s="31">
        <f t="shared" si="176"/>
        <v>207</v>
      </c>
      <c r="BP244" s="29"/>
      <c r="BQ244" s="28">
        <f t="shared" si="158"/>
        <v>73.899000000000001</v>
      </c>
      <c r="BR244" s="31">
        <f t="shared" si="167"/>
        <v>503917.28100000002</v>
      </c>
      <c r="BS244" s="31">
        <f t="shared" si="177"/>
        <v>234</v>
      </c>
      <c r="BT244" s="29"/>
      <c r="BU244" s="28">
        <f t="shared" si="159"/>
        <v>82.11</v>
      </c>
      <c r="BV244" s="31">
        <f t="shared" si="168"/>
        <v>561550.29</v>
      </c>
      <c r="BW244" s="29"/>
    </row>
    <row r="245" spans="1:75" x14ac:dyDescent="0.4">
      <c r="A245" s="14">
        <v>5184</v>
      </c>
      <c r="B245" s="15" t="s">
        <v>277</v>
      </c>
      <c r="C245" s="3">
        <f>INDEX('[1]2013-14 ATR Data'!$A$1:$M$352,MATCH(A245,'[1]2013-14 ATR Data'!$A:$A,0),8)</f>
        <v>462287.26</v>
      </c>
      <c r="D245" s="3">
        <f>INDEX([2]Sheet1!$A$1:$N$343,MATCH(A245,[2]Sheet1!$A$1:$A$65536,0),6)</f>
        <v>329491.31</v>
      </c>
      <c r="E245" s="3">
        <f>INDEX('[3]2015-16 ATR Data'!$A$1:$K$372,MATCH($A245,'[3]2015-16 ATR Data'!$A:$A,0),6)</f>
        <v>451541.75</v>
      </c>
      <c r="F245" s="3">
        <f>INDEX('[4]349y2014'!$A$1:$CK$352,MATCH(A245,'[4]349y2014'!$A:$A,0),5)</f>
        <v>107474.39</v>
      </c>
      <c r="G245" s="3">
        <f>INDEX('[4]343y2015'!$A$1:$J$346,MATCH(A245,'[4]343y2015'!$A:$A,0),5)</f>
        <v>121694.82</v>
      </c>
      <c r="H245" s="3">
        <f>INDEX('[4]340y2016'!$A$1:$H$343,MATCH(A245,'[4]340y2016'!$A:$A,0),5)</f>
        <v>83325.240000000005</v>
      </c>
      <c r="I245" s="3">
        <f t="shared" si="140"/>
        <v>368216.51</v>
      </c>
      <c r="J245" s="3">
        <f t="shared" si="160"/>
        <v>930825.87000000011</v>
      </c>
      <c r="K245" s="29"/>
      <c r="L245" s="29">
        <v>11315293</v>
      </c>
      <c r="M245" s="29">
        <v>11691722</v>
      </c>
      <c r="N245" s="29">
        <v>11820575</v>
      </c>
      <c r="O245" s="29">
        <f t="shared" si="141"/>
        <v>34827590</v>
      </c>
      <c r="Q245" s="17">
        <f t="shared" si="142"/>
        <v>2.6726680485213018E-2</v>
      </c>
      <c r="R245" s="29"/>
      <c r="S245" s="30">
        <v>1834.8</v>
      </c>
      <c r="T245" s="19">
        <f t="shared" si="143"/>
        <v>49.0381</v>
      </c>
      <c r="U245" s="20">
        <f t="shared" si="144"/>
        <v>2.401980931255091E-3</v>
      </c>
      <c r="V245" s="19">
        <f t="shared" si="145"/>
        <v>274007.47929054446</v>
      </c>
      <c r="W245" s="22"/>
      <c r="X245" s="21">
        <f t="shared" si="146"/>
        <v>41.086741534044755</v>
      </c>
      <c r="Y245" s="21">
        <f t="shared" si="147"/>
        <v>23968.202748330681</v>
      </c>
      <c r="Z245" s="22"/>
      <c r="AA245" s="23">
        <f t="shared" si="148"/>
        <v>3.5939725218669487</v>
      </c>
      <c r="AB245" s="23"/>
      <c r="AC245" s="21">
        <v>82331</v>
      </c>
      <c r="AD245" s="21">
        <f t="shared" si="149"/>
        <v>44.871920645301941</v>
      </c>
      <c r="AE245" s="23">
        <f t="shared" si="150"/>
        <v>9.9307060296822784E-4</v>
      </c>
      <c r="AF245" s="22">
        <f t="shared" si="151"/>
        <v>6293.6195041750625</v>
      </c>
      <c r="AG245" s="22"/>
      <c r="AH245" s="24">
        <f t="shared" si="152"/>
        <v>0.94371262620708685</v>
      </c>
      <c r="AI245" s="25">
        <f t="shared" si="134"/>
        <v>45.62</v>
      </c>
      <c r="AJ245" s="29"/>
      <c r="AK245" s="26">
        <f t="shared" si="153"/>
        <v>4.5620000000000003</v>
      </c>
      <c r="AL245" s="31">
        <f t="shared" si="135"/>
        <v>30423.978000000003</v>
      </c>
      <c r="AM245" s="31">
        <f t="shared" si="169"/>
        <v>17</v>
      </c>
      <c r="AN245" s="29"/>
      <c r="AO245" s="26">
        <f t="shared" si="136"/>
        <v>9.1199999999999992</v>
      </c>
      <c r="AP245" s="31">
        <f t="shared" si="161"/>
        <v>60912.479999999996</v>
      </c>
      <c r="AQ245" s="31">
        <f t="shared" si="170"/>
        <v>33</v>
      </c>
      <c r="AR245" s="29"/>
      <c r="AS245" s="26">
        <f t="shared" si="137"/>
        <v>13.685999999999998</v>
      </c>
      <c r="AT245" s="31">
        <f t="shared" si="154"/>
        <v>91682.513999999981</v>
      </c>
      <c r="AU245" s="31">
        <f t="shared" si="171"/>
        <v>50</v>
      </c>
      <c r="AV245" s="29"/>
      <c r="AW245" s="26">
        <f t="shared" si="138"/>
        <v>18.248000000000001</v>
      </c>
      <c r="AX245" s="31">
        <f t="shared" si="162"/>
        <v>122608.31200000001</v>
      </c>
      <c r="AY245" s="31">
        <f t="shared" si="172"/>
        <v>67</v>
      </c>
      <c r="AZ245" s="29"/>
      <c r="BA245" s="28">
        <f t="shared" si="139"/>
        <v>22.81</v>
      </c>
      <c r="BB245" s="31">
        <f t="shared" si="163"/>
        <v>153716.59</v>
      </c>
      <c r="BC245" s="31">
        <f t="shared" si="173"/>
        <v>84</v>
      </c>
      <c r="BD245" s="29"/>
      <c r="BE245" s="28">
        <f t="shared" si="155"/>
        <v>27.371999999999996</v>
      </c>
      <c r="BF245" s="31">
        <f t="shared" si="164"/>
        <v>185007.34799999997</v>
      </c>
      <c r="BG245" s="31">
        <f t="shared" si="174"/>
        <v>101</v>
      </c>
      <c r="BH245" s="29"/>
      <c r="BI245" s="28">
        <f t="shared" si="156"/>
        <v>31.933999999999997</v>
      </c>
      <c r="BJ245" s="31">
        <f t="shared" si="165"/>
        <v>215841.90599999999</v>
      </c>
      <c r="BK245" s="31">
        <f t="shared" si="175"/>
        <v>118</v>
      </c>
      <c r="BL245" s="29"/>
      <c r="BM245" s="28">
        <f t="shared" si="157"/>
        <v>36.496000000000002</v>
      </c>
      <c r="BN245" s="31">
        <f t="shared" si="166"/>
        <v>248136.304</v>
      </c>
      <c r="BO245" s="31">
        <f t="shared" si="176"/>
        <v>135</v>
      </c>
      <c r="BP245" s="29"/>
      <c r="BQ245" s="28">
        <f t="shared" si="158"/>
        <v>41.058</v>
      </c>
      <c r="BR245" s="31">
        <f t="shared" si="167"/>
        <v>279974.50199999998</v>
      </c>
      <c r="BS245" s="31">
        <f t="shared" si="177"/>
        <v>153</v>
      </c>
      <c r="BT245" s="29"/>
      <c r="BU245" s="28">
        <f t="shared" si="159"/>
        <v>45.62</v>
      </c>
      <c r="BV245" s="31">
        <f t="shared" si="168"/>
        <v>311995.18</v>
      </c>
      <c r="BW245" s="29"/>
    </row>
    <row r="246" spans="1:75" x14ac:dyDescent="0.4">
      <c r="A246" s="14">
        <v>5250</v>
      </c>
      <c r="B246" s="15" t="s">
        <v>278</v>
      </c>
      <c r="C246" s="3">
        <f>INDEX('[1]2013-14 ATR Data'!$A$1:$M$352,MATCH(A246,'[1]2013-14 ATR Data'!$A:$A,0),8)</f>
        <v>1056306.98</v>
      </c>
      <c r="D246" s="3">
        <f>INDEX([2]Sheet1!$A$1:$N$343,MATCH(A246,[2]Sheet1!$A$1:$A$65536,0),6)</f>
        <v>1044852.89</v>
      </c>
      <c r="E246" s="3">
        <f>INDEX('[3]2015-16 ATR Data'!$A$1:$K$372,MATCH($A246,'[3]2015-16 ATR Data'!$A:$A,0),6)</f>
        <v>1198438.28</v>
      </c>
      <c r="F246" s="3">
        <f>INDEX('[4]349y2014'!$A$1:$CK$352,MATCH(A246,'[4]349y2014'!$A:$A,0),5)</f>
        <v>0</v>
      </c>
      <c r="G246" s="3">
        <f>INDEX('[4]343y2015'!$A$1:$J$346,MATCH(A246,'[4]343y2015'!$A:$A,0),5)</f>
        <v>0</v>
      </c>
      <c r="H246" s="3">
        <f>INDEX('[4]340y2016'!$A$1:$H$343,MATCH(A246,'[4]340y2016'!$A:$A,0),5)</f>
        <v>0</v>
      </c>
      <c r="I246" s="3">
        <f t="shared" si="140"/>
        <v>1198438.28</v>
      </c>
      <c r="J246" s="3">
        <f t="shared" si="160"/>
        <v>3299598.1500000004</v>
      </c>
      <c r="K246" s="29"/>
      <c r="L246" s="29">
        <v>26454420</v>
      </c>
      <c r="M246" s="29">
        <v>27871611</v>
      </c>
      <c r="N246" s="29">
        <v>28856152</v>
      </c>
      <c r="O246" s="29">
        <f t="shared" si="141"/>
        <v>83182183</v>
      </c>
      <c r="Q246" s="17">
        <f t="shared" si="142"/>
        <v>3.9667126192155844E-2</v>
      </c>
      <c r="R246" s="29"/>
      <c r="S246" s="30">
        <v>4745.5</v>
      </c>
      <c r="T246" s="19">
        <f t="shared" si="143"/>
        <v>188.24029999999999</v>
      </c>
      <c r="U246" s="20">
        <f t="shared" si="144"/>
        <v>9.2203737725103062E-3</v>
      </c>
      <c r="V246" s="19">
        <f t="shared" si="145"/>
        <v>1051819.9135752786</v>
      </c>
      <c r="W246" s="22"/>
      <c r="X246" s="21">
        <f t="shared" si="146"/>
        <v>157.71778581125784</v>
      </c>
      <c r="Y246" s="21">
        <f t="shared" si="147"/>
        <v>61991.010541859199</v>
      </c>
      <c r="Z246" s="22"/>
      <c r="AA246" s="23">
        <f t="shared" si="148"/>
        <v>9.2953981919117101</v>
      </c>
      <c r="AB246" s="23"/>
      <c r="AC246" s="21">
        <v>299004</v>
      </c>
      <c r="AD246" s="21">
        <f t="shared" si="149"/>
        <v>63.00790222315878</v>
      </c>
      <c r="AE246" s="23">
        <f t="shared" si="150"/>
        <v>1.394442104386869E-3</v>
      </c>
      <c r="AF246" s="22">
        <f t="shared" si="151"/>
        <v>8837.3253617425817</v>
      </c>
      <c r="AG246" s="22"/>
      <c r="AH246" s="24">
        <f t="shared" si="152"/>
        <v>1.3251350070089341</v>
      </c>
      <c r="AI246" s="25">
        <f t="shared" si="134"/>
        <v>168.34</v>
      </c>
      <c r="AJ246" s="29"/>
      <c r="AK246" s="26">
        <f t="shared" si="153"/>
        <v>16.834</v>
      </c>
      <c r="AL246" s="31">
        <f t="shared" si="135"/>
        <v>112265.946</v>
      </c>
      <c r="AM246" s="31">
        <f t="shared" si="169"/>
        <v>24</v>
      </c>
      <c r="AN246" s="29"/>
      <c r="AO246" s="26">
        <f t="shared" si="136"/>
        <v>33.67</v>
      </c>
      <c r="AP246" s="31">
        <f t="shared" si="161"/>
        <v>224881.93000000002</v>
      </c>
      <c r="AQ246" s="31">
        <f t="shared" si="170"/>
        <v>47</v>
      </c>
      <c r="AR246" s="29"/>
      <c r="AS246" s="26">
        <f t="shared" si="137"/>
        <v>50.502000000000002</v>
      </c>
      <c r="AT246" s="31">
        <f t="shared" si="154"/>
        <v>338312.89800000004</v>
      </c>
      <c r="AU246" s="31">
        <f t="shared" si="171"/>
        <v>71</v>
      </c>
      <c r="AV246" s="29"/>
      <c r="AW246" s="26">
        <f t="shared" si="138"/>
        <v>67.335999999999999</v>
      </c>
      <c r="AX246" s="31">
        <f t="shared" si="162"/>
        <v>452430.58399999997</v>
      </c>
      <c r="AY246" s="31">
        <f t="shared" si="172"/>
        <v>95</v>
      </c>
      <c r="AZ246" s="29"/>
      <c r="BA246" s="28">
        <f t="shared" si="139"/>
        <v>84.17</v>
      </c>
      <c r="BB246" s="31">
        <f t="shared" si="163"/>
        <v>567221.63</v>
      </c>
      <c r="BC246" s="31">
        <f t="shared" si="173"/>
        <v>120</v>
      </c>
      <c r="BD246" s="29"/>
      <c r="BE246" s="28">
        <f t="shared" si="155"/>
        <v>101.004</v>
      </c>
      <c r="BF246" s="31">
        <f t="shared" si="164"/>
        <v>682686.03600000008</v>
      </c>
      <c r="BG246" s="31">
        <f t="shared" si="174"/>
        <v>144</v>
      </c>
      <c r="BH246" s="29"/>
      <c r="BI246" s="28">
        <f t="shared" si="156"/>
        <v>117.83799999999999</v>
      </c>
      <c r="BJ246" s="31">
        <f t="shared" si="165"/>
        <v>796467.04200000002</v>
      </c>
      <c r="BK246" s="31">
        <f t="shared" si="175"/>
        <v>168</v>
      </c>
      <c r="BL246" s="29"/>
      <c r="BM246" s="28">
        <f t="shared" si="157"/>
        <v>134.672</v>
      </c>
      <c r="BN246" s="31">
        <f t="shared" si="166"/>
        <v>915634.92799999996</v>
      </c>
      <c r="BO246" s="31">
        <f t="shared" si="176"/>
        <v>193</v>
      </c>
      <c r="BP246" s="29"/>
      <c r="BQ246" s="28">
        <f t="shared" si="158"/>
        <v>151.506</v>
      </c>
      <c r="BR246" s="31">
        <f t="shared" si="167"/>
        <v>1033119.414</v>
      </c>
      <c r="BS246" s="31">
        <f t="shared" si="177"/>
        <v>218</v>
      </c>
      <c r="BT246" s="29"/>
      <c r="BU246" s="28">
        <f t="shared" si="159"/>
        <v>168.34</v>
      </c>
      <c r="BV246" s="31">
        <f t="shared" si="168"/>
        <v>1151277.26</v>
      </c>
      <c r="BW246" s="29"/>
    </row>
    <row r="247" spans="1:75" x14ac:dyDescent="0.4">
      <c r="A247" s="14">
        <v>5256</v>
      </c>
      <c r="B247" s="15" t="s">
        <v>279</v>
      </c>
      <c r="C247" s="3">
        <f>INDEX('[1]2013-14 ATR Data'!$A$1:$M$352,MATCH(A247,'[1]2013-14 ATR Data'!$A:$A,0),8)</f>
        <v>189799.85</v>
      </c>
      <c r="D247" s="3">
        <f>INDEX([2]Sheet1!$A$1:$N$343,MATCH(A247,[2]Sheet1!$A$1:$A$65536,0),6)</f>
        <v>193963.4</v>
      </c>
      <c r="E247" s="3">
        <f>INDEX('[3]2015-16 ATR Data'!$A$1:$K$372,MATCH($A247,'[3]2015-16 ATR Data'!$A:$A,0),6)</f>
        <v>195829.86</v>
      </c>
      <c r="F247" s="3">
        <f>INDEX('[4]349y2014'!$A$1:$CK$352,MATCH(A247,'[4]349y2014'!$A:$A,0),5)</f>
        <v>25741.57</v>
      </c>
      <c r="G247" s="3">
        <f>INDEX('[4]343y2015'!$A$1:$J$346,MATCH(A247,'[4]343y2015'!$A:$A,0),5)</f>
        <v>25741.57</v>
      </c>
      <c r="H247" s="3">
        <f>INDEX('[4]340y2016'!$A$1:$H$343,MATCH(A247,'[4]340y2016'!$A:$A,0),5)</f>
        <v>25741.57</v>
      </c>
      <c r="I247" s="3">
        <f t="shared" si="140"/>
        <v>170088.28999999998</v>
      </c>
      <c r="J247" s="3">
        <f t="shared" si="160"/>
        <v>502368.4</v>
      </c>
      <c r="K247" s="29"/>
      <c r="L247" s="29">
        <v>3894180</v>
      </c>
      <c r="M247" s="29">
        <v>4082516</v>
      </c>
      <c r="N247" s="29">
        <v>4321398</v>
      </c>
      <c r="O247" s="29">
        <f t="shared" si="141"/>
        <v>12298094</v>
      </c>
      <c r="Q247" s="17">
        <f t="shared" si="142"/>
        <v>4.0849289328899259E-2</v>
      </c>
      <c r="R247" s="29"/>
      <c r="S247" s="30">
        <v>693.6</v>
      </c>
      <c r="T247" s="19">
        <f t="shared" si="143"/>
        <v>28.333100000000002</v>
      </c>
      <c r="U247" s="20">
        <f t="shared" si="144"/>
        <v>1.3878100073890223E-3</v>
      </c>
      <c r="V247" s="19">
        <f t="shared" si="145"/>
        <v>158315.29589211091</v>
      </c>
      <c r="W247" s="22"/>
      <c r="X247" s="21">
        <f t="shared" si="146"/>
        <v>23.738985738808054</v>
      </c>
      <c r="Y247" s="21">
        <f t="shared" si="147"/>
        <v>9060.5763168967533</v>
      </c>
      <c r="Z247" s="22"/>
      <c r="AA247" s="23">
        <f t="shared" si="148"/>
        <v>1.3586109337077152</v>
      </c>
      <c r="AB247" s="23"/>
      <c r="AC247" s="21">
        <v>66320</v>
      </c>
      <c r="AD247" s="21">
        <f t="shared" si="149"/>
        <v>95.61707035755478</v>
      </c>
      <c r="AE247" s="23">
        <f t="shared" si="150"/>
        <v>2.1161229639492614E-3</v>
      </c>
      <c r="AF247" s="22">
        <f t="shared" si="151"/>
        <v>13411.00292299148</v>
      </c>
      <c r="AG247" s="22"/>
      <c r="AH247" s="24">
        <f t="shared" si="152"/>
        <v>2.0109466071362241</v>
      </c>
      <c r="AI247" s="25">
        <f t="shared" si="134"/>
        <v>27.11</v>
      </c>
      <c r="AJ247" s="29"/>
      <c r="AK247" s="26">
        <f t="shared" si="153"/>
        <v>2.7110000000000003</v>
      </c>
      <c r="AL247" s="31">
        <f t="shared" si="135"/>
        <v>18079.659000000003</v>
      </c>
      <c r="AM247" s="31">
        <f t="shared" si="169"/>
        <v>26</v>
      </c>
      <c r="AN247" s="29"/>
      <c r="AO247" s="26">
        <f t="shared" si="136"/>
        <v>5.42</v>
      </c>
      <c r="AP247" s="31">
        <f t="shared" si="161"/>
        <v>36200.18</v>
      </c>
      <c r="AQ247" s="31">
        <f t="shared" si="170"/>
        <v>52</v>
      </c>
      <c r="AR247" s="29"/>
      <c r="AS247" s="26">
        <f t="shared" si="137"/>
        <v>8.1329999999999991</v>
      </c>
      <c r="AT247" s="31">
        <f t="shared" si="154"/>
        <v>54482.966999999997</v>
      </c>
      <c r="AU247" s="31">
        <f t="shared" si="171"/>
        <v>79</v>
      </c>
      <c r="AV247" s="29"/>
      <c r="AW247" s="26">
        <f t="shared" si="138"/>
        <v>10.844000000000001</v>
      </c>
      <c r="AX247" s="31">
        <f t="shared" si="162"/>
        <v>72860.83600000001</v>
      </c>
      <c r="AY247" s="31">
        <f t="shared" si="172"/>
        <v>105</v>
      </c>
      <c r="AZ247" s="29"/>
      <c r="BA247" s="28">
        <f t="shared" si="139"/>
        <v>13.555</v>
      </c>
      <c r="BB247" s="31">
        <f t="shared" si="163"/>
        <v>91347.145000000004</v>
      </c>
      <c r="BC247" s="31">
        <f t="shared" si="173"/>
        <v>132</v>
      </c>
      <c r="BD247" s="29"/>
      <c r="BE247" s="28">
        <f t="shared" si="155"/>
        <v>16.265999999999998</v>
      </c>
      <c r="BF247" s="31">
        <f t="shared" si="164"/>
        <v>109941.89399999999</v>
      </c>
      <c r="BG247" s="31">
        <f t="shared" si="174"/>
        <v>159</v>
      </c>
      <c r="BH247" s="29"/>
      <c r="BI247" s="28">
        <f t="shared" si="156"/>
        <v>18.976999999999997</v>
      </c>
      <c r="BJ247" s="31">
        <f t="shared" si="165"/>
        <v>128265.54299999998</v>
      </c>
      <c r="BK247" s="31">
        <f t="shared" si="175"/>
        <v>185</v>
      </c>
      <c r="BL247" s="29"/>
      <c r="BM247" s="28">
        <f t="shared" si="157"/>
        <v>21.688000000000002</v>
      </c>
      <c r="BN247" s="31">
        <f t="shared" si="166"/>
        <v>147456.71200000003</v>
      </c>
      <c r="BO247" s="31">
        <f t="shared" si="176"/>
        <v>213</v>
      </c>
      <c r="BP247" s="29"/>
      <c r="BQ247" s="28">
        <f t="shared" si="158"/>
        <v>24.399000000000001</v>
      </c>
      <c r="BR247" s="31">
        <f t="shared" si="167"/>
        <v>166376.78100000002</v>
      </c>
      <c r="BS247" s="31">
        <f t="shared" si="177"/>
        <v>240</v>
      </c>
      <c r="BT247" s="29"/>
      <c r="BU247" s="28">
        <f t="shared" si="159"/>
        <v>27.11</v>
      </c>
      <c r="BV247" s="31">
        <f t="shared" si="168"/>
        <v>185405.29</v>
      </c>
      <c r="BW247" s="29"/>
    </row>
    <row r="248" spans="1:75" x14ac:dyDescent="0.4">
      <c r="A248" s="14">
        <v>5283</v>
      </c>
      <c r="B248" s="15" t="s">
        <v>280</v>
      </c>
      <c r="C248" s="3">
        <f>INDEX('[1]2013-14 ATR Data'!$A$1:$M$352,MATCH(A248,'[1]2013-14 ATR Data'!$A:$A,0),8)</f>
        <v>410551.49</v>
      </c>
      <c r="D248" s="3">
        <f>INDEX([2]Sheet1!$A$1:$N$343,MATCH(A248,[2]Sheet1!$A$1:$A$65536,0),6)</f>
        <v>413185.54</v>
      </c>
      <c r="E248" s="3">
        <f>INDEX('[3]2015-16 ATR Data'!$A$1:$K$372,MATCH($A248,'[3]2015-16 ATR Data'!$A:$A,0),6)</f>
        <v>402363.21</v>
      </c>
      <c r="F248" s="3">
        <f>INDEX('[4]349y2014'!$A$1:$CK$352,MATCH(A248,'[4]349y2014'!$A:$A,0),5)</f>
        <v>83248.7</v>
      </c>
      <c r="G248" s="3">
        <f>INDEX('[4]343y2015'!$A$1:$J$346,MATCH(A248,'[4]343y2015'!$A:$A,0),5)</f>
        <v>73607.839999999997</v>
      </c>
      <c r="H248" s="3">
        <f>INDEX('[4]340y2016'!$A$1:$H$343,MATCH(A248,'[4]340y2016'!$A:$A,0),5)</f>
        <v>100893.56</v>
      </c>
      <c r="I248" s="3">
        <f t="shared" si="140"/>
        <v>301469.65000000002</v>
      </c>
      <c r="J248" s="3">
        <f t="shared" si="160"/>
        <v>968350.14</v>
      </c>
      <c r="K248" s="29"/>
      <c r="L248" s="29">
        <v>4401096</v>
      </c>
      <c r="M248" s="29">
        <v>4578004</v>
      </c>
      <c r="N248" s="29">
        <v>4565240</v>
      </c>
      <c r="O248" s="29">
        <f t="shared" si="141"/>
        <v>13544340</v>
      </c>
      <c r="Q248" s="17">
        <f t="shared" si="142"/>
        <v>7.1494819238146712E-2</v>
      </c>
      <c r="R248" s="29"/>
      <c r="S248" s="30">
        <v>695.2</v>
      </c>
      <c r="T248" s="19">
        <f t="shared" si="143"/>
        <v>49.703200000000002</v>
      </c>
      <c r="U248" s="20">
        <f t="shared" si="144"/>
        <v>2.4345588149287602E-3</v>
      </c>
      <c r="V248" s="19">
        <f t="shared" si="145"/>
        <v>277723.82177681819</v>
      </c>
      <c r="W248" s="22"/>
      <c r="X248" s="21">
        <f t="shared" si="146"/>
        <v>41.643997867269185</v>
      </c>
      <c r="Y248" s="21">
        <f t="shared" si="147"/>
        <v>9081.4773003267346</v>
      </c>
      <c r="Z248" s="22"/>
      <c r="AA248" s="23">
        <f t="shared" si="148"/>
        <v>1.3617449843045035</v>
      </c>
      <c r="AB248" s="23"/>
      <c r="AC248" s="21">
        <v>148209</v>
      </c>
      <c r="AD248" s="21">
        <f t="shared" si="149"/>
        <v>213.18901035673187</v>
      </c>
      <c r="AE248" s="23">
        <f t="shared" si="150"/>
        <v>4.7181341029431858E-3</v>
      </c>
      <c r="AF248" s="22">
        <f t="shared" si="151"/>
        <v>29901.339063751118</v>
      </c>
      <c r="AG248" s="22"/>
      <c r="AH248" s="24">
        <f t="shared" si="152"/>
        <v>4.4836315885066904</v>
      </c>
      <c r="AI248" s="25">
        <f t="shared" si="134"/>
        <v>47.49</v>
      </c>
      <c r="AJ248" s="29"/>
      <c r="AK248" s="26">
        <f t="shared" si="153"/>
        <v>4.7490000000000006</v>
      </c>
      <c r="AL248" s="31">
        <f t="shared" si="135"/>
        <v>31671.081000000002</v>
      </c>
      <c r="AM248" s="31">
        <f t="shared" si="169"/>
        <v>46</v>
      </c>
      <c r="AN248" s="29"/>
      <c r="AO248" s="26">
        <f t="shared" si="136"/>
        <v>9.5</v>
      </c>
      <c r="AP248" s="31">
        <f t="shared" si="161"/>
        <v>63450.5</v>
      </c>
      <c r="AQ248" s="31">
        <f t="shared" si="170"/>
        <v>91</v>
      </c>
      <c r="AR248" s="29"/>
      <c r="AS248" s="26">
        <f t="shared" si="137"/>
        <v>14.247</v>
      </c>
      <c r="AT248" s="31">
        <f t="shared" si="154"/>
        <v>95440.653000000006</v>
      </c>
      <c r="AU248" s="31">
        <f t="shared" si="171"/>
        <v>137</v>
      </c>
      <c r="AV248" s="29"/>
      <c r="AW248" s="26">
        <f t="shared" si="138"/>
        <v>18.996000000000002</v>
      </c>
      <c r="AX248" s="31">
        <f t="shared" si="162"/>
        <v>127634.12400000001</v>
      </c>
      <c r="AY248" s="31">
        <f t="shared" si="172"/>
        <v>184</v>
      </c>
      <c r="AZ248" s="29"/>
      <c r="BA248" s="28">
        <f t="shared" si="139"/>
        <v>23.745000000000001</v>
      </c>
      <c r="BB248" s="31">
        <f t="shared" si="163"/>
        <v>160017.55499999999</v>
      </c>
      <c r="BC248" s="31">
        <f t="shared" si="173"/>
        <v>230</v>
      </c>
      <c r="BD248" s="29"/>
      <c r="BE248" s="28">
        <f t="shared" si="155"/>
        <v>28.494</v>
      </c>
      <c r="BF248" s="31">
        <f t="shared" si="164"/>
        <v>192590.946</v>
      </c>
      <c r="BG248" s="31">
        <f t="shared" si="174"/>
        <v>277</v>
      </c>
      <c r="BH248" s="29"/>
      <c r="BI248" s="28">
        <f t="shared" si="156"/>
        <v>33.243000000000002</v>
      </c>
      <c r="BJ248" s="31">
        <f t="shared" si="165"/>
        <v>224689.43700000001</v>
      </c>
      <c r="BK248" s="31">
        <f t="shared" si="175"/>
        <v>323</v>
      </c>
      <c r="BL248" s="29"/>
      <c r="BM248" s="28">
        <f t="shared" si="157"/>
        <v>37.992000000000004</v>
      </c>
      <c r="BN248" s="31">
        <f t="shared" si="166"/>
        <v>258307.60800000004</v>
      </c>
      <c r="BO248" s="31">
        <f t="shared" si="176"/>
        <v>372</v>
      </c>
      <c r="BP248" s="29"/>
      <c r="BQ248" s="28">
        <f t="shared" si="158"/>
        <v>42.741</v>
      </c>
      <c r="BR248" s="31">
        <f t="shared" si="167"/>
        <v>291450.87900000002</v>
      </c>
      <c r="BS248" s="31">
        <f t="shared" si="177"/>
        <v>419</v>
      </c>
      <c r="BT248" s="29"/>
      <c r="BU248" s="28">
        <f t="shared" si="159"/>
        <v>47.49</v>
      </c>
      <c r="BV248" s="31">
        <f t="shared" si="168"/>
        <v>324784.11</v>
      </c>
      <c r="BW248" s="29"/>
    </row>
    <row r="249" spans="1:75" x14ac:dyDescent="0.4">
      <c r="A249" s="14">
        <v>5310</v>
      </c>
      <c r="B249" s="15" t="s">
        <v>281</v>
      </c>
      <c r="C249" s="3">
        <f>INDEX('[1]2013-14 ATR Data'!$A$1:$M$352,MATCH(A249,'[1]2013-14 ATR Data'!$A:$A,0),8)</f>
        <v>144712.34</v>
      </c>
      <c r="D249" s="3">
        <f>INDEX([2]Sheet1!$A$1:$N$343,MATCH(A249,[2]Sheet1!$A$1:$A$65536,0),6)</f>
        <v>130184.81</v>
      </c>
      <c r="E249" s="3">
        <f>INDEX('[3]2015-16 ATR Data'!$A$1:$K$372,MATCH($A249,'[3]2015-16 ATR Data'!$A:$A,0),6)</f>
        <v>111138.8</v>
      </c>
      <c r="F249" s="3">
        <f>INDEX('[4]349y2014'!$A$1:$CK$352,MATCH(A249,'[4]349y2014'!$A:$A,0),5)</f>
        <v>68337.58</v>
      </c>
      <c r="G249" s="3">
        <f>INDEX('[4]343y2015'!$A$1:$J$346,MATCH(A249,'[4]343y2015'!$A:$A,0),5)</f>
        <v>57880.58</v>
      </c>
      <c r="H249" s="3">
        <f>INDEX('[4]340y2016'!$A$1:$H$343,MATCH(A249,'[4]340y2016'!$A:$A,0),5)</f>
        <v>47898.720000000001</v>
      </c>
      <c r="I249" s="3">
        <f t="shared" si="140"/>
        <v>63240.08</v>
      </c>
      <c r="J249" s="3">
        <f t="shared" si="160"/>
        <v>211919.07</v>
      </c>
      <c r="K249" s="29"/>
      <c r="L249" s="29">
        <v>3730699</v>
      </c>
      <c r="M249" s="29">
        <v>4205675</v>
      </c>
      <c r="N249" s="29">
        <v>4250022</v>
      </c>
      <c r="O249" s="29">
        <f t="shared" si="141"/>
        <v>12186396</v>
      </c>
      <c r="Q249" s="17">
        <f t="shared" si="142"/>
        <v>1.7389806633560899E-2</v>
      </c>
      <c r="R249" s="29"/>
      <c r="S249" s="30">
        <v>701.6</v>
      </c>
      <c r="T249" s="19">
        <f t="shared" si="143"/>
        <v>12.200699999999999</v>
      </c>
      <c r="U249" s="20">
        <f t="shared" si="144"/>
        <v>5.9761387060191943E-4</v>
      </c>
      <c r="V249" s="19">
        <f t="shared" si="145"/>
        <v>68173.176623485517</v>
      </c>
      <c r="W249" s="22"/>
      <c r="X249" s="21">
        <f t="shared" si="146"/>
        <v>10.222398653993929</v>
      </c>
      <c r="Y249" s="21">
        <f t="shared" si="147"/>
        <v>9165.0812340466582</v>
      </c>
      <c r="Z249" s="22"/>
      <c r="AA249" s="23">
        <f t="shared" si="148"/>
        <v>1.3742811866916567</v>
      </c>
      <c r="AB249" s="23"/>
      <c r="AC249" s="21">
        <v>51133</v>
      </c>
      <c r="AD249" s="21">
        <f t="shared" si="149"/>
        <v>72.880558722919034</v>
      </c>
      <c r="AE249" s="23">
        <f t="shared" si="150"/>
        <v>1.6129360935480306E-3</v>
      </c>
      <c r="AF249" s="22">
        <f t="shared" si="151"/>
        <v>10222.038621423773</v>
      </c>
      <c r="AG249" s="22"/>
      <c r="AH249" s="24">
        <f t="shared" si="152"/>
        <v>1.5327693239501834</v>
      </c>
      <c r="AI249" s="25">
        <f t="shared" si="134"/>
        <v>13.13</v>
      </c>
      <c r="AJ249" s="29"/>
      <c r="AK249" s="26">
        <f t="shared" si="153"/>
        <v>1.3130000000000002</v>
      </c>
      <c r="AL249" s="31">
        <f t="shared" si="135"/>
        <v>8756.3970000000008</v>
      </c>
      <c r="AM249" s="31">
        <f t="shared" si="169"/>
        <v>12</v>
      </c>
      <c r="AN249" s="29"/>
      <c r="AO249" s="26">
        <f t="shared" si="136"/>
        <v>2.63</v>
      </c>
      <c r="AP249" s="31">
        <f t="shared" si="161"/>
        <v>17565.77</v>
      </c>
      <c r="AQ249" s="31">
        <f t="shared" si="170"/>
        <v>25</v>
      </c>
      <c r="AR249" s="29"/>
      <c r="AS249" s="26">
        <f t="shared" si="137"/>
        <v>3.9390000000000001</v>
      </c>
      <c r="AT249" s="31">
        <f t="shared" si="154"/>
        <v>26387.361000000001</v>
      </c>
      <c r="AU249" s="31">
        <f t="shared" si="171"/>
        <v>38</v>
      </c>
      <c r="AV249" s="29"/>
      <c r="AW249" s="26">
        <f t="shared" si="138"/>
        <v>5.2520000000000007</v>
      </c>
      <c r="AX249" s="31">
        <f t="shared" si="162"/>
        <v>35288.188000000002</v>
      </c>
      <c r="AY249" s="31">
        <f t="shared" si="172"/>
        <v>50</v>
      </c>
      <c r="AZ249" s="29"/>
      <c r="BA249" s="28">
        <f t="shared" si="139"/>
        <v>6.5650000000000004</v>
      </c>
      <c r="BB249" s="31">
        <f t="shared" si="163"/>
        <v>44241.535000000003</v>
      </c>
      <c r="BC249" s="31">
        <f t="shared" si="173"/>
        <v>63</v>
      </c>
      <c r="BD249" s="29"/>
      <c r="BE249" s="28">
        <f t="shared" si="155"/>
        <v>7.8780000000000001</v>
      </c>
      <c r="BF249" s="31">
        <f t="shared" si="164"/>
        <v>53247.402000000002</v>
      </c>
      <c r="BG249" s="31">
        <f t="shared" si="174"/>
        <v>76</v>
      </c>
      <c r="BH249" s="29"/>
      <c r="BI249" s="28">
        <f t="shared" si="156"/>
        <v>9.1910000000000007</v>
      </c>
      <c r="BJ249" s="31">
        <f t="shared" si="165"/>
        <v>62121.969000000005</v>
      </c>
      <c r="BK249" s="31">
        <f t="shared" si="175"/>
        <v>89</v>
      </c>
      <c r="BL249" s="29"/>
      <c r="BM249" s="28">
        <f t="shared" si="157"/>
        <v>10.504000000000001</v>
      </c>
      <c r="BN249" s="31">
        <f t="shared" si="166"/>
        <v>71416.696000000011</v>
      </c>
      <c r="BO249" s="31">
        <f t="shared" si="176"/>
        <v>102</v>
      </c>
      <c r="BP249" s="29"/>
      <c r="BQ249" s="28">
        <f t="shared" si="158"/>
        <v>11.817</v>
      </c>
      <c r="BR249" s="31">
        <f t="shared" si="167"/>
        <v>80580.123000000007</v>
      </c>
      <c r="BS249" s="31">
        <f t="shared" si="177"/>
        <v>115</v>
      </c>
      <c r="BT249" s="29"/>
      <c r="BU249" s="28">
        <f t="shared" si="159"/>
        <v>13.13</v>
      </c>
      <c r="BV249" s="31">
        <f t="shared" si="168"/>
        <v>89796.07</v>
      </c>
      <c r="BW249" s="29"/>
    </row>
    <row r="250" spans="1:75" x14ac:dyDescent="0.4">
      <c r="A250" s="14">
        <v>5319</v>
      </c>
      <c r="B250" s="15" t="s">
        <v>282</v>
      </c>
      <c r="C250" s="3">
        <f>INDEX('[1]2013-14 ATR Data'!$A$1:$M$352,MATCH(A250,'[1]2013-14 ATR Data'!$A:$A,0),8)</f>
        <v>362802.78</v>
      </c>
      <c r="D250" s="3">
        <f>INDEX([2]Sheet1!$A$1:$N$343,MATCH(A250,[2]Sheet1!$A$1:$A$65536,0),6)</f>
        <v>324975.61</v>
      </c>
      <c r="E250" s="3">
        <f>INDEX('[3]2015-16 ATR Data'!$A$1:$K$372,MATCH($A250,'[3]2015-16 ATR Data'!$A:$A,0),6)</f>
        <v>305008.2</v>
      </c>
      <c r="F250" s="3">
        <f>INDEX('[4]349y2014'!$A$1:$CK$352,MATCH(A250,'[4]349y2014'!$A:$A,0),5)</f>
        <v>39405.56</v>
      </c>
      <c r="G250" s="3">
        <f>INDEX('[4]343y2015'!$A$1:$J$346,MATCH(A250,'[4]343y2015'!$A:$A,0),5)</f>
        <v>40236.42</v>
      </c>
      <c r="H250" s="3">
        <f>INDEX('[4]340y2016'!$A$1:$H$343,MATCH(A250,'[4]340y2016'!$A:$A,0),5)</f>
        <v>52102.080000000002</v>
      </c>
      <c r="I250" s="3">
        <f t="shared" si="140"/>
        <v>252906.12</v>
      </c>
      <c r="J250" s="3">
        <f t="shared" si="160"/>
        <v>861042.53</v>
      </c>
      <c r="K250" s="29"/>
      <c r="L250" s="29">
        <v>6277086</v>
      </c>
      <c r="M250" s="29">
        <v>6806527</v>
      </c>
      <c r="N250" s="29">
        <v>6781192</v>
      </c>
      <c r="O250" s="29">
        <f t="shared" si="141"/>
        <v>19864805</v>
      </c>
      <c r="Q250" s="17">
        <f t="shared" si="142"/>
        <v>4.3345128733959383E-2</v>
      </c>
      <c r="R250" s="29"/>
      <c r="S250" s="30">
        <v>1046.8</v>
      </c>
      <c r="T250" s="19">
        <f t="shared" si="143"/>
        <v>45.373699999999999</v>
      </c>
      <c r="U250" s="20">
        <f t="shared" si="144"/>
        <v>2.2224915357750221E-3</v>
      </c>
      <c r="V250" s="19">
        <f t="shared" si="145"/>
        <v>253532.11407222904</v>
      </c>
      <c r="W250" s="22"/>
      <c r="X250" s="21">
        <f t="shared" si="146"/>
        <v>38.016511331868202</v>
      </c>
      <c r="Y250" s="21">
        <f t="shared" si="147"/>
        <v>13674.468409065052</v>
      </c>
      <c r="Z250" s="22"/>
      <c r="AA250" s="23">
        <f t="shared" si="148"/>
        <v>2.0504526029487256</v>
      </c>
      <c r="AB250" s="23"/>
      <c r="AC250" s="21">
        <v>107965</v>
      </c>
      <c r="AD250" s="21">
        <f t="shared" si="149"/>
        <v>103.13813526939244</v>
      </c>
      <c r="AE250" s="23">
        <f t="shared" si="150"/>
        <v>2.2825733489461823E-3</v>
      </c>
      <c r="AF250" s="22">
        <f t="shared" si="151"/>
        <v>14465.888030216414</v>
      </c>
      <c r="AG250" s="22"/>
      <c r="AH250" s="24">
        <f t="shared" si="152"/>
        <v>2.169124011128567</v>
      </c>
      <c r="AI250" s="25">
        <f t="shared" si="134"/>
        <v>42.24</v>
      </c>
      <c r="AJ250" s="29"/>
      <c r="AK250" s="26">
        <f t="shared" si="153"/>
        <v>4.2240000000000002</v>
      </c>
      <c r="AL250" s="31">
        <f t="shared" si="135"/>
        <v>28169.856</v>
      </c>
      <c r="AM250" s="31">
        <f t="shared" si="169"/>
        <v>27</v>
      </c>
      <c r="AN250" s="29"/>
      <c r="AO250" s="26">
        <f t="shared" si="136"/>
        <v>8.4499999999999993</v>
      </c>
      <c r="AP250" s="31">
        <f t="shared" si="161"/>
        <v>56437.549999999996</v>
      </c>
      <c r="AQ250" s="31">
        <f t="shared" si="170"/>
        <v>54</v>
      </c>
      <c r="AR250" s="29"/>
      <c r="AS250" s="26">
        <f t="shared" si="137"/>
        <v>12.672000000000001</v>
      </c>
      <c r="AT250" s="31">
        <f t="shared" si="154"/>
        <v>84889.728000000003</v>
      </c>
      <c r="AU250" s="31">
        <f t="shared" si="171"/>
        <v>81</v>
      </c>
      <c r="AV250" s="29"/>
      <c r="AW250" s="26">
        <f t="shared" si="138"/>
        <v>16.896000000000001</v>
      </c>
      <c r="AX250" s="31">
        <f t="shared" si="162"/>
        <v>113524.224</v>
      </c>
      <c r="AY250" s="31">
        <f t="shared" si="172"/>
        <v>108</v>
      </c>
      <c r="AZ250" s="29"/>
      <c r="BA250" s="28">
        <f t="shared" si="139"/>
        <v>21.12</v>
      </c>
      <c r="BB250" s="31">
        <f t="shared" si="163"/>
        <v>142327.67999999999</v>
      </c>
      <c r="BC250" s="31">
        <f t="shared" si="173"/>
        <v>136</v>
      </c>
      <c r="BD250" s="29"/>
      <c r="BE250" s="28">
        <f t="shared" si="155"/>
        <v>25.344000000000001</v>
      </c>
      <c r="BF250" s="31">
        <f t="shared" si="164"/>
        <v>171300.09600000002</v>
      </c>
      <c r="BG250" s="31">
        <f t="shared" si="174"/>
        <v>164</v>
      </c>
      <c r="BH250" s="29"/>
      <c r="BI250" s="28">
        <f t="shared" si="156"/>
        <v>29.567999999999998</v>
      </c>
      <c r="BJ250" s="31">
        <f t="shared" si="165"/>
        <v>199850.11199999999</v>
      </c>
      <c r="BK250" s="31">
        <f t="shared" si="175"/>
        <v>191</v>
      </c>
      <c r="BL250" s="29"/>
      <c r="BM250" s="28">
        <f t="shared" si="157"/>
        <v>33.792000000000002</v>
      </c>
      <c r="BN250" s="31">
        <f t="shared" si="166"/>
        <v>229751.80800000002</v>
      </c>
      <c r="BO250" s="31">
        <f t="shared" si="176"/>
        <v>219</v>
      </c>
      <c r="BP250" s="29"/>
      <c r="BQ250" s="28">
        <f t="shared" si="158"/>
        <v>38.016000000000005</v>
      </c>
      <c r="BR250" s="31">
        <f t="shared" si="167"/>
        <v>259231.10400000005</v>
      </c>
      <c r="BS250" s="31">
        <f t="shared" si="177"/>
        <v>248</v>
      </c>
      <c r="BT250" s="29"/>
      <c r="BU250" s="28">
        <f t="shared" si="159"/>
        <v>42.24</v>
      </c>
      <c r="BV250" s="31">
        <f t="shared" si="168"/>
        <v>288879.35999999999</v>
      </c>
      <c r="BW250" s="29"/>
    </row>
    <row r="251" spans="1:75" x14ac:dyDescent="0.4">
      <c r="A251" s="14">
        <v>5323</v>
      </c>
      <c r="B251" s="15" t="s">
        <v>283</v>
      </c>
      <c r="C251" s="3">
        <f>INDEX('[1]2013-14 ATR Data'!$A$1:$M$352,MATCH(A251,'[1]2013-14 ATR Data'!$A:$A,0),8)</f>
        <v>428349.4</v>
      </c>
      <c r="D251" s="3">
        <f>INDEX([2]Sheet1!$A$1:$N$343,MATCH(A251,[2]Sheet1!$A$1:$A$65536,0),6)</f>
        <v>362172.77</v>
      </c>
      <c r="E251" s="3">
        <f>INDEX('[3]2015-16 ATR Data'!$A$1:$K$372,MATCH($A251,'[3]2015-16 ATR Data'!$A:$A,0),6)</f>
        <v>347561.05</v>
      </c>
      <c r="F251" s="3">
        <f>INDEX('[4]349y2014'!$A$1:$CK$352,MATCH(A251,'[4]349y2014'!$A:$A,0),5)</f>
        <v>47311.15</v>
      </c>
      <c r="G251" s="3">
        <f>INDEX('[4]343y2015'!$A$1:$J$346,MATCH(A251,'[4]343y2015'!$A:$A,0),5)</f>
        <v>35402.29</v>
      </c>
      <c r="H251" s="3">
        <f>INDEX('[4]340y2016'!$A$1:$H$343,MATCH(A251,'[4]340y2016'!$A:$A,0),5)</f>
        <v>16222.29</v>
      </c>
      <c r="I251" s="3">
        <f t="shared" si="140"/>
        <v>331338.76</v>
      </c>
      <c r="J251" s="3">
        <f t="shared" si="160"/>
        <v>1039147.49</v>
      </c>
      <c r="K251" s="29"/>
      <c r="L251" s="29">
        <v>3782046</v>
      </c>
      <c r="M251" s="29">
        <v>3770960</v>
      </c>
      <c r="N251" s="29">
        <v>3830604</v>
      </c>
      <c r="O251" s="29">
        <f t="shared" si="141"/>
        <v>11383610</v>
      </c>
      <c r="Q251" s="17">
        <f t="shared" si="142"/>
        <v>9.1284530127086219E-2</v>
      </c>
      <c r="R251" s="29"/>
      <c r="S251" s="30">
        <v>590</v>
      </c>
      <c r="T251" s="19">
        <f t="shared" si="143"/>
        <v>53.857900000000001</v>
      </c>
      <c r="U251" s="20">
        <f t="shared" si="144"/>
        <v>2.6380640521848023E-3</v>
      </c>
      <c r="V251" s="19">
        <f t="shared" si="145"/>
        <v>300938.80918881873</v>
      </c>
      <c r="W251" s="22"/>
      <c r="X251" s="21">
        <f t="shared" si="146"/>
        <v>45.125027618656283</v>
      </c>
      <c r="Y251" s="21">
        <f t="shared" si="147"/>
        <v>7707.2376398054839</v>
      </c>
      <c r="Z251" s="22"/>
      <c r="AA251" s="23">
        <f t="shared" si="148"/>
        <v>1.1556811575656747</v>
      </c>
      <c r="AB251" s="23"/>
      <c r="AC251" s="21">
        <v>182148</v>
      </c>
      <c r="AD251" s="21">
        <f t="shared" si="149"/>
        <v>308.72542372881355</v>
      </c>
      <c r="AE251" s="23">
        <f t="shared" si="150"/>
        <v>6.8324720289434249E-3</v>
      </c>
      <c r="AF251" s="22">
        <f t="shared" si="151"/>
        <v>43301.029246623133</v>
      </c>
      <c r="AG251" s="22"/>
      <c r="AH251" s="24">
        <f t="shared" si="152"/>
        <v>6.4928818783360525</v>
      </c>
      <c r="AI251" s="25">
        <f t="shared" si="134"/>
        <v>52.77</v>
      </c>
      <c r="AJ251" s="29"/>
      <c r="AK251" s="26">
        <f t="shared" si="153"/>
        <v>5.277000000000001</v>
      </c>
      <c r="AL251" s="31">
        <f t="shared" si="135"/>
        <v>35192.313000000009</v>
      </c>
      <c r="AM251" s="31">
        <f t="shared" si="169"/>
        <v>60</v>
      </c>
      <c r="AN251" s="29"/>
      <c r="AO251" s="26">
        <f t="shared" si="136"/>
        <v>10.55</v>
      </c>
      <c r="AP251" s="31">
        <f t="shared" si="161"/>
        <v>70463.450000000012</v>
      </c>
      <c r="AQ251" s="31">
        <f t="shared" si="170"/>
        <v>119</v>
      </c>
      <c r="AR251" s="29"/>
      <c r="AS251" s="26">
        <f t="shared" si="137"/>
        <v>15.831</v>
      </c>
      <c r="AT251" s="31">
        <f t="shared" si="154"/>
        <v>106051.86899999999</v>
      </c>
      <c r="AU251" s="31">
        <f t="shared" si="171"/>
        <v>180</v>
      </c>
      <c r="AV251" s="29"/>
      <c r="AW251" s="26">
        <f t="shared" si="138"/>
        <v>21.108000000000004</v>
      </c>
      <c r="AX251" s="31">
        <f t="shared" si="162"/>
        <v>141824.65200000003</v>
      </c>
      <c r="AY251" s="31">
        <f t="shared" si="172"/>
        <v>240</v>
      </c>
      <c r="AZ251" s="29"/>
      <c r="BA251" s="28">
        <f t="shared" si="139"/>
        <v>26.385000000000002</v>
      </c>
      <c r="BB251" s="31">
        <f t="shared" si="163"/>
        <v>177808.51500000001</v>
      </c>
      <c r="BC251" s="31">
        <f t="shared" si="173"/>
        <v>301</v>
      </c>
      <c r="BD251" s="29"/>
      <c r="BE251" s="28">
        <f t="shared" si="155"/>
        <v>31.661999999999999</v>
      </c>
      <c r="BF251" s="31">
        <f t="shared" si="164"/>
        <v>214003.45799999998</v>
      </c>
      <c r="BG251" s="31">
        <f t="shared" si="174"/>
        <v>363</v>
      </c>
      <c r="BH251" s="29"/>
      <c r="BI251" s="28">
        <f t="shared" si="156"/>
        <v>36.939</v>
      </c>
      <c r="BJ251" s="31">
        <f t="shared" si="165"/>
        <v>249670.701</v>
      </c>
      <c r="BK251" s="31">
        <f t="shared" si="175"/>
        <v>423</v>
      </c>
      <c r="BL251" s="29"/>
      <c r="BM251" s="28">
        <f t="shared" si="157"/>
        <v>42.216000000000008</v>
      </c>
      <c r="BN251" s="31">
        <f t="shared" si="166"/>
        <v>287026.58400000003</v>
      </c>
      <c r="BO251" s="31">
        <f t="shared" si="176"/>
        <v>486</v>
      </c>
      <c r="BP251" s="29"/>
      <c r="BQ251" s="28">
        <f t="shared" si="158"/>
        <v>47.493000000000002</v>
      </c>
      <c r="BR251" s="31">
        <f t="shared" si="167"/>
        <v>323854.76699999999</v>
      </c>
      <c r="BS251" s="31">
        <f t="shared" si="177"/>
        <v>549</v>
      </c>
      <c r="BT251" s="29"/>
      <c r="BU251" s="28">
        <f t="shared" si="159"/>
        <v>52.77</v>
      </c>
      <c r="BV251" s="31">
        <f t="shared" si="168"/>
        <v>360894.03</v>
      </c>
      <c r="BW251" s="29"/>
    </row>
    <row r="252" spans="1:75" x14ac:dyDescent="0.4">
      <c r="A252" s="14">
        <v>5463</v>
      </c>
      <c r="B252" s="15" t="s">
        <v>284</v>
      </c>
      <c r="C252" s="3">
        <f>INDEX('[1]2013-14 ATR Data'!$A$1:$M$352,MATCH(A252,'[1]2013-14 ATR Data'!$A:$A,0),8)</f>
        <v>304444.24</v>
      </c>
      <c r="D252" s="3">
        <f>INDEX([2]Sheet1!$A$1:$N$343,MATCH(A252,[2]Sheet1!$A$1:$A$65536,0),6)</f>
        <v>297947.94</v>
      </c>
      <c r="E252" s="3">
        <f>INDEX('[3]2015-16 ATR Data'!$A$1:$K$372,MATCH($A252,'[3]2015-16 ATR Data'!$A:$A,0),6)</f>
        <v>296332.79999999999</v>
      </c>
      <c r="F252" s="3">
        <f>INDEX('[4]349y2014'!$A$1:$CK$352,MATCH(A252,'[4]349y2014'!$A:$A,0),5)</f>
        <v>77974.98</v>
      </c>
      <c r="G252" s="3">
        <f>INDEX('[4]343y2015'!$A$1:$J$346,MATCH(A252,'[4]343y2015'!$A:$A,0),5)</f>
        <v>82126.84</v>
      </c>
      <c r="H252" s="3">
        <f>INDEX('[4]340y2016'!$A$1:$H$343,MATCH(A252,'[4]340y2016'!$A:$A,0),5)</f>
        <v>82126.84</v>
      </c>
      <c r="I252" s="3">
        <f t="shared" si="140"/>
        <v>214205.96</v>
      </c>
      <c r="J252" s="3">
        <f t="shared" si="160"/>
        <v>656496.31999999995</v>
      </c>
      <c r="K252" s="29"/>
      <c r="L252" s="29">
        <v>7386823</v>
      </c>
      <c r="M252" s="29">
        <v>7425939</v>
      </c>
      <c r="N252" s="29">
        <v>7277534</v>
      </c>
      <c r="O252" s="29">
        <f t="shared" si="141"/>
        <v>22090296</v>
      </c>
      <c r="Q252" s="17">
        <f t="shared" si="142"/>
        <v>2.9718765198981489E-2</v>
      </c>
      <c r="R252" s="29"/>
      <c r="S252" s="30">
        <v>1110.3</v>
      </c>
      <c r="T252" s="19">
        <f t="shared" si="143"/>
        <v>32.996699999999997</v>
      </c>
      <c r="U252" s="20">
        <f t="shared" si="144"/>
        <v>1.6162421503758272E-3</v>
      </c>
      <c r="V252" s="19">
        <f t="shared" si="145"/>
        <v>184373.8356891133</v>
      </c>
      <c r="W252" s="22"/>
      <c r="X252" s="21">
        <f t="shared" si="146"/>
        <v>27.646399113677209</v>
      </c>
      <c r="Y252" s="21">
        <f t="shared" si="147"/>
        <v>14503.976188942423</v>
      </c>
      <c r="Z252" s="22"/>
      <c r="AA252" s="23">
        <f t="shared" si="148"/>
        <v>2.1748352360087604</v>
      </c>
      <c r="AB252" s="23"/>
      <c r="AC252" s="21">
        <v>65650</v>
      </c>
      <c r="AD252" s="21">
        <f t="shared" si="149"/>
        <v>59.128163559398367</v>
      </c>
      <c r="AE252" s="23">
        <f t="shared" si="150"/>
        <v>1.3085787323989554E-3</v>
      </c>
      <c r="AF252" s="22">
        <f t="shared" si="151"/>
        <v>8293.1632538096965</v>
      </c>
      <c r="AG252" s="22"/>
      <c r="AH252" s="24">
        <f t="shared" si="152"/>
        <v>1.2435392493341875</v>
      </c>
      <c r="AI252" s="25">
        <f t="shared" si="134"/>
        <v>31.06</v>
      </c>
      <c r="AJ252" s="29"/>
      <c r="AK252" s="26">
        <f t="shared" si="153"/>
        <v>3.1059999999999999</v>
      </c>
      <c r="AL252" s="31">
        <f t="shared" si="135"/>
        <v>20713.914000000001</v>
      </c>
      <c r="AM252" s="31">
        <f t="shared" si="169"/>
        <v>19</v>
      </c>
      <c r="AN252" s="29"/>
      <c r="AO252" s="26">
        <f t="shared" si="136"/>
        <v>6.21</v>
      </c>
      <c r="AP252" s="31">
        <f t="shared" si="161"/>
        <v>41476.589999999997</v>
      </c>
      <c r="AQ252" s="31">
        <f t="shared" si="170"/>
        <v>37</v>
      </c>
      <c r="AR252" s="29"/>
      <c r="AS252" s="26">
        <f t="shared" si="137"/>
        <v>9.3179999999999996</v>
      </c>
      <c r="AT252" s="31">
        <f t="shared" si="154"/>
        <v>62421.281999999999</v>
      </c>
      <c r="AU252" s="31">
        <f t="shared" si="171"/>
        <v>56</v>
      </c>
      <c r="AV252" s="29"/>
      <c r="AW252" s="26">
        <f t="shared" si="138"/>
        <v>12.423999999999999</v>
      </c>
      <c r="AX252" s="31">
        <f t="shared" si="162"/>
        <v>83476.856</v>
      </c>
      <c r="AY252" s="31">
        <f t="shared" si="172"/>
        <v>75</v>
      </c>
      <c r="AZ252" s="29"/>
      <c r="BA252" s="28">
        <f t="shared" si="139"/>
        <v>15.53</v>
      </c>
      <c r="BB252" s="31">
        <f t="shared" si="163"/>
        <v>104656.67</v>
      </c>
      <c r="BC252" s="31">
        <f t="shared" si="173"/>
        <v>94</v>
      </c>
      <c r="BD252" s="29"/>
      <c r="BE252" s="28">
        <f t="shared" si="155"/>
        <v>18.635999999999999</v>
      </c>
      <c r="BF252" s="31">
        <f t="shared" si="164"/>
        <v>125960.724</v>
      </c>
      <c r="BG252" s="31">
        <f t="shared" si="174"/>
        <v>113</v>
      </c>
      <c r="BH252" s="29"/>
      <c r="BI252" s="28">
        <f t="shared" si="156"/>
        <v>21.741999999999997</v>
      </c>
      <c r="BJ252" s="31">
        <f t="shared" si="165"/>
        <v>146954.17799999999</v>
      </c>
      <c r="BK252" s="31">
        <f t="shared" si="175"/>
        <v>132</v>
      </c>
      <c r="BL252" s="29"/>
      <c r="BM252" s="28">
        <f t="shared" si="157"/>
        <v>24.847999999999999</v>
      </c>
      <c r="BN252" s="31">
        <f t="shared" si="166"/>
        <v>168941.552</v>
      </c>
      <c r="BO252" s="31">
        <f t="shared" si="176"/>
        <v>152</v>
      </c>
      <c r="BP252" s="29"/>
      <c r="BQ252" s="28">
        <f t="shared" si="158"/>
        <v>27.954000000000001</v>
      </c>
      <c r="BR252" s="31">
        <f t="shared" si="167"/>
        <v>190618.326</v>
      </c>
      <c r="BS252" s="31">
        <f t="shared" si="177"/>
        <v>172</v>
      </c>
      <c r="BT252" s="29"/>
      <c r="BU252" s="28">
        <f t="shared" si="159"/>
        <v>31.06</v>
      </c>
      <c r="BV252" s="31">
        <f t="shared" si="168"/>
        <v>212419.34</v>
      </c>
      <c r="BW252" s="29"/>
    </row>
    <row r="253" spans="1:75" x14ac:dyDescent="0.4">
      <c r="A253" s="14">
        <v>5486</v>
      </c>
      <c r="B253" s="15" t="s">
        <v>285</v>
      </c>
      <c r="C253" s="3">
        <f>INDEX('[1]2013-14 ATR Data'!$A$1:$M$352,MATCH(A253,'[1]2013-14 ATR Data'!$A:$A,0),8)</f>
        <v>254746.31</v>
      </c>
      <c r="D253" s="3">
        <f>INDEX([2]Sheet1!$A$1:$N$343,MATCH(A253,[2]Sheet1!$A$1:$A$65536,0),6)</f>
        <v>223197.58</v>
      </c>
      <c r="E253" s="3">
        <f>INDEX('[3]2015-16 ATR Data'!$A$1:$K$372,MATCH($A253,'[3]2015-16 ATR Data'!$A:$A,0),6)</f>
        <v>225596.38</v>
      </c>
      <c r="F253" s="3">
        <f>INDEX('[4]349y2014'!$A$1:$CK$352,MATCH(A253,'[4]349y2014'!$A:$A,0),5)</f>
        <v>22071.15</v>
      </c>
      <c r="G253" s="3">
        <f>INDEX('[4]343y2015'!$A$1:$J$346,MATCH(A253,'[4]343y2015'!$A:$A,0),5)</f>
        <v>22071.15</v>
      </c>
      <c r="H253" s="3">
        <f>INDEX('[4]340y2016'!$A$1:$H$343,MATCH(A253,'[4]340y2016'!$A:$A,0),5)</f>
        <v>8409.86</v>
      </c>
      <c r="I253" s="3">
        <f t="shared" si="140"/>
        <v>217186.52000000002</v>
      </c>
      <c r="J253" s="3">
        <f t="shared" si="160"/>
        <v>650988.11</v>
      </c>
      <c r="K253" s="29"/>
      <c r="L253" s="29">
        <v>2410121</v>
      </c>
      <c r="M253" s="29">
        <v>2482627</v>
      </c>
      <c r="N253" s="29">
        <v>2450993</v>
      </c>
      <c r="O253" s="29">
        <f t="shared" si="141"/>
        <v>7343741</v>
      </c>
      <c r="Q253" s="17">
        <f t="shared" si="142"/>
        <v>8.8645298084450416E-2</v>
      </c>
      <c r="R253" s="29"/>
      <c r="S253" s="30">
        <v>367.2</v>
      </c>
      <c r="T253" s="19">
        <f t="shared" si="143"/>
        <v>32.550600000000003</v>
      </c>
      <c r="U253" s="20">
        <f t="shared" si="144"/>
        <v>1.5943913100408044E-3</v>
      </c>
      <c r="V253" s="19">
        <f t="shared" si="145"/>
        <v>181881.18739092248</v>
      </c>
      <c r="W253" s="22"/>
      <c r="X253" s="21">
        <f t="shared" si="146"/>
        <v>27.272632687197852</v>
      </c>
      <c r="Y253" s="21">
        <f t="shared" si="147"/>
        <v>4796.775697180633</v>
      </c>
      <c r="Z253" s="22"/>
      <c r="AA253" s="23">
        <f t="shared" si="148"/>
        <v>0.71926461196290792</v>
      </c>
      <c r="AB253" s="23"/>
      <c r="AC253" s="21">
        <v>57017</v>
      </c>
      <c r="AD253" s="21">
        <f t="shared" si="149"/>
        <v>155.27505446623096</v>
      </c>
      <c r="AE253" s="23">
        <f t="shared" si="150"/>
        <v>3.4364272744997586E-3</v>
      </c>
      <c r="AF253" s="22">
        <f t="shared" si="151"/>
        <v>21778.477436374968</v>
      </c>
      <c r="AG253" s="22"/>
      <c r="AH253" s="24">
        <f t="shared" si="152"/>
        <v>3.2656286454303447</v>
      </c>
      <c r="AI253" s="25">
        <f t="shared" si="134"/>
        <v>31.26</v>
      </c>
      <c r="AJ253" s="29"/>
      <c r="AK253" s="26">
        <f t="shared" si="153"/>
        <v>3.1260000000000003</v>
      </c>
      <c r="AL253" s="31">
        <f t="shared" si="135"/>
        <v>20847.294000000002</v>
      </c>
      <c r="AM253" s="31">
        <f t="shared" si="169"/>
        <v>57</v>
      </c>
      <c r="AN253" s="29"/>
      <c r="AO253" s="26">
        <f t="shared" si="136"/>
        <v>6.25</v>
      </c>
      <c r="AP253" s="31">
        <f t="shared" si="161"/>
        <v>41743.75</v>
      </c>
      <c r="AQ253" s="31">
        <f t="shared" si="170"/>
        <v>114</v>
      </c>
      <c r="AR253" s="29"/>
      <c r="AS253" s="26">
        <f t="shared" si="137"/>
        <v>9.3780000000000001</v>
      </c>
      <c r="AT253" s="31">
        <f t="shared" si="154"/>
        <v>62823.222000000002</v>
      </c>
      <c r="AU253" s="31">
        <f t="shared" si="171"/>
        <v>171</v>
      </c>
      <c r="AV253" s="29"/>
      <c r="AW253" s="26">
        <f t="shared" si="138"/>
        <v>12.504000000000001</v>
      </c>
      <c r="AX253" s="31">
        <f t="shared" si="162"/>
        <v>84014.376000000004</v>
      </c>
      <c r="AY253" s="31">
        <f t="shared" si="172"/>
        <v>229</v>
      </c>
      <c r="AZ253" s="29"/>
      <c r="BA253" s="28">
        <f t="shared" si="139"/>
        <v>15.63</v>
      </c>
      <c r="BB253" s="31">
        <f t="shared" si="163"/>
        <v>105330.57</v>
      </c>
      <c r="BC253" s="31">
        <f t="shared" si="173"/>
        <v>287</v>
      </c>
      <c r="BD253" s="29"/>
      <c r="BE253" s="28">
        <f t="shared" si="155"/>
        <v>18.756</v>
      </c>
      <c r="BF253" s="31">
        <f t="shared" si="164"/>
        <v>126771.804</v>
      </c>
      <c r="BG253" s="31">
        <f t="shared" si="174"/>
        <v>345</v>
      </c>
      <c r="BH253" s="29"/>
      <c r="BI253" s="28">
        <f t="shared" si="156"/>
        <v>21.882000000000001</v>
      </c>
      <c r="BJ253" s="31">
        <f t="shared" si="165"/>
        <v>147900.43800000002</v>
      </c>
      <c r="BK253" s="31">
        <f t="shared" si="175"/>
        <v>403</v>
      </c>
      <c r="BL253" s="29"/>
      <c r="BM253" s="28">
        <f t="shared" si="157"/>
        <v>25.008000000000003</v>
      </c>
      <c r="BN253" s="31">
        <f t="shared" si="166"/>
        <v>170029.39200000002</v>
      </c>
      <c r="BO253" s="31">
        <f t="shared" si="176"/>
        <v>463</v>
      </c>
      <c r="BP253" s="29"/>
      <c r="BQ253" s="28">
        <f t="shared" si="158"/>
        <v>28.134</v>
      </c>
      <c r="BR253" s="31">
        <f t="shared" si="167"/>
        <v>191845.74600000001</v>
      </c>
      <c r="BS253" s="31">
        <f t="shared" si="177"/>
        <v>522</v>
      </c>
      <c r="BT253" s="29"/>
      <c r="BU253" s="28">
        <f t="shared" si="159"/>
        <v>31.26</v>
      </c>
      <c r="BV253" s="31">
        <f t="shared" si="168"/>
        <v>213787.14</v>
      </c>
      <c r="BW253" s="29"/>
    </row>
    <row r="254" spans="1:75" x14ac:dyDescent="0.4">
      <c r="A254" s="14">
        <v>5508</v>
      </c>
      <c r="B254" s="15" t="s">
        <v>286</v>
      </c>
      <c r="C254" s="3">
        <f>INDEX('[1]2013-14 ATR Data'!$A$1:$M$352,MATCH(A254,'[1]2013-14 ATR Data'!$A:$A,0),8)</f>
        <v>134696.6</v>
      </c>
      <c r="D254" s="3">
        <f>INDEX([2]Sheet1!$A$1:$N$343,MATCH(A254,[2]Sheet1!$A$1:$A$65536,0),6)</f>
        <v>143447.31</v>
      </c>
      <c r="E254" s="3">
        <f>INDEX('[3]2015-16 ATR Data'!$A$1:$K$372,MATCH($A254,'[3]2015-16 ATR Data'!$A:$A,0),6)</f>
        <v>124715.55</v>
      </c>
      <c r="F254" s="3">
        <f>INDEX('[4]349y2014'!$A$1:$CK$352,MATCH(A254,'[4]349y2014'!$A:$A,0),5)</f>
        <v>37495.279999999999</v>
      </c>
      <c r="G254" s="3">
        <f>INDEX('[4]343y2015'!$A$1:$J$346,MATCH(A254,'[4]343y2015'!$A:$A,0),5)</f>
        <v>37495.279999999999</v>
      </c>
      <c r="H254" s="3">
        <f>INDEX('[4]340y2016'!$A$1:$H$343,MATCH(A254,'[4]340y2016'!$A:$A,0),5)</f>
        <v>37495.279999999999</v>
      </c>
      <c r="I254" s="3">
        <f t="shared" si="140"/>
        <v>87220.27</v>
      </c>
      <c r="J254" s="3">
        <f t="shared" si="160"/>
        <v>290373.62</v>
      </c>
      <c r="K254" s="29"/>
      <c r="L254" s="29">
        <v>1784884</v>
      </c>
      <c r="M254" s="29">
        <v>1920622</v>
      </c>
      <c r="N254" s="29">
        <v>1973121</v>
      </c>
      <c r="O254" s="29">
        <f t="shared" si="141"/>
        <v>5678627</v>
      </c>
      <c r="Q254" s="17">
        <f t="shared" si="142"/>
        <v>5.113447669656767E-2</v>
      </c>
      <c r="R254" s="29"/>
      <c r="S254" s="30">
        <v>302.8</v>
      </c>
      <c r="T254" s="19">
        <f t="shared" si="143"/>
        <v>15.483499999999999</v>
      </c>
      <c r="U254" s="20">
        <f t="shared" si="144"/>
        <v>7.5841176042889505E-4</v>
      </c>
      <c r="V254" s="19">
        <f t="shared" si="145"/>
        <v>86516.296626401599</v>
      </c>
      <c r="W254" s="22"/>
      <c r="X254" s="21">
        <f t="shared" si="146"/>
        <v>12.972903977568091</v>
      </c>
      <c r="Y254" s="21">
        <f t="shared" si="147"/>
        <v>3955.5111141238995</v>
      </c>
      <c r="Z254" s="22"/>
      <c r="AA254" s="23">
        <f t="shared" si="148"/>
        <v>0.59311907544218012</v>
      </c>
      <c r="AB254" s="23"/>
      <c r="AC254" s="21">
        <v>49239</v>
      </c>
      <c r="AD254" s="21">
        <f t="shared" si="149"/>
        <v>162.61228533685602</v>
      </c>
      <c r="AE254" s="23">
        <f t="shared" si="150"/>
        <v>3.5988091868410037E-3</v>
      </c>
      <c r="AF254" s="22">
        <f t="shared" si="151"/>
        <v>22807.578456565778</v>
      </c>
      <c r="AG254" s="22"/>
      <c r="AH254" s="24">
        <f t="shared" si="152"/>
        <v>3.4199397895585211</v>
      </c>
      <c r="AI254" s="25">
        <f t="shared" si="134"/>
        <v>16.989999999999998</v>
      </c>
      <c r="AJ254" s="29"/>
      <c r="AK254" s="26">
        <f t="shared" si="153"/>
        <v>1.6989999999999998</v>
      </c>
      <c r="AL254" s="31">
        <f t="shared" si="135"/>
        <v>11330.630999999999</v>
      </c>
      <c r="AM254" s="31">
        <f t="shared" si="169"/>
        <v>37</v>
      </c>
      <c r="AN254" s="29"/>
      <c r="AO254" s="26">
        <f t="shared" si="136"/>
        <v>3.4</v>
      </c>
      <c r="AP254" s="31">
        <f t="shared" si="161"/>
        <v>22708.6</v>
      </c>
      <c r="AQ254" s="31">
        <f t="shared" si="170"/>
        <v>75</v>
      </c>
      <c r="AR254" s="29"/>
      <c r="AS254" s="26">
        <f t="shared" si="137"/>
        <v>5.0969999999999995</v>
      </c>
      <c r="AT254" s="31">
        <f t="shared" si="154"/>
        <v>34144.803</v>
      </c>
      <c r="AU254" s="31">
        <f t="shared" si="171"/>
        <v>113</v>
      </c>
      <c r="AV254" s="29"/>
      <c r="AW254" s="26">
        <f t="shared" si="138"/>
        <v>6.7959999999999994</v>
      </c>
      <c r="AX254" s="31">
        <f t="shared" si="162"/>
        <v>45662.323999999993</v>
      </c>
      <c r="AY254" s="31">
        <f t="shared" si="172"/>
        <v>151</v>
      </c>
      <c r="AZ254" s="29"/>
      <c r="BA254" s="28">
        <f t="shared" si="139"/>
        <v>8.4949999999999992</v>
      </c>
      <c r="BB254" s="31">
        <f t="shared" si="163"/>
        <v>57247.804999999993</v>
      </c>
      <c r="BC254" s="31">
        <f t="shared" si="173"/>
        <v>189</v>
      </c>
      <c r="BD254" s="29"/>
      <c r="BE254" s="28">
        <f t="shared" si="155"/>
        <v>10.193999999999999</v>
      </c>
      <c r="BF254" s="31">
        <f t="shared" si="164"/>
        <v>68901.245999999999</v>
      </c>
      <c r="BG254" s="31">
        <f t="shared" si="174"/>
        <v>228</v>
      </c>
      <c r="BH254" s="29"/>
      <c r="BI254" s="28">
        <f t="shared" si="156"/>
        <v>11.892999999999999</v>
      </c>
      <c r="BJ254" s="31">
        <f t="shared" si="165"/>
        <v>80384.786999999997</v>
      </c>
      <c r="BK254" s="31">
        <f t="shared" si="175"/>
        <v>265</v>
      </c>
      <c r="BL254" s="29"/>
      <c r="BM254" s="28">
        <f t="shared" si="157"/>
        <v>13.591999999999999</v>
      </c>
      <c r="BN254" s="31">
        <f t="shared" si="166"/>
        <v>92412.007999999987</v>
      </c>
      <c r="BO254" s="31">
        <f t="shared" si="176"/>
        <v>305</v>
      </c>
      <c r="BP254" s="29"/>
      <c r="BQ254" s="28">
        <f t="shared" si="158"/>
        <v>15.290999999999999</v>
      </c>
      <c r="BR254" s="31">
        <f t="shared" si="167"/>
        <v>104269.32899999998</v>
      </c>
      <c r="BS254" s="31">
        <f t="shared" si="177"/>
        <v>344</v>
      </c>
      <c r="BT254" s="29"/>
      <c r="BU254" s="28">
        <f t="shared" si="159"/>
        <v>16.989999999999998</v>
      </c>
      <c r="BV254" s="31">
        <f t="shared" si="168"/>
        <v>116194.60999999999</v>
      </c>
      <c r="BW254" s="29"/>
    </row>
    <row r="255" spans="1:75" x14ac:dyDescent="0.4">
      <c r="A255" s="14">
        <v>5607</v>
      </c>
      <c r="B255" s="15" t="s">
        <v>287</v>
      </c>
      <c r="C255" s="3">
        <f>INDEX('[1]2013-14 ATR Data'!$A$1:$M$352,MATCH(A255,'[1]2013-14 ATR Data'!$A:$A,0),8)</f>
        <v>150192.65</v>
      </c>
      <c r="D255" s="3">
        <f>INDEX([2]Sheet1!$A$1:$N$343,MATCH(A255,[2]Sheet1!$A$1:$A$65536,0),6)</f>
        <v>165352.63</v>
      </c>
      <c r="E255" s="3">
        <f>INDEX('[3]2015-16 ATR Data'!$A$1:$K$372,MATCH($A255,'[3]2015-16 ATR Data'!$A:$A,0),6)</f>
        <v>123388.5</v>
      </c>
      <c r="F255" s="3">
        <f>INDEX('[4]349y2014'!$A$1:$CK$352,MATCH(A255,'[4]349y2014'!$A:$A,0),5)</f>
        <v>46649.43</v>
      </c>
      <c r="G255" s="3">
        <f>INDEX('[4]343y2015'!$A$1:$J$346,MATCH(A255,'[4]343y2015'!$A:$A,0),5)</f>
        <v>46649.43</v>
      </c>
      <c r="H255" s="3">
        <f>INDEX('[4]340y2016'!$A$1:$H$343,MATCH(A255,'[4]340y2016'!$A:$A,0),5)</f>
        <v>33800.14</v>
      </c>
      <c r="I255" s="3">
        <f t="shared" si="140"/>
        <v>89588.36</v>
      </c>
      <c r="J255" s="3">
        <f t="shared" si="160"/>
        <v>311834.78000000003</v>
      </c>
      <c r="K255" s="29"/>
      <c r="L255" s="29">
        <v>4241305</v>
      </c>
      <c r="M255" s="29">
        <v>4326006</v>
      </c>
      <c r="N255" s="29">
        <v>4616149</v>
      </c>
      <c r="O255" s="29">
        <f t="shared" si="141"/>
        <v>13183460</v>
      </c>
      <c r="Q255" s="17">
        <f t="shared" si="142"/>
        <v>2.3653485503805527E-2</v>
      </c>
      <c r="R255" s="29"/>
      <c r="S255" s="30">
        <v>785.2</v>
      </c>
      <c r="T255" s="19">
        <f t="shared" si="143"/>
        <v>18.572700000000001</v>
      </c>
      <c r="U255" s="20">
        <f t="shared" si="144"/>
        <v>9.0972674801677528E-4</v>
      </c>
      <c r="V255" s="19">
        <f t="shared" si="145"/>
        <v>103777.64861647361</v>
      </c>
      <c r="W255" s="22"/>
      <c r="X255" s="21">
        <f t="shared" si="146"/>
        <v>15.561200872165784</v>
      </c>
      <c r="Y255" s="21">
        <f t="shared" si="147"/>
        <v>10257.157618263163</v>
      </c>
      <c r="Z255" s="22"/>
      <c r="AA255" s="23">
        <f t="shared" si="148"/>
        <v>1.5380353303738437</v>
      </c>
      <c r="AB255" s="23"/>
      <c r="AC255" s="21">
        <v>61527</v>
      </c>
      <c r="AD255" s="21">
        <f t="shared" si="149"/>
        <v>78.358380030565456</v>
      </c>
      <c r="AE255" s="23">
        <f t="shared" si="150"/>
        <v>1.7341669931998866E-3</v>
      </c>
      <c r="AF255" s="22">
        <f t="shared" si="151"/>
        <v>10990.343666681489</v>
      </c>
      <c r="AG255" s="22"/>
      <c r="AH255" s="24">
        <f t="shared" si="152"/>
        <v>1.6479747588366305</v>
      </c>
      <c r="AI255" s="25">
        <f t="shared" si="134"/>
        <v>18.75</v>
      </c>
      <c r="AJ255" s="29"/>
      <c r="AK255" s="26">
        <f t="shared" si="153"/>
        <v>1.875</v>
      </c>
      <c r="AL255" s="31">
        <f t="shared" si="135"/>
        <v>12504.375</v>
      </c>
      <c r="AM255" s="31">
        <f t="shared" si="169"/>
        <v>16</v>
      </c>
      <c r="AN255" s="29"/>
      <c r="AO255" s="26">
        <f t="shared" si="136"/>
        <v>3.75</v>
      </c>
      <c r="AP255" s="31">
        <f t="shared" si="161"/>
        <v>25046.25</v>
      </c>
      <c r="AQ255" s="31">
        <f t="shared" si="170"/>
        <v>32</v>
      </c>
      <c r="AR255" s="29"/>
      <c r="AS255" s="26">
        <f t="shared" si="137"/>
        <v>5.625</v>
      </c>
      <c r="AT255" s="31">
        <f t="shared" si="154"/>
        <v>37681.875</v>
      </c>
      <c r="AU255" s="31">
        <f t="shared" si="171"/>
        <v>48</v>
      </c>
      <c r="AV255" s="29"/>
      <c r="AW255" s="26">
        <f t="shared" si="138"/>
        <v>7.5</v>
      </c>
      <c r="AX255" s="31">
        <f t="shared" si="162"/>
        <v>50392.5</v>
      </c>
      <c r="AY255" s="31">
        <f t="shared" si="172"/>
        <v>64</v>
      </c>
      <c r="AZ255" s="29"/>
      <c r="BA255" s="28">
        <f t="shared" si="139"/>
        <v>9.375</v>
      </c>
      <c r="BB255" s="31">
        <f t="shared" si="163"/>
        <v>63178.125</v>
      </c>
      <c r="BC255" s="31">
        <f t="shared" si="173"/>
        <v>80</v>
      </c>
      <c r="BD255" s="29"/>
      <c r="BE255" s="28">
        <f t="shared" si="155"/>
        <v>11.25</v>
      </c>
      <c r="BF255" s="31">
        <f t="shared" si="164"/>
        <v>76038.75</v>
      </c>
      <c r="BG255" s="31">
        <f t="shared" si="174"/>
        <v>97</v>
      </c>
      <c r="BH255" s="29"/>
      <c r="BI255" s="28">
        <f t="shared" si="156"/>
        <v>13.125</v>
      </c>
      <c r="BJ255" s="31">
        <f t="shared" si="165"/>
        <v>88711.875</v>
      </c>
      <c r="BK255" s="31">
        <f t="shared" si="175"/>
        <v>113</v>
      </c>
      <c r="BL255" s="29"/>
      <c r="BM255" s="28">
        <f t="shared" si="157"/>
        <v>15</v>
      </c>
      <c r="BN255" s="31">
        <f t="shared" si="166"/>
        <v>101985</v>
      </c>
      <c r="BO255" s="31">
        <f t="shared" si="176"/>
        <v>130</v>
      </c>
      <c r="BP255" s="29"/>
      <c r="BQ255" s="28">
        <f t="shared" si="158"/>
        <v>16.875</v>
      </c>
      <c r="BR255" s="31">
        <f t="shared" si="167"/>
        <v>115070.625</v>
      </c>
      <c r="BS255" s="31">
        <f t="shared" si="177"/>
        <v>147</v>
      </c>
      <c r="BT255" s="29"/>
      <c r="BU255" s="28">
        <f t="shared" si="159"/>
        <v>18.75</v>
      </c>
      <c r="BV255" s="31">
        <f t="shared" si="168"/>
        <v>128231.25</v>
      </c>
      <c r="BW255" s="29"/>
    </row>
    <row r="256" spans="1:75" x14ac:dyDescent="0.4">
      <c r="A256" s="14">
        <v>5643</v>
      </c>
      <c r="B256" s="15" t="s">
        <v>288</v>
      </c>
      <c r="C256" s="3">
        <f>INDEX('[1]2013-14 ATR Data'!$A$1:$M$352,MATCH(A256,'[1]2013-14 ATR Data'!$A:$A,0),8)</f>
        <v>256382.87</v>
      </c>
      <c r="D256" s="3">
        <f>INDEX([2]Sheet1!$A$1:$N$343,MATCH(A256,[2]Sheet1!$A$1:$A$65536,0),6)</f>
        <v>231805.67</v>
      </c>
      <c r="E256" s="3">
        <f>INDEX('[3]2015-16 ATR Data'!$A$1:$K$372,MATCH($A256,'[3]2015-16 ATR Data'!$A:$A,0),6)</f>
        <v>246960.25</v>
      </c>
      <c r="F256" s="3">
        <f>INDEX('[4]349y2014'!$A$1:$CK$352,MATCH(A256,'[4]349y2014'!$A:$A,0),5)</f>
        <v>50080.57</v>
      </c>
      <c r="G256" s="3">
        <f>INDEX('[4]343y2015'!$A$1:$J$346,MATCH(A256,'[4]343y2015'!$A:$A,0),5)</f>
        <v>50080.57</v>
      </c>
      <c r="H256" s="3">
        <f>INDEX('[4]340y2016'!$A$1:$H$343,MATCH(A256,'[4]340y2016'!$A:$A,0),5)</f>
        <v>50080.57</v>
      </c>
      <c r="I256" s="3">
        <f t="shared" si="140"/>
        <v>196879.68</v>
      </c>
      <c r="J256" s="3">
        <f t="shared" si="160"/>
        <v>584907.08000000007</v>
      </c>
      <c r="K256" s="29"/>
      <c r="L256" s="29">
        <v>5915334</v>
      </c>
      <c r="M256" s="29">
        <v>6220855</v>
      </c>
      <c r="N256" s="29">
        <v>6420216</v>
      </c>
      <c r="O256" s="29">
        <f t="shared" si="141"/>
        <v>18556405</v>
      </c>
      <c r="Q256" s="17">
        <f t="shared" si="142"/>
        <v>3.152049548390435E-2</v>
      </c>
      <c r="R256" s="29"/>
      <c r="S256" s="30">
        <v>1015.1</v>
      </c>
      <c r="T256" s="19">
        <f t="shared" si="143"/>
        <v>31.996500000000001</v>
      </c>
      <c r="U256" s="20">
        <f t="shared" si="144"/>
        <v>1.5672504209360378E-3</v>
      </c>
      <c r="V256" s="19">
        <f t="shared" si="145"/>
        <v>178785.07346573184</v>
      </c>
      <c r="W256" s="22"/>
      <c r="X256" s="21">
        <f t="shared" si="146"/>
        <v>26.808378087529142</v>
      </c>
      <c r="Y256" s="21">
        <f t="shared" si="147"/>
        <v>13260.367674858555</v>
      </c>
      <c r="Z256" s="22"/>
      <c r="AA256" s="23">
        <f t="shared" si="148"/>
        <v>1.9883592254998583</v>
      </c>
      <c r="AB256" s="23"/>
      <c r="AC256" s="21">
        <v>114603</v>
      </c>
      <c r="AD256" s="21">
        <f t="shared" si="149"/>
        <v>112.89823662693331</v>
      </c>
      <c r="AE256" s="23">
        <f t="shared" si="150"/>
        <v>2.4985763548522584E-3</v>
      </c>
      <c r="AF256" s="22">
        <f t="shared" si="151"/>
        <v>15834.814596834776</v>
      </c>
      <c r="AG256" s="22"/>
      <c r="AH256" s="24">
        <f t="shared" si="152"/>
        <v>2.3743911526217989</v>
      </c>
      <c r="AI256" s="25">
        <f t="shared" si="134"/>
        <v>31.17</v>
      </c>
      <c r="AJ256" s="29"/>
      <c r="AK256" s="26">
        <f t="shared" si="153"/>
        <v>3.1170000000000004</v>
      </c>
      <c r="AL256" s="31">
        <f t="shared" si="135"/>
        <v>20787.273000000005</v>
      </c>
      <c r="AM256" s="31">
        <f t="shared" si="169"/>
        <v>20</v>
      </c>
      <c r="AN256" s="29"/>
      <c r="AO256" s="26">
        <f t="shared" si="136"/>
        <v>6.23</v>
      </c>
      <c r="AP256" s="31">
        <f t="shared" si="161"/>
        <v>41610.170000000006</v>
      </c>
      <c r="AQ256" s="31">
        <f t="shared" si="170"/>
        <v>41</v>
      </c>
      <c r="AR256" s="29"/>
      <c r="AS256" s="26">
        <f t="shared" si="137"/>
        <v>9.3510000000000009</v>
      </c>
      <c r="AT256" s="31">
        <f t="shared" si="154"/>
        <v>62642.349000000009</v>
      </c>
      <c r="AU256" s="31">
        <f t="shared" si="171"/>
        <v>62</v>
      </c>
      <c r="AV256" s="29"/>
      <c r="AW256" s="26">
        <f t="shared" si="138"/>
        <v>12.468000000000002</v>
      </c>
      <c r="AX256" s="31">
        <f t="shared" si="162"/>
        <v>83772.492000000013</v>
      </c>
      <c r="AY256" s="31">
        <f t="shared" si="172"/>
        <v>83</v>
      </c>
      <c r="AZ256" s="29"/>
      <c r="BA256" s="28">
        <f t="shared" si="139"/>
        <v>15.585000000000001</v>
      </c>
      <c r="BB256" s="31">
        <f t="shared" si="163"/>
        <v>105027.315</v>
      </c>
      <c r="BC256" s="31">
        <f t="shared" si="173"/>
        <v>103</v>
      </c>
      <c r="BD256" s="29"/>
      <c r="BE256" s="28">
        <f t="shared" si="155"/>
        <v>18.702000000000002</v>
      </c>
      <c r="BF256" s="31">
        <f t="shared" si="164"/>
        <v>126406.81800000001</v>
      </c>
      <c r="BG256" s="31">
        <f t="shared" si="174"/>
        <v>125</v>
      </c>
      <c r="BH256" s="29"/>
      <c r="BI256" s="28">
        <f t="shared" si="156"/>
        <v>21.818999999999999</v>
      </c>
      <c r="BJ256" s="31">
        <f t="shared" si="165"/>
        <v>147474.62099999998</v>
      </c>
      <c r="BK256" s="31">
        <f t="shared" si="175"/>
        <v>145</v>
      </c>
      <c r="BL256" s="29"/>
      <c r="BM256" s="28">
        <f t="shared" si="157"/>
        <v>24.936000000000003</v>
      </c>
      <c r="BN256" s="31">
        <f t="shared" si="166"/>
        <v>169539.86400000003</v>
      </c>
      <c r="BO256" s="31">
        <f t="shared" si="176"/>
        <v>167</v>
      </c>
      <c r="BP256" s="29"/>
      <c r="BQ256" s="28">
        <f t="shared" si="158"/>
        <v>28.053000000000001</v>
      </c>
      <c r="BR256" s="31">
        <f t="shared" si="167"/>
        <v>191293.40700000001</v>
      </c>
      <c r="BS256" s="31">
        <f t="shared" si="177"/>
        <v>188</v>
      </c>
      <c r="BT256" s="29"/>
      <c r="BU256" s="28">
        <f t="shared" si="159"/>
        <v>31.17</v>
      </c>
      <c r="BV256" s="31">
        <f t="shared" si="168"/>
        <v>213171.63</v>
      </c>
      <c r="BW256" s="29"/>
    </row>
    <row r="257" spans="1:75" x14ac:dyDescent="0.4">
      <c r="A257" s="14">
        <v>5697</v>
      </c>
      <c r="B257" s="15" t="s">
        <v>289</v>
      </c>
      <c r="C257" s="3">
        <f>INDEX('[1]2013-14 ATR Data'!$A$1:$M$352,MATCH(A257,'[1]2013-14 ATR Data'!$A:$A,0),8)</f>
        <v>177082.13</v>
      </c>
      <c r="D257" s="3">
        <f>INDEX([2]Sheet1!$A$1:$N$343,MATCH(A257,[2]Sheet1!$A$1:$A$65536,0),6)</f>
        <v>242829.43</v>
      </c>
      <c r="E257" s="3">
        <f>INDEX('[3]2015-16 ATR Data'!$A$1:$K$372,MATCH($A257,'[3]2015-16 ATR Data'!$A:$A,0),6)</f>
        <v>246725.7</v>
      </c>
      <c r="F257" s="3">
        <f>INDEX('[4]349y2014'!$A$1:$CK$352,MATCH(A257,'[4]349y2014'!$A:$A,0),5)</f>
        <v>63180.15</v>
      </c>
      <c r="G257" s="3">
        <f>INDEX('[4]343y2015'!$A$1:$J$346,MATCH(A257,'[4]343y2015'!$A:$A,0),5)</f>
        <v>49174.29</v>
      </c>
      <c r="H257" s="3">
        <f>INDEX('[4]340y2016'!$A$1:$H$343,MATCH(A257,'[4]340y2016'!$A:$A,0),5)</f>
        <v>41566.720000000001</v>
      </c>
      <c r="I257" s="3">
        <f t="shared" si="140"/>
        <v>205158.98</v>
      </c>
      <c r="J257" s="3">
        <f t="shared" si="160"/>
        <v>512716.1</v>
      </c>
      <c r="K257" s="29"/>
      <c r="L257" s="29">
        <v>2889724</v>
      </c>
      <c r="M257" s="29">
        <v>2886344</v>
      </c>
      <c r="N257" s="29">
        <v>2902634</v>
      </c>
      <c r="O257" s="29">
        <f t="shared" si="141"/>
        <v>8678702</v>
      </c>
      <c r="Q257" s="17">
        <f t="shared" si="142"/>
        <v>5.9077509516976157E-2</v>
      </c>
      <c r="R257" s="29"/>
      <c r="S257" s="30">
        <v>441.1</v>
      </c>
      <c r="T257" s="19">
        <f t="shared" si="143"/>
        <v>26.059100000000001</v>
      </c>
      <c r="U257" s="20">
        <f t="shared" si="144"/>
        <v>1.2764250916260935E-3</v>
      </c>
      <c r="V257" s="19">
        <f t="shared" si="145"/>
        <v>145608.9918569485</v>
      </c>
      <c r="W257" s="22"/>
      <c r="X257" s="21">
        <f t="shared" si="146"/>
        <v>21.833706981098892</v>
      </c>
      <c r="Y257" s="21">
        <f t="shared" si="147"/>
        <v>5762.1398693528799</v>
      </c>
      <c r="Z257" s="22"/>
      <c r="AA257" s="23">
        <f t="shared" si="148"/>
        <v>0.86401857390206627</v>
      </c>
      <c r="AB257" s="23"/>
      <c r="AC257" s="21">
        <v>71882</v>
      </c>
      <c r="AD257" s="21">
        <f t="shared" si="149"/>
        <v>162.96077986851054</v>
      </c>
      <c r="AE257" s="23">
        <f t="shared" si="150"/>
        <v>3.6065217979729613E-3</v>
      </c>
      <c r="AF257" s="22">
        <f t="shared" si="151"/>
        <v>22856.45739800571</v>
      </c>
      <c r="AG257" s="22"/>
      <c r="AH257" s="24">
        <f t="shared" si="152"/>
        <v>3.4272690655279217</v>
      </c>
      <c r="AI257" s="25">
        <f t="shared" si="134"/>
        <v>26.12</v>
      </c>
      <c r="AJ257" s="29"/>
      <c r="AK257" s="26">
        <f t="shared" si="153"/>
        <v>2.6120000000000001</v>
      </c>
      <c r="AL257" s="31">
        <f t="shared" si="135"/>
        <v>17419.428</v>
      </c>
      <c r="AM257" s="31">
        <f t="shared" si="169"/>
        <v>39</v>
      </c>
      <c r="AN257" s="29"/>
      <c r="AO257" s="26">
        <f t="shared" si="136"/>
        <v>5.22</v>
      </c>
      <c r="AP257" s="31">
        <f t="shared" si="161"/>
        <v>34864.379999999997</v>
      </c>
      <c r="AQ257" s="31">
        <f t="shared" si="170"/>
        <v>79</v>
      </c>
      <c r="AR257" s="29"/>
      <c r="AS257" s="26">
        <f t="shared" si="137"/>
        <v>7.8360000000000003</v>
      </c>
      <c r="AT257" s="31">
        <f t="shared" si="154"/>
        <v>52493.364000000001</v>
      </c>
      <c r="AU257" s="31">
        <f t="shared" si="171"/>
        <v>119</v>
      </c>
      <c r="AV257" s="29"/>
      <c r="AW257" s="26">
        <f t="shared" si="138"/>
        <v>10.448</v>
      </c>
      <c r="AX257" s="31">
        <f t="shared" si="162"/>
        <v>70200.112000000008</v>
      </c>
      <c r="AY257" s="31">
        <f t="shared" si="172"/>
        <v>159</v>
      </c>
      <c r="AZ257" s="29"/>
      <c r="BA257" s="28">
        <f t="shared" si="139"/>
        <v>13.06</v>
      </c>
      <c r="BB257" s="31">
        <f t="shared" si="163"/>
        <v>88011.34</v>
      </c>
      <c r="BC257" s="31">
        <f t="shared" si="173"/>
        <v>200</v>
      </c>
      <c r="BD257" s="29"/>
      <c r="BE257" s="28">
        <f t="shared" si="155"/>
        <v>15.672000000000001</v>
      </c>
      <c r="BF257" s="31">
        <f t="shared" si="164"/>
        <v>105927.04800000001</v>
      </c>
      <c r="BG257" s="31">
        <f t="shared" si="174"/>
        <v>240</v>
      </c>
      <c r="BH257" s="29"/>
      <c r="BI257" s="28">
        <f t="shared" si="156"/>
        <v>18.283999999999999</v>
      </c>
      <c r="BJ257" s="31">
        <f t="shared" si="165"/>
        <v>123581.556</v>
      </c>
      <c r="BK257" s="31">
        <f t="shared" si="175"/>
        <v>280</v>
      </c>
      <c r="BL257" s="29"/>
      <c r="BM257" s="28">
        <f t="shared" si="157"/>
        <v>20.896000000000001</v>
      </c>
      <c r="BN257" s="31">
        <f t="shared" si="166"/>
        <v>142071.90400000001</v>
      </c>
      <c r="BO257" s="31">
        <f t="shared" si="176"/>
        <v>322</v>
      </c>
      <c r="BP257" s="29"/>
      <c r="BQ257" s="28">
        <f t="shared" si="158"/>
        <v>23.508000000000003</v>
      </c>
      <c r="BR257" s="31">
        <f t="shared" si="167"/>
        <v>160301.05200000003</v>
      </c>
      <c r="BS257" s="31">
        <f t="shared" si="177"/>
        <v>363</v>
      </c>
      <c r="BT257" s="29"/>
      <c r="BU257" s="28">
        <f t="shared" si="159"/>
        <v>26.12</v>
      </c>
      <c r="BV257" s="31">
        <f t="shared" si="168"/>
        <v>178634.68</v>
      </c>
      <c r="BW257" s="29"/>
    </row>
    <row r="258" spans="1:75" x14ac:dyDescent="0.4">
      <c r="A258" s="14">
        <v>5724</v>
      </c>
      <c r="B258" s="15" t="s">
        <v>290</v>
      </c>
      <c r="C258" s="3">
        <f>INDEX('[1]2013-14 ATR Data'!$A$1:$M$352,MATCH(A258,'[1]2013-14 ATR Data'!$A:$A,0),8)</f>
        <v>159573.06</v>
      </c>
      <c r="D258" s="3">
        <f>INDEX([2]Sheet1!$A$1:$N$343,MATCH(A258,[2]Sheet1!$A$1:$A$65536,0),6)</f>
        <v>152726.98000000001</v>
      </c>
      <c r="E258" s="3">
        <f>INDEX('[3]2015-16 ATR Data'!$A$1:$K$372,MATCH($A258,'[3]2015-16 ATR Data'!$A:$A,0),6)</f>
        <v>159393.73000000001</v>
      </c>
      <c r="F258" s="3">
        <f>INDEX('[4]349y2014'!$A$1:$CK$352,MATCH(A258,'[4]349y2014'!$A:$A,0),5)</f>
        <v>22913.57</v>
      </c>
      <c r="G258" s="3">
        <f>INDEX('[4]343y2015'!$A$1:$J$346,MATCH(A258,'[4]343y2015'!$A:$A,0),5)</f>
        <v>34095.43</v>
      </c>
      <c r="H258" s="3">
        <f>INDEX('[4]340y2016'!$A$1:$H$343,MATCH(A258,'[4]340y2016'!$A:$A,0),5)</f>
        <v>34095.43</v>
      </c>
      <c r="I258" s="3">
        <f t="shared" si="140"/>
        <v>125298.30000000002</v>
      </c>
      <c r="J258" s="3">
        <f t="shared" si="160"/>
        <v>380589.34</v>
      </c>
      <c r="K258" s="29"/>
      <c r="L258" s="29">
        <v>1496940</v>
      </c>
      <c r="M258" s="29">
        <v>1550340</v>
      </c>
      <c r="N258" s="29">
        <v>1576240</v>
      </c>
      <c r="O258" s="29">
        <f t="shared" si="141"/>
        <v>4623520</v>
      </c>
      <c r="Q258" s="17">
        <f t="shared" si="142"/>
        <v>8.2315928124026716E-2</v>
      </c>
      <c r="R258" s="29"/>
      <c r="S258" s="30">
        <v>229</v>
      </c>
      <c r="T258" s="19">
        <f t="shared" si="143"/>
        <v>18.850300000000001</v>
      </c>
      <c r="U258" s="20">
        <f t="shared" si="144"/>
        <v>9.2332413263233773E-4</v>
      </c>
      <c r="V258" s="19">
        <f t="shared" si="145"/>
        <v>105328.77878365087</v>
      </c>
      <c r="W258" s="22"/>
      <c r="X258" s="21">
        <f t="shared" si="146"/>
        <v>15.793788991400639</v>
      </c>
      <c r="Y258" s="21">
        <f t="shared" si="147"/>
        <v>2991.4532534160267</v>
      </c>
      <c r="Z258" s="22"/>
      <c r="AA258" s="23">
        <f t="shared" si="148"/>
        <v>0.44856099166532115</v>
      </c>
      <c r="AB258" s="23"/>
      <c r="AC258" s="21">
        <v>49288</v>
      </c>
      <c r="AD258" s="21">
        <f t="shared" si="149"/>
        <v>215.23144104803492</v>
      </c>
      <c r="AE258" s="23">
        <f t="shared" si="150"/>
        <v>4.7633355975296556E-3</v>
      </c>
      <c r="AF258" s="22">
        <f t="shared" si="151"/>
        <v>30187.805108659679</v>
      </c>
      <c r="AG258" s="22"/>
      <c r="AH258" s="24">
        <f t="shared" si="152"/>
        <v>4.5265864610375885</v>
      </c>
      <c r="AI258" s="25">
        <f t="shared" si="134"/>
        <v>20.77</v>
      </c>
      <c r="AJ258" s="29"/>
      <c r="AK258" s="26">
        <f t="shared" si="153"/>
        <v>2.077</v>
      </c>
      <c r="AL258" s="31">
        <f t="shared" si="135"/>
        <v>13851.512999999999</v>
      </c>
      <c r="AM258" s="31">
        <f t="shared" si="169"/>
        <v>60</v>
      </c>
      <c r="AN258" s="29"/>
      <c r="AO258" s="26">
        <f t="shared" si="136"/>
        <v>4.1500000000000004</v>
      </c>
      <c r="AP258" s="31">
        <f t="shared" si="161"/>
        <v>27717.850000000002</v>
      </c>
      <c r="AQ258" s="31">
        <f t="shared" si="170"/>
        <v>121</v>
      </c>
      <c r="AR258" s="29"/>
      <c r="AS258" s="26">
        <f t="shared" si="137"/>
        <v>6.2309999999999999</v>
      </c>
      <c r="AT258" s="31">
        <f t="shared" si="154"/>
        <v>41741.468999999997</v>
      </c>
      <c r="AU258" s="31">
        <f t="shared" si="171"/>
        <v>182</v>
      </c>
      <c r="AV258" s="29"/>
      <c r="AW258" s="26">
        <f t="shared" si="138"/>
        <v>8.3079999999999998</v>
      </c>
      <c r="AX258" s="31">
        <f t="shared" si="162"/>
        <v>55821.451999999997</v>
      </c>
      <c r="AY258" s="31">
        <f t="shared" si="172"/>
        <v>244</v>
      </c>
      <c r="AZ258" s="29"/>
      <c r="BA258" s="28">
        <f t="shared" si="139"/>
        <v>10.385</v>
      </c>
      <c r="BB258" s="31">
        <f t="shared" si="163"/>
        <v>69984.514999999999</v>
      </c>
      <c r="BC258" s="31">
        <f t="shared" si="173"/>
        <v>306</v>
      </c>
      <c r="BD258" s="29"/>
      <c r="BE258" s="28">
        <f t="shared" si="155"/>
        <v>12.462</v>
      </c>
      <c r="BF258" s="31">
        <f t="shared" si="164"/>
        <v>84230.657999999996</v>
      </c>
      <c r="BG258" s="31">
        <f t="shared" si="174"/>
        <v>368</v>
      </c>
      <c r="BH258" s="29"/>
      <c r="BI258" s="28">
        <f t="shared" si="156"/>
        <v>14.538999999999998</v>
      </c>
      <c r="BJ258" s="31">
        <f t="shared" si="165"/>
        <v>98269.100999999981</v>
      </c>
      <c r="BK258" s="31">
        <f t="shared" si="175"/>
        <v>429</v>
      </c>
      <c r="BL258" s="29"/>
      <c r="BM258" s="28">
        <f t="shared" si="157"/>
        <v>16.616</v>
      </c>
      <c r="BN258" s="31">
        <f t="shared" si="166"/>
        <v>112972.18399999999</v>
      </c>
      <c r="BO258" s="31">
        <f t="shared" si="176"/>
        <v>493</v>
      </c>
      <c r="BP258" s="29"/>
      <c r="BQ258" s="28">
        <f t="shared" si="158"/>
        <v>18.693000000000001</v>
      </c>
      <c r="BR258" s="31">
        <f t="shared" si="167"/>
        <v>127467.56700000001</v>
      </c>
      <c r="BS258" s="31">
        <f t="shared" si="177"/>
        <v>557</v>
      </c>
      <c r="BT258" s="29"/>
      <c r="BU258" s="28">
        <f t="shared" si="159"/>
        <v>20.77</v>
      </c>
      <c r="BV258" s="31">
        <f t="shared" si="168"/>
        <v>142046.03</v>
      </c>
      <c r="BW258" s="29"/>
    </row>
    <row r="259" spans="1:75" x14ac:dyDescent="0.4">
      <c r="A259" s="14">
        <v>5751</v>
      </c>
      <c r="B259" s="15" t="s">
        <v>291</v>
      </c>
      <c r="C259" s="3">
        <f>INDEX('[1]2013-14 ATR Data'!$A$1:$M$352,MATCH(A259,'[1]2013-14 ATR Data'!$A:$A,0),8)</f>
        <v>344868.16</v>
      </c>
      <c r="D259" s="3">
        <f>INDEX([2]Sheet1!$A$1:$N$343,MATCH(A259,[2]Sheet1!$A$1:$A$65536,0),6)</f>
        <v>322183.65000000002</v>
      </c>
      <c r="E259" s="3">
        <f>INDEX('[3]2015-16 ATR Data'!$A$1:$K$372,MATCH($A259,'[3]2015-16 ATR Data'!$A:$A,0),6)</f>
        <v>339733.58</v>
      </c>
      <c r="F259" s="3">
        <f>INDEX('[4]349y2014'!$A$1:$CK$352,MATCH(A259,'[4]349y2014'!$A:$A,0),5)</f>
        <v>52941.99</v>
      </c>
      <c r="G259" s="3">
        <f>INDEX('[4]343y2015'!$A$1:$J$346,MATCH(A259,'[4]343y2015'!$A:$A,0),5)</f>
        <v>43764.85</v>
      </c>
      <c r="H259" s="3">
        <f>INDEX('[4]340y2016'!$A$1:$H$343,MATCH(A259,'[4]340y2016'!$A:$A,0),5)</f>
        <v>41836.28</v>
      </c>
      <c r="I259" s="3">
        <f t="shared" si="140"/>
        <v>297897.30000000005</v>
      </c>
      <c r="J259" s="3">
        <f t="shared" si="160"/>
        <v>868242.27000000014</v>
      </c>
      <c r="K259" s="29"/>
      <c r="L259" s="29">
        <v>3945759</v>
      </c>
      <c r="M259" s="29">
        <v>4030156</v>
      </c>
      <c r="N259" s="29">
        <v>4111662</v>
      </c>
      <c r="O259" s="29">
        <f t="shared" si="141"/>
        <v>12087577</v>
      </c>
      <c r="Q259" s="17">
        <f t="shared" si="142"/>
        <v>7.1829306237304644E-2</v>
      </c>
      <c r="R259" s="29"/>
      <c r="S259" s="30">
        <v>600.29999999999995</v>
      </c>
      <c r="T259" s="19">
        <f t="shared" si="143"/>
        <v>43.119100000000003</v>
      </c>
      <c r="U259" s="20">
        <f t="shared" si="144"/>
        <v>2.1120568695133252E-3</v>
      </c>
      <c r="V259" s="19">
        <f t="shared" si="145"/>
        <v>240934.21034413885</v>
      </c>
      <c r="W259" s="22"/>
      <c r="X259" s="21">
        <f t="shared" si="146"/>
        <v>36.127486931194909</v>
      </c>
      <c r="Y259" s="21">
        <f t="shared" si="147"/>
        <v>7841.7877206359863</v>
      </c>
      <c r="Z259" s="22"/>
      <c r="AA259" s="23">
        <f t="shared" si="148"/>
        <v>1.175856608282499</v>
      </c>
      <c r="AB259" s="23"/>
      <c r="AC259" s="21">
        <v>88123</v>
      </c>
      <c r="AD259" s="21">
        <f t="shared" si="149"/>
        <v>146.79826753290024</v>
      </c>
      <c r="AE259" s="23">
        <f t="shared" si="150"/>
        <v>3.2488255897477757E-3</v>
      </c>
      <c r="AF259" s="22">
        <f t="shared" si="151"/>
        <v>20589.545230908247</v>
      </c>
      <c r="AG259" s="22"/>
      <c r="AH259" s="24">
        <f t="shared" si="152"/>
        <v>3.0873512117121376</v>
      </c>
      <c r="AI259" s="25">
        <f t="shared" si="134"/>
        <v>40.39</v>
      </c>
      <c r="AJ259" s="29"/>
      <c r="AK259" s="26">
        <f t="shared" si="153"/>
        <v>4.0390000000000006</v>
      </c>
      <c r="AL259" s="31">
        <f t="shared" si="135"/>
        <v>26936.091000000004</v>
      </c>
      <c r="AM259" s="31">
        <f t="shared" si="169"/>
        <v>45</v>
      </c>
      <c r="AN259" s="29"/>
      <c r="AO259" s="26">
        <f t="shared" si="136"/>
        <v>8.08</v>
      </c>
      <c r="AP259" s="31">
        <f t="shared" si="161"/>
        <v>53966.32</v>
      </c>
      <c r="AQ259" s="31">
        <f t="shared" si="170"/>
        <v>90</v>
      </c>
      <c r="AR259" s="29"/>
      <c r="AS259" s="26">
        <f t="shared" si="137"/>
        <v>12.116999999999999</v>
      </c>
      <c r="AT259" s="31">
        <f t="shared" si="154"/>
        <v>81171.782999999996</v>
      </c>
      <c r="AU259" s="31">
        <f t="shared" si="171"/>
        <v>135</v>
      </c>
      <c r="AV259" s="29"/>
      <c r="AW259" s="26">
        <f t="shared" si="138"/>
        <v>16.156000000000002</v>
      </c>
      <c r="AX259" s="31">
        <f t="shared" si="162"/>
        <v>108552.16400000002</v>
      </c>
      <c r="AY259" s="31">
        <f t="shared" si="172"/>
        <v>181</v>
      </c>
      <c r="AZ259" s="29"/>
      <c r="BA259" s="28">
        <f t="shared" si="139"/>
        <v>20.195</v>
      </c>
      <c r="BB259" s="31">
        <f t="shared" si="163"/>
        <v>136094.10500000001</v>
      </c>
      <c r="BC259" s="31">
        <f t="shared" si="173"/>
        <v>227</v>
      </c>
      <c r="BD259" s="29"/>
      <c r="BE259" s="28">
        <f t="shared" si="155"/>
        <v>24.233999999999998</v>
      </c>
      <c r="BF259" s="31">
        <f t="shared" si="164"/>
        <v>163797.606</v>
      </c>
      <c r="BG259" s="31">
        <f t="shared" si="174"/>
        <v>273</v>
      </c>
      <c r="BH259" s="29"/>
      <c r="BI259" s="28">
        <f t="shared" si="156"/>
        <v>28.273</v>
      </c>
      <c r="BJ259" s="31">
        <f t="shared" si="165"/>
        <v>191097.20699999999</v>
      </c>
      <c r="BK259" s="31">
        <f t="shared" si="175"/>
        <v>318</v>
      </c>
      <c r="BL259" s="29"/>
      <c r="BM259" s="28">
        <f t="shared" si="157"/>
        <v>32.312000000000005</v>
      </c>
      <c r="BN259" s="31">
        <f t="shared" si="166"/>
        <v>219689.28800000003</v>
      </c>
      <c r="BO259" s="31">
        <f t="shared" si="176"/>
        <v>366</v>
      </c>
      <c r="BP259" s="29"/>
      <c r="BQ259" s="28">
        <f t="shared" si="158"/>
        <v>36.350999999999999</v>
      </c>
      <c r="BR259" s="31">
        <f t="shared" si="167"/>
        <v>247877.46899999998</v>
      </c>
      <c r="BS259" s="31">
        <f t="shared" si="177"/>
        <v>413</v>
      </c>
      <c r="BT259" s="29"/>
      <c r="BU259" s="28">
        <f t="shared" si="159"/>
        <v>40.39</v>
      </c>
      <c r="BV259" s="31">
        <f t="shared" si="168"/>
        <v>276227.21000000002</v>
      </c>
      <c r="BW259" s="29"/>
    </row>
    <row r="260" spans="1:75" x14ac:dyDescent="0.4">
      <c r="A260" s="14">
        <v>5805</v>
      </c>
      <c r="B260" s="15" t="s">
        <v>292</v>
      </c>
      <c r="C260" s="3">
        <f>INDEX('[1]2013-14 ATR Data'!$A$1:$M$352,MATCH(A260,'[1]2013-14 ATR Data'!$A:$A,0),8)</f>
        <v>641692.51</v>
      </c>
      <c r="D260" s="3">
        <f>INDEX([2]Sheet1!$A$1:$N$343,MATCH(A260,[2]Sheet1!$A$1:$A$65536,0),6)</f>
        <v>648391.44999999995</v>
      </c>
      <c r="E260" s="3">
        <f>INDEX('[3]2015-16 ATR Data'!$A$1:$K$372,MATCH($A260,'[3]2015-16 ATR Data'!$A:$A,0),6)</f>
        <v>582530.59</v>
      </c>
      <c r="F260" s="3">
        <f>INDEX('[4]349y2014'!$A$1:$CK$352,MATCH(A260,'[4]349y2014'!$A:$A,0),5)</f>
        <v>0</v>
      </c>
      <c r="G260" s="3">
        <f>INDEX('[4]343y2015'!$A$1:$J$346,MATCH(A260,'[4]343y2015'!$A:$A,0),5)</f>
        <v>0</v>
      </c>
      <c r="H260" s="3">
        <f>INDEX('[4]340y2016'!$A$1:$H$343,MATCH(A260,'[4]340y2016'!$A:$A,0),5)</f>
        <v>0</v>
      </c>
      <c r="I260" s="3">
        <f t="shared" si="140"/>
        <v>582530.59</v>
      </c>
      <c r="J260" s="3">
        <f t="shared" si="160"/>
        <v>1872614.5499999998</v>
      </c>
      <c r="K260" s="29"/>
      <c r="L260" s="29">
        <v>7434227</v>
      </c>
      <c r="M260" s="29">
        <v>7478238</v>
      </c>
      <c r="N260" s="29">
        <v>7671538</v>
      </c>
      <c r="O260" s="29">
        <f t="shared" si="141"/>
        <v>22584003</v>
      </c>
      <c r="Q260" s="17">
        <f t="shared" si="142"/>
        <v>8.2917742704869457E-2</v>
      </c>
      <c r="R260" s="29"/>
      <c r="S260" s="30">
        <v>1122.9000000000001</v>
      </c>
      <c r="T260" s="19">
        <f t="shared" si="143"/>
        <v>93.1083</v>
      </c>
      <c r="U260" s="20">
        <f t="shared" si="144"/>
        <v>4.5606245172952944E-3</v>
      </c>
      <c r="V260" s="19">
        <f t="shared" si="145"/>
        <v>520256.09850356757</v>
      </c>
      <c r="W260" s="22"/>
      <c r="X260" s="21">
        <f t="shared" si="146"/>
        <v>78.011110886724779</v>
      </c>
      <c r="Y260" s="21">
        <f t="shared" si="147"/>
        <v>14668.571433453524</v>
      </c>
      <c r="Z260" s="22"/>
      <c r="AA260" s="23">
        <f t="shared" si="148"/>
        <v>2.1995158844584681</v>
      </c>
      <c r="AB260" s="23"/>
      <c r="AC260" s="21">
        <v>95405</v>
      </c>
      <c r="AD260" s="21">
        <f t="shared" si="149"/>
        <v>84.963042123074175</v>
      </c>
      <c r="AE260" s="23">
        <f t="shared" si="150"/>
        <v>1.8803362605788112E-3</v>
      </c>
      <c r="AF260" s="22">
        <f t="shared" si="151"/>
        <v>11916.69648523976</v>
      </c>
      <c r="AG260" s="22"/>
      <c r="AH260" s="24">
        <f t="shared" si="152"/>
        <v>1.7868790651131743</v>
      </c>
      <c r="AI260" s="25">
        <f t="shared" si="134"/>
        <v>82</v>
      </c>
      <c r="AJ260" s="29"/>
      <c r="AK260" s="26">
        <f t="shared" si="153"/>
        <v>8.2000000000000011</v>
      </c>
      <c r="AL260" s="31">
        <f t="shared" si="135"/>
        <v>54685.80000000001</v>
      </c>
      <c r="AM260" s="31">
        <f t="shared" si="169"/>
        <v>49</v>
      </c>
      <c r="AN260" s="29"/>
      <c r="AO260" s="26">
        <f t="shared" si="136"/>
        <v>16.399999999999999</v>
      </c>
      <c r="AP260" s="31">
        <f t="shared" si="161"/>
        <v>109535.59999999999</v>
      </c>
      <c r="AQ260" s="31">
        <f t="shared" si="170"/>
        <v>98</v>
      </c>
      <c r="AR260" s="29"/>
      <c r="AS260" s="26">
        <f t="shared" si="137"/>
        <v>24.599999999999998</v>
      </c>
      <c r="AT260" s="31">
        <f t="shared" si="154"/>
        <v>164795.4</v>
      </c>
      <c r="AU260" s="31">
        <f t="shared" si="171"/>
        <v>147</v>
      </c>
      <c r="AV260" s="29"/>
      <c r="AW260" s="26">
        <f t="shared" si="138"/>
        <v>32.800000000000004</v>
      </c>
      <c r="AX260" s="31">
        <f t="shared" si="162"/>
        <v>220383.20000000004</v>
      </c>
      <c r="AY260" s="31">
        <f t="shared" si="172"/>
        <v>196</v>
      </c>
      <c r="AZ260" s="29"/>
      <c r="BA260" s="28">
        <f t="shared" si="139"/>
        <v>41</v>
      </c>
      <c r="BB260" s="31">
        <f t="shared" si="163"/>
        <v>276299</v>
      </c>
      <c r="BC260" s="31">
        <f t="shared" si="173"/>
        <v>246</v>
      </c>
      <c r="BD260" s="29"/>
      <c r="BE260" s="28">
        <f t="shared" si="155"/>
        <v>49.199999999999996</v>
      </c>
      <c r="BF260" s="31">
        <f t="shared" si="164"/>
        <v>332542.8</v>
      </c>
      <c r="BG260" s="31">
        <f t="shared" si="174"/>
        <v>296</v>
      </c>
      <c r="BH260" s="29"/>
      <c r="BI260" s="28">
        <f t="shared" si="156"/>
        <v>57.4</v>
      </c>
      <c r="BJ260" s="31">
        <f t="shared" si="165"/>
        <v>387966.6</v>
      </c>
      <c r="BK260" s="31">
        <f t="shared" si="175"/>
        <v>346</v>
      </c>
      <c r="BL260" s="29"/>
      <c r="BM260" s="28">
        <f t="shared" si="157"/>
        <v>65.600000000000009</v>
      </c>
      <c r="BN260" s="31">
        <f t="shared" si="166"/>
        <v>446014.40000000008</v>
      </c>
      <c r="BO260" s="31">
        <f t="shared" si="176"/>
        <v>397</v>
      </c>
      <c r="BP260" s="29"/>
      <c r="BQ260" s="28">
        <f t="shared" si="158"/>
        <v>73.8</v>
      </c>
      <c r="BR260" s="31">
        <f t="shared" si="167"/>
        <v>503242.19999999995</v>
      </c>
      <c r="BS260" s="31">
        <f t="shared" si="177"/>
        <v>448</v>
      </c>
      <c r="BT260" s="29"/>
      <c r="BU260" s="28">
        <f t="shared" si="159"/>
        <v>82</v>
      </c>
      <c r="BV260" s="31">
        <f t="shared" si="168"/>
        <v>560798</v>
      </c>
      <c r="BW260" s="29"/>
    </row>
    <row r="261" spans="1:75" x14ac:dyDescent="0.4">
      <c r="A261" s="14">
        <v>5823</v>
      </c>
      <c r="B261" s="15" t="s">
        <v>293</v>
      </c>
      <c r="C261" s="3">
        <f>INDEX('[1]2013-14 ATR Data'!$A$1:$M$352,MATCH(A261,'[1]2013-14 ATR Data'!$A:$A,0),8)</f>
        <v>158876.25</v>
      </c>
      <c r="D261" s="3">
        <f>INDEX([2]Sheet1!$A$1:$N$343,MATCH(A261,[2]Sheet1!$A$1:$A$65536,0),6)</f>
        <v>225149.64</v>
      </c>
      <c r="E261" s="3">
        <f>INDEX('[3]2015-16 ATR Data'!$A$1:$K$372,MATCH($A261,'[3]2015-16 ATR Data'!$A:$A,0),6)</f>
        <v>168616.07</v>
      </c>
      <c r="F261" s="3">
        <f>INDEX('[4]349y2014'!$A$1:$CK$352,MATCH(A261,'[4]349y2014'!$A:$A,0),5)</f>
        <v>25510</v>
      </c>
      <c r="G261" s="3">
        <f>INDEX('[4]343y2015'!$A$1:$J$346,MATCH(A261,'[4]343y2015'!$A:$A,0),5)</f>
        <v>23247.57</v>
      </c>
      <c r="H261" s="3">
        <f>INDEX('[4]340y2016'!$A$1:$H$343,MATCH(A261,'[4]340y2016'!$A:$A,0),5)</f>
        <v>11534</v>
      </c>
      <c r="I261" s="3">
        <f t="shared" si="140"/>
        <v>157082.07</v>
      </c>
      <c r="J261" s="3">
        <f t="shared" si="160"/>
        <v>492350.38999999996</v>
      </c>
      <c r="K261" s="29"/>
      <c r="L261" s="29">
        <v>2352678</v>
      </c>
      <c r="M261" s="29">
        <v>2427814</v>
      </c>
      <c r="N261" s="29">
        <v>2385712</v>
      </c>
      <c r="O261" s="29">
        <f t="shared" si="141"/>
        <v>7166204</v>
      </c>
      <c r="Q261" s="17">
        <f t="shared" si="142"/>
        <v>6.8704489852647224E-2</v>
      </c>
      <c r="R261" s="29"/>
      <c r="S261" s="30">
        <v>354.1</v>
      </c>
      <c r="T261" s="19">
        <f t="shared" si="143"/>
        <v>24.328299999999999</v>
      </c>
      <c r="U261" s="20">
        <f t="shared" si="144"/>
        <v>1.1916471618976514E-3</v>
      </c>
      <c r="V261" s="19">
        <f t="shared" si="145"/>
        <v>135937.89641980728</v>
      </c>
      <c r="W261" s="22"/>
      <c r="X261" s="21">
        <f t="shared" si="146"/>
        <v>20.383550220393953</v>
      </c>
      <c r="Y261" s="21">
        <f t="shared" si="147"/>
        <v>4625.6488953476646</v>
      </c>
      <c r="Z261" s="22"/>
      <c r="AA261" s="23">
        <f t="shared" si="148"/>
        <v>0.69360457270170406</v>
      </c>
      <c r="AB261" s="23"/>
      <c r="AC261" s="21">
        <v>81514</v>
      </c>
      <c r="AD261" s="21">
        <f t="shared" si="149"/>
        <v>230.20050833097994</v>
      </c>
      <c r="AE261" s="23">
        <f t="shared" si="150"/>
        <v>5.0946194039450735E-3</v>
      </c>
      <c r="AF261" s="22">
        <f t="shared" si="151"/>
        <v>32287.327760162574</v>
      </c>
      <c r="AG261" s="22"/>
      <c r="AH261" s="24">
        <f t="shared" si="152"/>
        <v>4.84140467238905</v>
      </c>
      <c r="AI261" s="25">
        <f t="shared" si="134"/>
        <v>25.92</v>
      </c>
      <c r="AJ261" s="29"/>
      <c r="AK261" s="26">
        <f t="shared" si="153"/>
        <v>2.5920000000000005</v>
      </c>
      <c r="AL261" s="31">
        <f t="shared" si="135"/>
        <v>17286.048000000003</v>
      </c>
      <c r="AM261" s="31">
        <f t="shared" si="169"/>
        <v>49</v>
      </c>
      <c r="AN261" s="29"/>
      <c r="AO261" s="26">
        <f t="shared" si="136"/>
        <v>5.18</v>
      </c>
      <c r="AP261" s="31">
        <f t="shared" si="161"/>
        <v>34597.22</v>
      </c>
      <c r="AQ261" s="31">
        <f t="shared" si="170"/>
        <v>98</v>
      </c>
      <c r="AR261" s="29"/>
      <c r="AS261" s="26">
        <f t="shared" si="137"/>
        <v>7.7759999999999998</v>
      </c>
      <c r="AT261" s="31">
        <f t="shared" si="154"/>
        <v>52091.423999999999</v>
      </c>
      <c r="AU261" s="31">
        <f t="shared" si="171"/>
        <v>147</v>
      </c>
      <c r="AV261" s="29"/>
      <c r="AW261" s="26">
        <f t="shared" si="138"/>
        <v>10.368000000000002</v>
      </c>
      <c r="AX261" s="31">
        <f t="shared" si="162"/>
        <v>69662.592000000019</v>
      </c>
      <c r="AY261" s="31">
        <f t="shared" si="172"/>
        <v>197</v>
      </c>
      <c r="AZ261" s="29"/>
      <c r="BA261" s="28">
        <f t="shared" si="139"/>
        <v>12.96</v>
      </c>
      <c r="BB261" s="31">
        <f t="shared" si="163"/>
        <v>87337.44</v>
      </c>
      <c r="BC261" s="31">
        <f t="shared" si="173"/>
        <v>247</v>
      </c>
      <c r="BD261" s="29"/>
      <c r="BE261" s="28">
        <f t="shared" si="155"/>
        <v>15.552</v>
      </c>
      <c r="BF261" s="31">
        <f t="shared" si="164"/>
        <v>105115.96799999999</v>
      </c>
      <c r="BG261" s="31">
        <f t="shared" si="174"/>
        <v>297</v>
      </c>
      <c r="BH261" s="29"/>
      <c r="BI261" s="28">
        <f t="shared" si="156"/>
        <v>18.143999999999998</v>
      </c>
      <c r="BJ261" s="31">
        <f t="shared" si="165"/>
        <v>122635.29599999999</v>
      </c>
      <c r="BK261" s="31">
        <f t="shared" si="175"/>
        <v>346</v>
      </c>
      <c r="BL261" s="29"/>
      <c r="BM261" s="28">
        <f t="shared" si="157"/>
        <v>20.736000000000004</v>
      </c>
      <c r="BN261" s="31">
        <f t="shared" si="166"/>
        <v>140984.06400000004</v>
      </c>
      <c r="BO261" s="31">
        <f t="shared" si="176"/>
        <v>398</v>
      </c>
      <c r="BP261" s="29"/>
      <c r="BQ261" s="28">
        <f t="shared" si="158"/>
        <v>23.328000000000003</v>
      </c>
      <c r="BR261" s="31">
        <f t="shared" si="167"/>
        <v>159073.63200000001</v>
      </c>
      <c r="BS261" s="31">
        <f t="shared" si="177"/>
        <v>449</v>
      </c>
      <c r="BT261" s="29"/>
      <c r="BU261" s="28">
        <f t="shared" si="159"/>
        <v>25.92</v>
      </c>
      <c r="BV261" s="31">
        <f t="shared" si="168"/>
        <v>177266.88</v>
      </c>
      <c r="BW261" s="29"/>
    </row>
    <row r="262" spans="1:75" x14ac:dyDescent="0.4">
      <c r="A262" s="14">
        <v>5832</v>
      </c>
      <c r="B262" s="15" t="s">
        <v>294</v>
      </c>
      <c r="C262" s="3">
        <f>INDEX('[1]2013-14 ATR Data'!$A$1:$M$352,MATCH(A262,'[1]2013-14 ATR Data'!$A:$A,0),8)</f>
        <v>122572.09</v>
      </c>
      <c r="D262" s="3">
        <f>INDEX([2]Sheet1!$A$1:$N$343,MATCH(A262,[2]Sheet1!$A$1:$A$65536,0),6)</f>
        <v>157657.28</v>
      </c>
      <c r="E262" s="3">
        <f>INDEX('[3]2015-16 ATR Data'!$A$1:$K$372,MATCH($A262,'[3]2015-16 ATR Data'!$A:$A,0),6)</f>
        <v>154056.09</v>
      </c>
      <c r="F262" s="3">
        <f>INDEX('[4]349y2014'!$A$1:$CK$352,MATCH(A262,'[4]349y2014'!$A:$A,0),5)</f>
        <v>24907.42</v>
      </c>
      <c r="G262" s="3">
        <f>INDEX('[4]343y2015'!$A$1:$J$346,MATCH(A262,'[4]343y2015'!$A:$A,0),5)</f>
        <v>24907.42</v>
      </c>
      <c r="H262" s="3">
        <f>INDEX('[4]340y2016'!$A$1:$H$343,MATCH(A262,'[4]340y2016'!$A:$A,0),5)</f>
        <v>24907.42</v>
      </c>
      <c r="I262" s="3">
        <f t="shared" si="140"/>
        <v>129148.67</v>
      </c>
      <c r="J262" s="3">
        <f t="shared" si="160"/>
        <v>359563.19999999995</v>
      </c>
      <c r="K262" s="29"/>
      <c r="L262" s="29">
        <v>1838748</v>
      </c>
      <c r="M262" s="29">
        <v>1833408</v>
      </c>
      <c r="N262" s="29">
        <v>2036291</v>
      </c>
      <c r="O262" s="29">
        <f t="shared" si="141"/>
        <v>5708447</v>
      </c>
      <c r="Q262" s="17">
        <f t="shared" si="142"/>
        <v>6.2987919481428123E-2</v>
      </c>
      <c r="R262" s="29"/>
      <c r="S262" s="30">
        <v>274.39999999999998</v>
      </c>
      <c r="T262" s="19">
        <f t="shared" si="143"/>
        <v>17.283899999999999</v>
      </c>
      <c r="U262" s="20">
        <f t="shared" si="144"/>
        <v>8.4659883269783825E-4</v>
      </c>
      <c r="V262" s="19">
        <f t="shared" si="145"/>
        <v>96576.292134276009</v>
      </c>
      <c r="W262" s="22"/>
      <c r="X262" s="21">
        <f t="shared" si="146"/>
        <v>14.48137533877283</v>
      </c>
      <c r="Y262" s="21">
        <f t="shared" si="147"/>
        <v>3584.5186582417368</v>
      </c>
      <c r="Z262" s="22"/>
      <c r="AA262" s="23">
        <f t="shared" si="148"/>
        <v>0.53748967734918829</v>
      </c>
      <c r="AB262" s="23"/>
      <c r="AC262" s="21">
        <v>52609</v>
      </c>
      <c r="AD262" s="21">
        <f t="shared" si="149"/>
        <v>191.72376093294463</v>
      </c>
      <c r="AE262" s="23">
        <f t="shared" si="150"/>
        <v>4.2430818234420716E-3</v>
      </c>
      <c r="AF262" s="22">
        <f t="shared" si="151"/>
        <v>26890.678711068529</v>
      </c>
      <c r="AG262" s="22"/>
      <c r="AH262" s="24">
        <f t="shared" si="152"/>
        <v>4.0321905399712898</v>
      </c>
      <c r="AI262" s="25">
        <f t="shared" si="134"/>
        <v>19.05</v>
      </c>
      <c r="AJ262" s="29"/>
      <c r="AK262" s="26">
        <f t="shared" si="153"/>
        <v>1.9050000000000002</v>
      </c>
      <c r="AL262" s="31">
        <f t="shared" si="135"/>
        <v>12704.445000000002</v>
      </c>
      <c r="AM262" s="31">
        <f t="shared" si="169"/>
        <v>46</v>
      </c>
      <c r="AN262" s="29"/>
      <c r="AO262" s="26">
        <f t="shared" si="136"/>
        <v>3.81</v>
      </c>
      <c r="AP262" s="31">
        <f t="shared" si="161"/>
        <v>25446.99</v>
      </c>
      <c r="AQ262" s="31">
        <f t="shared" si="170"/>
        <v>93</v>
      </c>
      <c r="AR262" s="29"/>
      <c r="AS262" s="26">
        <f t="shared" si="137"/>
        <v>5.7149999999999999</v>
      </c>
      <c r="AT262" s="31">
        <f t="shared" si="154"/>
        <v>38284.784999999996</v>
      </c>
      <c r="AU262" s="31">
        <f t="shared" si="171"/>
        <v>140</v>
      </c>
      <c r="AV262" s="29"/>
      <c r="AW262" s="26">
        <f t="shared" si="138"/>
        <v>7.620000000000001</v>
      </c>
      <c r="AX262" s="31">
        <f t="shared" si="162"/>
        <v>51198.780000000006</v>
      </c>
      <c r="AY262" s="31">
        <f t="shared" si="172"/>
        <v>187</v>
      </c>
      <c r="AZ262" s="29"/>
      <c r="BA262" s="28">
        <f t="shared" si="139"/>
        <v>9.5250000000000004</v>
      </c>
      <c r="BB262" s="31">
        <f t="shared" si="163"/>
        <v>64188.975000000006</v>
      </c>
      <c r="BC262" s="31">
        <f t="shared" si="173"/>
        <v>234</v>
      </c>
      <c r="BD262" s="29"/>
      <c r="BE262" s="28">
        <f t="shared" si="155"/>
        <v>11.43</v>
      </c>
      <c r="BF262" s="31">
        <f t="shared" si="164"/>
        <v>77255.37</v>
      </c>
      <c r="BG262" s="31">
        <f t="shared" si="174"/>
        <v>282</v>
      </c>
      <c r="BH262" s="29"/>
      <c r="BI262" s="28">
        <f t="shared" si="156"/>
        <v>13.334999999999999</v>
      </c>
      <c r="BJ262" s="31">
        <f t="shared" si="165"/>
        <v>90131.264999999999</v>
      </c>
      <c r="BK262" s="31">
        <f t="shared" si="175"/>
        <v>328</v>
      </c>
      <c r="BL262" s="29"/>
      <c r="BM262" s="28">
        <f t="shared" si="157"/>
        <v>15.240000000000002</v>
      </c>
      <c r="BN262" s="31">
        <f t="shared" si="166"/>
        <v>103616.76000000001</v>
      </c>
      <c r="BO262" s="31">
        <f t="shared" si="176"/>
        <v>378</v>
      </c>
      <c r="BP262" s="29"/>
      <c r="BQ262" s="28">
        <f t="shared" si="158"/>
        <v>17.145</v>
      </c>
      <c r="BR262" s="31">
        <f t="shared" si="167"/>
        <v>116911.75499999999</v>
      </c>
      <c r="BS262" s="31">
        <f t="shared" si="177"/>
        <v>426</v>
      </c>
      <c r="BT262" s="29"/>
      <c r="BU262" s="28">
        <f t="shared" si="159"/>
        <v>19.05</v>
      </c>
      <c r="BV262" s="31">
        <f t="shared" si="168"/>
        <v>130282.95000000001</v>
      </c>
      <c r="BW262" s="29"/>
    </row>
    <row r="263" spans="1:75" x14ac:dyDescent="0.4">
      <c r="A263" s="14">
        <v>5877</v>
      </c>
      <c r="B263" s="15" t="s">
        <v>295</v>
      </c>
      <c r="C263" s="3">
        <f>INDEX('[1]2013-14 ATR Data'!$A$1:$M$352,MATCH(A263,'[1]2013-14 ATR Data'!$A:$A,0),8)</f>
        <v>348318.62</v>
      </c>
      <c r="D263" s="3">
        <f>INDEX([2]Sheet1!$A$1:$N$343,MATCH(A263,[2]Sheet1!$A$1:$A$65536,0),6)</f>
        <v>343000.36</v>
      </c>
      <c r="E263" s="3">
        <f>INDEX('[3]2015-16 ATR Data'!$A$1:$K$372,MATCH($A263,'[3]2015-16 ATR Data'!$A:$A,0),6)</f>
        <v>264257.26</v>
      </c>
      <c r="F263" s="3">
        <f>INDEX('[4]349y2014'!$A$1:$CK$352,MATCH(A263,'[4]349y2014'!$A:$A,0),5)</f>
        <v>86801.43</v>
      </c>
      <c r="G263" s="3">
        <f>INDEX('[4]343y2015'!$A$1:$J$346,MATCH(A263,'[4]343y2015'!$A:$A,0),5)</f>
        <v>92857.14</v>
      </c>
      <c r="H263" s="3">
        <f>INDEX('[4]340y2016'!$A$1:$H$343,MATCH(A263,'[4]340y2016'!$A:$A,0),5)</f>
        <v>113006</v>
      </c>
      <c r="I263" s="3">
        <f t="shared" si="140"/>
        <v>151251.26</v>
      </c>
      <c r="J263" s="3">
        <f t="shared" si="160"/>
        <v>662911.66999999993</v>
      </c>
      <c r="K263" s="29"/>
      <c r="L263" s="29">
        <v>8219891</v>
      </c>
      <c r="M263" s="29">
        <v>8632933</v>
      </c>
      <c r="N263" s="29">
        <v>8854870</v>
      </c>
      <c r="O263" s="29">
        <f t="shared" si="141"/>
        <v>25707694</v>
      </c>
      <c r="Q263" s="17">
        <f t="shared" si="142"/>
        <v>2.5786508505974901E-2</v>
      </c>
      <c r="R263" s="29"/>
      <c r="S263" s="30">
        <v>1421.6</v>
      </c>
      <c r="T263" s="19">
        <f t="shared" si="143"/>
        <v>36.658099999999997</v>
      </c>
      <c r="U263" s="20">
        <f t="shared" si="144"/>
        <v>1.7955846000567363E-3</v>
      </c>
      <c r="V263" s="19">
        <f t="shared" si="145"/>
        <v>204832.43797334534</v>
      </c>
      <c r="W263" s="22"/>
      <c r="X263" s="21">
        <f t="shared" si="146"/>
        <v>30.714115755487381</v>
      </c>
      <c r="Y263" s="21">
        <f t="shared" si="147"/>
        <v>18570.523777538096</v>
      </c>
      <c r="Z263" s="22"/>
      <c r="AA263" s="23">
        <f t="shared" si="148"/>
        <v>2.7846039552463782</v>
      </c>
      <c r="AB263" s="23"/>
      <c r="AC263" s="21">
        <v>102905</v>
      </c>
      <c r="AD263" s="21">
        <f t="shared" si="149"/>
        <v>72.386747326955543</v>
      </c>
      <c r="AE263" s="23">
        <f t="shared" si="150"/>
        <v>1.6020074420954125E-3</v>
      </c>
      <c r="AF263" s="22">
        <f t="shared" si="151"/>
        <v>10152.777912536663</v>
      </c>
      <c r="AG263" s="22"/>
      <c r="AH263" s="24">
        <f t="shared" si="152"/>
        <v>1.5223838525321132</v>
      </c>
      <c r="AI263" s="25">
        <f t="shared" ref="AI263:AI326" si="178">ROUND(AH263+AA263+X263,2)</f>
        <v>35.020000000000003</v>
      </c>
      <c r="AJ263" s="29"/>
      <c r="AK263" s="26">
        <f t="shared" si="153"/>
        <v>3.5020000000000007</v>
      </c>
      <c r="AL263" s="31">
        <f t="shared" ref="AL263:AL326" si="179">AK263*$AL$342</f>
        <v>23354.838000000003</v>
      </c>
      <c r="AM263" s="31">
        <f t="shared" si="169"/>
        <v>16</v>
      </c>
      <c r="AN263" s="29"/>
      <c r="AO263" s="26">
        <f t="shared" ref="AO263:AO326" si="180">ROUND(AI263*0.2,2)</f>
        <v>7</v>
      </c>
      <c r="AP263" s="31">
        <f t="shared" si="161"/>
        <v>46753</v>
      </c>
      <c r="AQ263" s="31">
        <f t="shared" si="170"/>
        <v>33</v>
      </c>
      <c r="AR263" s="29"/>
      <c r="AS263" s="26">
        <f t="shared" ref="AS263:AS326" si="181">AI263*0.3</f>
        <v>10.506</v>
      </c>
      <c r="AT263" s="31">
        <f t="shared" si="154"/>
        <v>70379.694000000003</v>
      </c>
      <c r="AU263" s="31">
        <f t="shared" si="171"/>
        <v>50</v>
      </c>
      <c r="AV263" s="29"/>
      <c r="AW263" s="26">
        <f t="shared" ref="AW263:AW326" si="182">(AI263*0.4)</f>
        <v>14.008000000000003</v>
      </c>
      <c r="AX263" s="31">
        <f t="shared" si="162"/>
        <v>94119.752000000022</v>
      </c>
      <c r="AY263" s="31">
        <f t="shared" si="172"/>
        <v>66</v>
      </c>
      <c r="AZ263" s="29"/>
      <c r="BA263" s="28">
        <f t="shared" ref="BA263:BA326" si="183">AI263*0.5</f>
        <v>17.510000000000002</v>
      </c>
      <c r="BB263" s="31">
        <f t="shared" si="163"/>
        <v>117999.89000000001</v>
      </c>
      <c r="BC263" s="31">
        <f t="shared" si="173"/>
        <v>83</v>
      </c>
      <c r="BD263" s="29"/>
      <c r="BE263" s="28">
        <f t="shared" si="155"/>
        <v>21.012</v>
      </c>
      <c r="BF263" s="31">
        <f t="shared" si="164"/>
        <v>142020.10800000001</v>
      </c>
      <c r="BG263" s="31">
        <f t="shared" si="174"/>
        <v>100</v>
      </c>
      <c r="BH263" s="29"/>
      <c r="BI263" s="28">
        <f t="shared" si="156"/>
        <v>24.513999999999999</v>
      </c>
      <c r="BJ263" s="31">
        <f t="shared" si="165"/>
        <v>165690.12599999999</v>
      </c>
      <c r="BK263" s="31">
        <f t="shared" si="175"/>
        <v>117</v>
      </c>
      <c r="BL263" s="29"/>
      <c r="BM263" s="28">
        <f t="shared" si="157"/>
        <v>28.016000000000005</v>
      </c>
      <c r="BN263" s="31">
        <f t="shared" si="166"/>
        <v>190480.78400000004</v>
      </c>
      <c r="BO263" s="31">
        <f t="shared" si="176"/>
        <v>134</v>
      </c>
      <c r="BP263" s="29"/>
      <c r="BQ263" s="28">
        <f t="shared" si="158"/>
        <v>31.518000000000004</v>
      </c>
      <c r="BR263" s="31">
        <f t="shared" si="167"/>
        <v>214921.24200000003</v>
      </c>
      <c r="BS263" s="31">
        <f t="shared" si="177"/>
        <v>151</v>
      </c>
      <c r="BT263" s="29"/>
      <c r="BU263" s="28">
        <f t="shared" si="159"/>
        <v>35.020000000000003</v>
      </c>
      <c r="BV263" s="31">
        <f t="shared" si="168"/>
        <v>239501.78000000003</v>
      </c>
      <c r="BW263" s="29"/>
    </row>
    <row r="264" spans="1:75" x14ac:dyDescent="0.4">
      <c r="A264" s="14">
        <v>5895</v>
      </c>
      <c r="B264" s="15" t="s">
        <v>296</v>
      </c>
      <c r="C264" s="3">
        <f>INDEX('[1]2013-14 ATR Data'!$A$1:$M$352,MATCH(A264,'[1]2013-14 ATR Data'!$A:$A,0),8)</f>
        <v>99701.87</v>
      </c>
      <c r="D264" s="3">
        <f>INDEX([2]Sheet1!$A$1:$N$343,MATCH(A264,[2]Sheet1!$A$1:$A$65536,0),6)</f>
        <v>97212.14</v>
      </c>
      <c r="E264" s="3">
        <f>INDEX('[3]2015-16 ATR Data'!$A$1:$K$372,MATCH($A264,'[3]2015-16 ATR Data'!$A:$A,0),6)</f>
        <v>108112.54</v>
      </c>
      <c r="F264" s="3">
        <f>INDEX('[4]349y2014'!$A$1:$CK$352,MATCH(A264,'[4]349y2014'!$A:$A,0),5)</f>
        <v>9460.2900000000009</v>
      </c>
      <c r="G264" s="3">
        <f>INDEX('[4]343y2015'!$A$1:$J$346,MATCH(A264,'[4]343y2015'!$A:$A,0),5)</f>
        <v>9460.2900000000009</v>
      </c>
      <c r="H264" s="3">
        <f>INDEX('[4]340y2016'!$A$1:$H$343,MATCH(A264,'[4]340y2016'!$A:$A,0),5)</f>
        <v>12000</v>
      </c>
      <c r="I264" s="3">
        <f t="shared" ref="I264:I327" si="184">E264-H264</f>
        <v>96112.54</v>
      </c>
      <c r="J264" s="3">
        <f t="shared" si="160"/>
        <v>274105.96999999997</v>
      </c>
      <c r="K264" s="29"/>
      <c r="L264" s="29">
        <v>1453125</v>
      </c>
      <c r="M264" s="29">
        <v>1679351</v>
      </c>
      <c r="N264" s="29">
        <v>1750734</v>
      </c>
      <c r="O264" s="29">
        <f t="shared" ref="O264:O327" si="185">SUM(L264:N264)</f>
        <v>4883210</v>
      </c>
      <c r="Q264" s="17">
        <f t="shared" ref="Q264:Q327" si="186">(J264/O264)</f>
        <v>5.6132333035032275E-2</v>
      </c>
      <c r="R264" s="29"/>
      <c r="S264" s="30">
        <v>299.60000000000002</v>
      </c>
      <c r="T264" s="19">
        <f t="shared" ref="T264:T327" si="187">ROUND(S264*Q264,4)</f>
        <v>16.8172</v>
      </c>
      <c r="U264" s="20">
        <f t="shared" ref="U264:U327" si="188">T264/$T$345</f>
        <v>8.2373896454191972E-4</v>
      </c>
      <c r="V264" s="19">
        <f t="shared" ref="V264:V327" si="189">U264*(0.9*$I$345)</f>
        <v>93968.538355379671</v>
      </c>
      <c r="W264" s="22"/>
      <c r="X264" s="21">
        <f t="shared" ref="X264:X327" si="190">V264/$V$345</f>
        <v>14.090349131111061</v>
      </c>
      <c r="Y264" s="21">
        <f t="shared" ref="Y264:Y327" si="191">(S264/$S$345)*(0.05*$I$345)</f>
        <v>3913.7091472639377</v>
      </c>
      <c r="Z264" s="22"/>
      <c r="AA264" s="23">
        <f t="shared" ref="AA264:AA327" si="192">Y264/$V$345</f>
        <v>0.58685097424860366</v>
      </c>
      <c r="AB264" s="23"/>
      <c r="AC264" s="21">
        <v>44252</v>
      </c>
      <c r="AD264" s="21">
        <f t="shared" ref="AD264:AD327" si="193">AC264/S264</f>
        <v>147.70360480640852</v>
      </c>
      <c r="AE264" s="23">
        <f t="shared" ref="AE264:AE327" si="194">AD264/$AD$345</f>
        <v>3.2688618132738264E-3</v>
      </c>
      <c r="AF264" s="22">
        <f t="shared" ref="AF264:AF327" si="195">AE264*(0.05*$I$345)</f>
        <v>20716.525494745136</v>
      </c>
      <c r="AG264" s="22"/>
      <c r="AH264" s="24">
        <f t="shared" ref="AH264:AH327" si="196">AF264/$V$345</f>
        <v>3.1063915871562657</v>
      </c>
      <c r="AI264" s="25">
        <f t="shared" si="178"/>
        <v>17.78</v>
      </c>
      <c r="AJ264" s="29"/>
      <c r="AK264" s="26">
        <f t="shared" ref="AK264:AK327" si="197">AI264*0.1</f>
        <v>1.7780000000000002</v>
      </c>
      <c r="AL264" s="31">
        <f t="shared" si="179"/>
        <v>11857.482000000002</v>
      </c>
      <c r="AM264" s="31">
        <f t="shared" si="169"/>
        <v>40</v>
      </c>
      <c r="AN264" s="29"/>
      <c r="AO264" s="26">
        <f t="shared" si="180"/>
        <v>3.56</v>
      </c>
      <c r="AP264" s="31">
        <f t="shared" si="161"/>
        <v>23777.24</v>
      </c>
      <c r="AQ264" s="31">
        <f t="shared" si="170"/>
        <v>79</v>
      </c>
      <c r="AR264" s="29"/>
      <c r="AS264" s="26">
        <f t="shared" si="181"/>
        <v>5.3340000000000005</v>
      </c>
      <c r="AT264" s="31">
        <f t="shared" ref="AT264:AT327" si="198">AS264*$AT$342</f>
        <v>35732.466</v>
      </c>
      <c r="AU264" s="31">
        <f t="shared" si="171"/>
        <v>119</v>
      </c>
      <c r="AV264" s="29"/>
      <c r="AW264" s="26">
        <f t="shared" si="182"/>
        <v>7.112000000000001</v>
      </c>
      <c r="AX264" s="31">
        <f t="shared" si="162"/>
        <v>47785.528000000006</v>
      </c>
      <c r="AY264" s="31">
        <f t="shared" si="172"/>
        <v>159</v>
      </c>
      <c r="AZ264" s="29"/>
      <c r="BA264" s="28">
        <f t="shared" si="183"/>
        <v>8.89</v>
      </c>
      <c r="BB264" s="31">
        <f t="shared" si="163"/>
        <v>59909.710000000006</v>
      </c>
      <c r="BC264" s="31">
        <f t="shared" si="173"/>
        <v>200</v>
      </c>
      <c r="BD264" s="29"/>
      <c r="BE264" s="28">
        <f t="shared" ref="BE264:BE327" si="199">$AI264*0.6</f>
        <v>10.668000000000001</v>
      </c>
      <c r="BF264" s="31">
        <f t="shared" si="164"/>
        <v>72105.012000000002</v>
      </c>
      <c r="BG264" s="31">
        <f t="shared" si="174"/>
        <v>241</v>
      </c>
      <c r="BH264" s="29"/>
      <c r="BI264" s="28">
        <f t="shared" ref="BI264:BI327" si="200">$AI264*0.7</f>
        <v>12.446</v>
      </c>
      <c r="BJ264" s="31">
        <f t="shared" si="165"/>
        <v>84122.513999999996</v>
      </c>
      <c r="BK264" s="31">
        <f t="shared" si="175"/>
        <v>281</v>
      </c>
      <c r="BL264" s="29"/>
      <c r="BM264" s="28">
        <f t="shared" ref="BM264:BM327" si="201">$AI264*0.8</f>
        <v>14.224000000000002</v>
      </c>
      <c r="BN264" s="31">
        <f t="shared" si="166"/>
        <v>96708.97600000001</v>
      </c>
      <c r="BO264" s="31">
        <f t="shared" si="176"/>
        <v>323</v>
      </c>
      <c r="BP264" s="29"/>
      <c r="BQ264" s="28">
        <f t="shared" ref="BQ264:BQ327" si="202">$AI264*0.9</f>
        <v>16.002000000000002</v>
      </c>
      <c r="BR264" s="31">
        <f t="shared" si="167"/>
        <v>109117.63800000002</v>
      </c>
      <c r="BS264" s="31">
        <f t="shared" si="177"/>
        <v>364</v>
      </c>
      <c r="BT264" s="29"/>
      <c r="BU264" s="28">
        <f t="shared" ref="BU264:BU327" si="203">$AI264</f>
        <v>17.78</v>
      </c>
      <c r="BV264" s="31">
        <f t="shared" si="168"/>
        <v>121597.42000000001</v>
      </c>
      <c r="BW264" s="29"/>
    </row>
    <row r="265" spans="1:75" x14ac:dyDescent="0.4">
      <c r="A265" s="14">
        <v>5922</v>
      </c>
      <c r="B265" s="15" t="s">
        <v>297</v>
      </c>
      <c r="C265" s="3">
        <f>INDEX('[1]2013-14 ATR Data'!$A$1:$M$352,MATCH(A265,'[1]2013-14 ATR Data'!$A:$A,0),8)</f>
        <v>414752.59</v>
      </c>
      <c r="D265" s="3">
        <f>INDEX([2]Sheet1!$A$1:$N$343,MATCH(A265,[2]Sheet1!$A$1:$A$65536,0),6)</f>
        <v>420151.83</v>
      </c>
      <c r="E265" s="3">
        <f>INDEX('[3]2015-16 ATR Data'!$A$1:$K$372,MATCH($A265,'[3]2015-16 ATR Data'!$A:$A,0),6)</f>
        <v>361455.96</v>
      </c>
      <c r="F265" s="3">
        <f>INDEX('[4]349y2014'!$A$1:$CK$352,MATCH(A265,'[4]349y2014'!$A:$A,0),5)</f>
        <v>60353.29</v>
      </c>
      <c r="G265" s="3">
        <f>INDEX('[4]343y2015'!$A$1:$J$346,MATCH(A265,'[4]343y2015'!$A:$A,0),5)</f>
        <v>60353.29</v>
      </c>
      <c r="H265" s="3">
        <f>INDEX('[4]340y2016'!$A$1:$H$343,MATCH(A265,'[4]340y2016'!$A:$A,0),5)</f>
        <v>35297.29</v>
      </c>
      <c r="I265" s="3">
        <f t="shared" si="184"/>
        <v>326158.67000000004</v>
      </c>
      <c r="J265" s="3">
        <f t="shared" ref="J265:J328" si="204">SUM(C265:E265)-(SUM(F265:H265))</f>
        <v>1040356.5100000001</v>
      </c>
      <c r="K265" s="29"/>
      <c r="L265" s="29">
        <v>4379493</v>
      </c>
      <c r="M265" s="29">
        <v>4367602</v>
      </c>
      <c r="N265" s="29">
        <v>4509137</v>
      </c>
      <c r="O265" s="29">
        <f t="shared" si="185"/>
        <v>13256232</v>
      </c>
      <c r="Q265" s="17">
        <f t="shared" si="186"/>
        <v>7.8480559935885263E-2</v>
      </c>
      <c r="R265" s="29"/>
      <c r="S265" s="30">
        <v>703.1</v>
      </c>
      <c r="T265" s="19">
        <f t="shared" si="187"/>
        <v>55.179699999999997</v>
      </c>
      <c r="U265" s="20">
        <f t="shared" si="188"/>
        <v>2.702808371294494E-3</v>
      </c>
      <c r="V265" s="19">
        <f t="shared" si="189"/>
        <v>308324.5579459329</v>
      </c>
      <c r="W265" s="22"/>
      <c r="X265" s="21">
        <f t="shared" si="190"/>
        <v>46.232502316079305</v>
      </c>
      <c r="Y265" s="21">
        <f t="shared" si="191"/>
        <v>9184.6759060122658</v>
      </c>
      <c r="Z265" s="22"/>
      <c r="AA265" s="23">
        <f t="shared" si="192"/>
        <v>1.3772193591261457</v>
      </c>
      <c r="AB265" s="23"/>
      <c r="AC265" s="21">
        <v>116483</v>
      </c>
      <c r="AD265" s="21">
        <f t="shared" si="193"/>
        <v>165.67060162139097</v>
      </c>
      <c r="AE265" s="23">
        <f t="shared" si="194"/>
        <v>3.6664934747670354E-3</v>
      </c>
      <c r="AF265" s="22">
        <f t="shared" si="195"/>
        <v>23236.529986642538</v>
      </c>
      <c r="AG265" s="22"/>
      <c r="AH265" s="24">
        <f t="shared" si="196"/>
        <v>3.4842600069939329</v>
      </c>
      <c r="AI265" s="25">
        <f t="shared" si="178"/>
        <v>51.09</v>
      </c>
      <c r="AJ265" s="29"/>
      <c r="AK265" s="26">
        <f t="shared" si="197"/>
        <v>5.1090000000000009</v>
      </c>
      <c r="AL265" s="31">
        <f t="shared" si="179"/>
        <v>34071.921000000009</v>
      </c>
      <c r="AM265" s="31">
        <f t="shared" si="169"/>
        <v>48</v>
      </c>
      <c r="AN265" s="29"/>
      <c r="AO265" s="26">
        <f t="shared" si="180"/>
        <v>10.220000000000001</v>
      </c>
      <c r="AP265" s="31">
        <f t="shared" ref="AP265:AP328" si="205">AO265*$AP$342</f>
        <v>68259.38</v>
      </c>
      <c r="AQ265" s="31">
        <f t="shared" si="170"/>
        <v>97</v>
      </c>
      <c r="AR265" s="29"/>
      <c r="AS265" s="26">
        <f t="shared" si="181"/>
        <v>15.327</v>
      </c>
      <c r="AT265" s="31">
        <f t="shared" si="198"/>
        <v>102675.573</v>
      </c>
      <c r="AU265" s="31">
        <f t="shared" si="171"/>
        <v>146</v>
      </c>
      <c r="AV265" s="29"/>
      <c r="AW265" s="26">
        <f t="shared" si="182"/>
        <v>20.436000000000003</v>
      </c>
      <c r="AX265" s="31">
        <f t="shared" ref="AX265:AX328" si="206">AW265*$AX$342</f>
        <v>137309.48400000003</v>
      </c>
      <c r="AY265" s="31">
        <f t="shared" si="172"/>
        <v>195</v>
      </c>
      <c r="AZ265" s="29"/>
      <c r="BA265" s="28">
        <f t="shared" si="183"/>
        <v>25.545000000000002</v>
      </c>
      <c r="BB265" s="31">
        <f t="shared" ref="BB265:BB328" si="207">BA265*$BB$342</f>
        <v>172147.755</v>
      </c>
      <c r="BC265" s="31">
        <f t="shared" si="173"/>
        <v>245</v>
      </c>
      <c r="BD265" s="29"/>
      <c r="BE265" s="28">
        <f t="shared" si="199"/>
        <v>30.654</v>
      </c>
      <c r="BF265" s="31">
        <f t="shared" ref="BF265:BF328" si="208">BE265*$BF$342</f>
        <v>207190.386</v>
      </c>
      <c r="BG265" s="31">
        <f t="shared" si="174"/>
        <v>295</v>
      </c>
      <c r="BH265" s="29"/>
      <c r="BI265" s="28">
        <f t="shared" si="200"/>
        <v>35.762999999999998</v>
      </c>
      <c r="BJ265" s="31">
        <f t="shared" ref="BJ265:BJ328" si="209">BI265*$BF$342</f>
        <v>241722.117</v>
      </c>
      <c r="BK265" s="31">
        <f t="shared" si="175"/>
        <v>344</v>
      </c>
      <c r="BL265" s="29"/>
      <c r="BM265" s="28">
        <f t="shared" si="201"/>
        <v>40.872000000000007</v>
      </c>
      <c r="BN265" s="31">
        <f t="shared" ref="BN265:BN328" si="210">BM265*$BN$342</f>
        <v>277888.72800000006</v>
      </c>
      <c r="BO265" s="31">
        <f t="shared" si="176"/>
        <v>395</v>
      </c>
      <c r="BP265" s="29"/>
      <c r="BQ265" s="28">
        <f t="shared" si="202"/>
        <v>45.981000000000002</v>
      </c>
      <c r="BR265" s="31">
        <f t="shared" ref="BR265:BR328" si="211">BQ265*$BR$342</f>
        <v>313544.43900000001</v>
      </c>
      <c r="BS265" s="31">
        <f t="shared" si="177"/>
        <v>446</v>
      </c>
      <c r="BT265" s="29"/>
      <c r="BU265" s="28">
        <f t="shared" si="203"/>
        <v>51.09</v>
      </c>
      <c r="BV265" s="31">
        <f t="shared" ref="BV265:BV328" si="212">BU265*$BV$342</f>
        <v>349404.51</v>
      </c>
      <c r="BW265" s="29"/>
    </row>
    <row r="266" spans="1:75" x14ac:dyDescent="0.4">
      <c r="A266" s="14">
        <v>5949</v>
      </c>
      <c r="B266" s="15" t="s">
        <v>298</v>
      </c>
      <c r="C266" s="3">
        <f>INDEX('[1]2013-14 ATR Data'!$A$1:$M$352,MATCH(A266,'[1]2013-14 ATR Data'!$A:$A,0),8)</f>
        <v>248420.31</v>
      </c>
      <c r="D266" s="3">
        <f>INDEX([2]Sheet1!$A$1:$N$343,MATCH(A266,[2]Sheet1!$A$1:$A$65536,0),6)</f>
        <v>300921.31</v>
      </c>
      <c r="E266" s="3">
        <f>INDEX('[3]2015-16 ATR Data'!$A$1:$K$372,MATCH($A266,'[3]2015-16 ATR Data'!$A:$A,0),6)</f>
        <v>307093.92</v>
      </c>
      <c r="F266" s="3">
        <f>INDEX('[4]349y2014'!$A$1:$CK$352,MATCH(A266,'[4]349y2014'!$A:$A,0),5)</f>
        <v>34138.720000000001</v>
      </c>
      <c r="G266" s="3">
        <f>INDEX('[4]343y2015'!$A$1:$J$346,MATCH(A266,'[4]343y2015'!$A:$A,0),5)</f>
        <v>47556.72</v>
      </c>
      <c r="H266" s="3">
        <f>INDEX('[4]340y2016'!$A$1:$H$343,MATCH(A266,'[4]340y2016'!$A:$A,0),5)</f>
        <v>59054.86</v>
      </c>
      <c r="I266" s="3">
        <f t="shared" si="184"/>
        <v>248039.06</v>
      </c>
      <c r="J266" s="3">
        <f t="shared" si="204"/>
        <v>715685.24</v>
      </c>
      <c r="K266" s="29"/>
      <c r="L266" s="29">
        <v>6012658</v>
      </c>
      <c r="M266" s="29">
        <v>6429023</v>
      </c>
      <c r="N266" s="29">
        <v>6567829</v>
      </c>
      <c r="O266" s="29">
        <f t="shared" si="185"/>
        <v>19009510</v>
      </c>
      <c r="Q266" s="17">
        <f t="shared" si="186"/>
        <v>3.7648799995370741E-2</v>
      </c>
      <c r="R266" s="29"/>
      <c r="S266" s="30">
        <v>1048</v>
      </c>
      <c r="T266" s="19">
        <f t="shared" si="187"/>
        <v>39.4559</v>
      </c>
      <c r="U266" s="20">
        <f t="shared" si="188"/>
        <v>1.9326262523529202E-3</v>
      </c>
      <c r="V266" s="19">
        <f t="shared" si="189"/>
        <v>220465.55029945678</v>
      </c>
      <c r="W266" s="22"/>
      <c r="X266" s="21">
        <f t="shared" si="190"/>
        <v>33.058262153164911</v>
      </c>
      <c r="Y266" s="21">
        <f t="shared" si="191"/>
        <v>13690.14414663754</v>
      </c>
      <c r="Z266" s="22"/>
      <c r="AA266" s="23">
        <f t="shared" si="192"/>
        <v>2.0528031408963172</v>
      </c>
      <c r="AB266" s="23"/>
      <c r="AC266" s="21">
        <v>108720</v>
      </c>
      <c r="AD266" s="21">
        <f t="shared" si="193"/>
        <v>103.74045801526718</v>
      </c>
      <c r="AE266" s="23">
        <f t="shared" si="194"/>
        <v>2.2959034895736691E-3</v>
      </c>
      <c r="AF266" s="22">
        <f t="shared" si="195"/>
        <v>14550.368260318675</v>
      </c>
      <c r="AG266" s="22"/>
      <c r="AH266" s="24">
        <f t="shared" si="196"/>
        <v>2.1817916119836069</v>
      </c>
      <c r="AI266" s="25">
        <f t="shared" si="178"/>
        <v>37.29</v>
      </c>
      <c r="AJ266" s="29"/>
      <c r="AK266" s="26">
        <f t="shared" si="197"/>
        <v>3.7290000000000001</v>
      </c>
      <c r="AL266" s="31">
        <f t="shared" si="179"/>
        <v>24868.701000000001</v>
      </c>
      <c r="AM266" s="31">
        <f t="shared" ref="AM266:AM329" si="213">ROUND(AL266/$S266,0)</f>
        <v>24</v>
      </c>
      <c r="AN266" s="29"/>
      <c r="AO266" s="26">
        <f t="shared" si="180"/>
        <v>7.46</v>
      </c>
      <c r="AP266" s="31">
        <f t="shared" si="205"/>
        <v>49825.34</v>
      </c>
      <c r="AQ266" s="31">
        <f t="shared" ref="AQ266:AQ329" si="214">ROUND(AP266/$S266,0)</f>
        <v>48</v>
      </c>
      <c r="AR266" s="29"/>
      <c r="AS266" s="26">
        <f t="shared" si="181"/>
        <v>11.186999999999999</v>
      </c>
      <c r="AT266" s="31">
        <f t="shared" si="198"/>
        <v>74941.712999999989</v>
      </c>
      <c r="AU266" s="31">
        <f t="shared" ref="AU266:AU329" si="215">ROUND(AT266/$S266,0)</f>
        <v>72</v>
      </c>
      <c r="AV266" s="29"/>
      <c r="AW266" s="26">
        <f t="shared" si="182"/>
        <v>14.916</v>
      </c>
      <c r="AX266" s="31">
        <f t="shared" si="206"/>
        <v>100220.60400000001</v>
      </c>
      <c r="AY266" s="31">
        <f t="shared" ref="AY266:AY329" si="216">ROUND(AX266/$S266,0)</f>
        <v>96</v>
      </c>
      <c r="AZ266" s="29"/>
      <c r="BA266" s="28">
        <f t="shared" si="183"/>
        <v>18.645</v>
      </c>
      <c r="BB266" s="31">
        <f t="shared" si="207"/>
        <v>125648.655</v>
      </c>
      <c r="BC266" s="31">
        <f t="shared" ref="BC266:BC329" si="217">ROUND(BB266/$S266,0)</f>
        <v>120</v>
      </c>
      <c r="BD266" s="29"/>
      <c r="BE266" s="28">
        <f t="shared" si="199"/>
        <v>22.373999999999999</v>
      </c>
      <c r="BF266" s="31">
        <f t="shared" si="208"/>
        <v>151225.86599999998</v>
      </c>
      <c r="BG266" s="31">
        <f t="shared" ref="BG266:BG329" si="218">ROUND(BF266/$S266,0)</f>
        <v>144</v>
      </c>
      <c r="BH266" s="29"/>
      <c r="BI266" s="28">
        <f t="shared" si="200"/>
        <v>26.102999999999998</v>
      </c>
      <c r="BJ266" s="31">
        <f t="shared" si="209"/>
        <v>176430.177</v>
      </c>
      <c r="BK266" s="31">
        <f t="shared" ref="BK266:BK329" si="219">ROUND(BJ266/$S266,0)</f>
        <v>168</v>
      </c>
      <c r="BL266" s="29"/>
      <c r="BM266" s="28">
        <f t="shared" si="201"/>
        <v>29.832000000000001</v>
      </c>
      <c r="BN266" s="31">
        <f t="shared" si="210"/>
        <v>202827.76800000001</v>
      </c>
      <c r="BO266" s="31">
        <f t="shared" ref="BO266:BO329" si="220">ROUND(BN266/$S266,0)</f>
        <v>194</v>
      </c>
      <c r="BP266" s="29"/>
      <c r="BQ266" s="28">
        <f t="shared" si="202"/>
        <v>33.561</v>
      </c>
      <c r="BR266" s="31">
        <f t="shared" si="211"/>
        <v>228852.459</v>
      </c>
      <c r="BS266" s="31">
        <f t="shared" ref="BS266:BS329" si="221">ROUND(BR266/$S266,0)</f>
        <v>218</v>
      </c>
      <c r="BT266" s="29"/>
      <c r="BU266" s="28">
        <f t="shared" si="203"/>
        <v>37.29</v>
      </c>
      <c r="BV266" s="31">
        <f t="shared" si="212"/>
        <v>255026.31</v>
      </c>
      <c r="BW266" s="29"/>
    </row>
    <row r="267" spans="1:75" x14ac:dyDescent="0.4">
      <c r="A267" s="14">
        <v>5976</v>
      </c>
      <c r="B267" s="15" t="s">
        <v>299</v>
      </c>
      <c r="C267" s="3">
        <f>INDEX('[1]2013-14 ATR Data'!$A$1:$M$352,MATCH(A267,'[1]2013-14 ATR Data'!$A:$A,0),8)</f>
        <v>217194.48</v>
      </c>
      <c r="D267" s="3">
        <f>INDEX([2]Sheet1!$A$1:$N$343,MATCH(A267,[2]Sheet1!$A$1:$A$65536,0),6)</f>
        <v>200156.1</v>
      </c>
      <c r="E267" s="3">
        <f>INDEX('[3]2015-16 ATR Data'!$A$1:$K$372,MATCH($A267,'[3]2015-16 ATR Data'!$A:$A,0),6)</f>
        <v>183494.73</v>
      </c>
      <c r="F267" s="3">
        <f>INDEX('[4]349y2014'!$A$1:$CK$352,MATCH(A267,'[4]349y2014'!$A:$A,0),5)</f>
        <v>23860.720000000001</v>
      </c>
      <c r="G267" s="3">
        <f>INDEX('[4]343y2015'!$A$1:$J$346,MATCH(A267,'[4]343y2015'!$A:$A,0),5)</f>
        <v>37233.43</v>
      </c>
      <c r="H267" s="3">
        <f>INDEX('[4]340y2016'!$A$1:$H$343,MATCH(A267,'[4]340y2016'!$A:$A,0),5)</f>
        <v>26664</v>
      </c>
      <c r="I267" s="3">
        <f t="shared" si="184"/>
        <v>156830.73000000001</v>
      </c>
      <c r="J267" s="3">
        <f t="shared" si="204"/>
        <v>513087.16000000003</v>
      </c>
      <c r="K267" s="29"/>
      <c r="L267" s="29">
        <v>6037142</v>
      </c>
      <c r="M267" s="29">
        <v>6210670</v>
      </c>
      <c r="N267" s="29">
        <v>6309989</v>
      </c>
      <c r="O267" s="29">
        <f t="shared" si="185"/>
        <v>18557801</v>
      </c>
      <c r="Q267" s="17">
        <f t="shared" si="186"/>
        <v>2.7648058086192435E-2</v>
      </c>
      <c r="R267" s="29"/>
      <c r="S267" s="30">
        <v>1075.7</v>
      </c>
      <c r="T267" s="19">
        <f t="shared" si="187"/>
        <v>29.741</v>
      </c>
      <c r="U267" s="20">
        <f t="shared" si="188"/>
        <v>1.4567716709345928E-3</v>
      </c>
      <c r="V267" s="19">
        <f t="shared" si="189"/>
        <v>166182.14085741661</v>
      </c>
      <c r="W267" s="22"/>
      <c r="X267" s="21">
        <f t="shared" si="190"/>
        <v>24.91859961874593</v>
      </c>
      <c r="Y267" s="21">
        <f t="shared" si="191"/>
        <v>14051.992422269084</v>
      </c>
      <c r="Z267" s="22"/>
      <c r="AA267" s="23">
        <f t="shared" si="192"/>
        <v>2.1070613918532142</v>
      </c>
      <c r="AB267" s="23"/>
      <c r="AC267" s="21">
        <v>66600</v>
      </c>
      <c r="AD267" s="21">
        <f t="shared" si="193"/>
        <v>61.913172817700101</v>
      </c>
      <c r="AE267" s="23">
        <f t="shared" si="194"/>
        <v>1.3702144008446156E-3</v>
      </c>
      <c r="AF267" s="22">
        <f t="shared" si="195"/>
        <v>8683.7814474436946</v>
      </c>
      <c r="AG267" s="22"/>
      <c r="AH267" s="24">
        <f t="shared" si="196"/>
        <v>1.3021114780992196</v>
      </c>
      <c r="AI267" s="25">
        <f t="shared" si="178"/>
        <v>28.33</v>
      </c>
      <c r="AJ267" s="29"/>
      <c r="AK267" s="26">
        <f t="shared" si="197"/>
        <v>2.8330000000000002</v>
      </c>
      <c r="AL267" s="31">
        <f t="shared" si="179"/>
        <v>18893.277000000002</v>
      </c>
      <c r="AM267" s="31">
        <f t="shared" si="213"/>
        <v>18</v>
      </c>
      <c r="AN267" s="29"/>
      <c r="AO267" s="26">
        <f t="shared" si="180"/>
        <v>5.67</v>
      </c>
      <c r="AP267" s="31">
        <f t="shared" si="205"/>
        <v>37869.93</v>
      </c>
      <c r="AQ267" s="31">
        <f t="shared" si="214"/>
        <v>35</v>
      </c>
      <c r="AR267" s="29"/>
      <c r="AS267" s="26">
        <f t="shared" si="181"/>
        <v>8.4989999999999988</v>
      </c>
      <c r="AT267" s="31">
        <f t="shared" si="198"/>
        <v>56934.800999999992</v>
      </c>
      <c r="AU267" s="31">
        <f t="shared" si="215"/>
        <v>53</v>
      </c>
      <c r="AV267" s="29"/>
      <c r="AW267" s="26">
        <f t="shared" si="182"/>
        <v>11.332000000000001</v>
      </c>
      <c r="AX267" s="31">
        <f t="shared" si="206"/>
        <v>76139.707999999999</v>
      </c>
      <c r="AY267" s="31">
        <f t="shared" si="216"/>
        <v>71</v>
      </c>
      <c r="AZ267" s="29"/>
      <c r="BA267" s="28">
        <f t="shared" si="183"/>
        <v>14.164999999999999</v>
      </c>
      <c r="BB267" s="31">
        <f t="shared" si="207"/>
        <v>95457.934999999998</v>
      </c>
      <c r="BC267" s="31">
        <f t="shared" si="217"/>
        <v>89</v>
      </c>
      <c r="BD267" s="29"/>
      <c r="BE267" s="28">
        <f t="shared" si="199"/>
        <v>16.997999999999998</v>
      </c>
      <c r="BF267" s="31">
        <f t="shared" si="208"/>
        <v>114889.48199999999</v>
      </c>
      <c r="BG267" s="31">
        <f t="shared" si="218"/>
        <v>107</v>
      </c>
      <c r="BH267" s="29"/>
      <c r="BI267" s="28">
        <f t="shared" si="200"/>
        <v>19.830999999999996</v>
      </c>
      <c r="BJ267" s="31">
        <f t="shared" si="209"/>
        <v>134037.72899999996</v>
      </c>
      <c r="BK267" s="31">
        <f t="shared" si="219"/>
        <v>125</v>
      </c>
      <c r="BL267" s="29"/>
      <c r="BM267" s="28">
        <f t="shared" si="201"/>
        <v>22.664000000000001</v>
      </c>
      <c r="BN267" s="31">
        <f t="shared" si="210"/>
        <v>154092.53600000002</v>
      </c>
      <c r="BO267" s="31">
        <f t="shared" si="220"/>
        <v>143</v>
      </c>
      <c r="BP267" s="29"/>
      <c r="BQ267" s="28">
        <f t="shared" si="202"/>
        <v>25.497</v>
      </c>
      <c r="BR267" s="31">
        <f t="shared" si="211"/>
        <v>173864.04300000001</v>
      </c>
      <c r="BS267" s="31">
        <f t="shared" si="221"/>
        <v>162</v>
      </c>
      <c r="BT267" s="29"/>
      <c r="BU267" s="28">
        <f t="shared" si="203"/>
        <v>28.33</v>
      </c>
      <c r="BV267" s="31">
        <f t="shared" si="212"/>
        <v>193748.87</v>
      </c>
      <c r="BW267" s="29"/>
    </row>
    <row r="268" spans="1:75" x14ac:dyDescent="0.4">
      <c r="A268" s="14">
        <v>5994</v>
      </c>
      <c r="B268" s="15" t="s">
        <v>300</v>
      </c>
      <c r="C268" s="3">
        <f>INDEX('[1]2013-14 ATR Data'!$A$1:$M$352,MATCH(A268,'[1]2013-14 ATR Data'!$A:$A,0),8)</f>
        <v>321787.38</v>
      </c>
      <c r="D268" s="3">
        <f>INDEX([2]Sheet1!$A$1:$N$343,MATCH(A268,[2]Sheet1!$A$1:$A$65536,0),6)</f>
        <v>284982.73</v>
      </c>
      <c r="E268" s="3">
        <f>INDEX('[3]2015-16 ATR Data'!$A$1:$K$372,MATCH($A268,'[3]2015-16 ATR Data'!$A:$A,0),6)</f>
        <v>263070.48</v>
      </c>
      <c r="F268" s="3">
        <f>INDEX('[4]349y2014'!$A$1:$CK$352,MATCH(A268,'[4]349y2014'!$A:$A,0),5)</f>
        <v>66148.44</v>
      </c>
      <c r="G268" s="3">
        <f>INDEX('[4]343y2015'!$A$1:$J$346,MATCH(A268,'[4]343y2015'!$A:$A,0),5)</f>
        <v>66148.44</v>
      </c>
      <c r="H268" s="3">
        <f>INDEX('[4]340y2016'!$A$1:$H$343,MATCH(A268,'[4]340y2016'!$A:$A,0),5)</f>
        <v>78113.3</v>
      </c>
      <c r="I268" s="3">
        <f t="shared" si="184"/>
        <v>184957.18</v>
      </c>
      <c r="J268" s="3">
        <f t="shared" si="204"/>
        <v>659430.40999999992</v>
      </c>
      <c r="K268" s="29"/>
      <c r="L268" s="29">
        <v>4644620</v>
      </c>
      <c r="M268" s="29">
        <v>4932595</v>
      </c>
      <c r="N268" s="29">
        <v>5070060</v>
      </c>
      <c r="O268" s="29">
        <f t="shared" si="185"/>
        <v>14647275</v>
      </c>
      <c r="Q268" s="17">
        <f t="shared" si="186"/>
        <v>4.5020688831198974E-2</v>
      </c>
      <c r="R268" s="29"/>
      <c r="S268" s="30">
        <v>765.6</v>
      </c>
      <c r="T268" s="19">
        <f t="shared" si="187"/>
        <v>34.467799999999997</v>
      </c>
      <c r="U268" s="20">
        <f t="shared" si="188"/>
        <v>1.6882994720903587E-3</v>
      </c>
      <c r="V268" s="19">
        <f t="shared" si="189"/>
        <v>192593.81979910776</v>
      </c>
      <c r="W268" s="22"/>
      <c r="X268" s="21">
        <f t="shared" si="190"/>
        <v>28.878965331999964</v>
      </c>
      <c r="Y268" s="21">
        <f t="shared" si="191"/>
        <v>10001.120571245896</v>
      </c>
      <c r="Z268" s="22"/>
      <c r="AA268" s="23">
        <f t="shared" si="192"/>
        <v>1.4996432105631872</v>
      </c>
      <c r="AB268" s="23"/>
      <c r="AC268" s="21">
        <v>82490</v>
      </c>
      <c r="AD268" s="21">
        <f t="shared" si="193"/>
        <v>107.74555903866248</v>
      </c>
      <c r="AE268" s="23">
        <f t="shared" si="194"/>
        <v>2.3845412842357586E-3</v>
      </c>
      <c r="AF268" s="22">
        <f t="shared" si="195"/>
        <v>15112.113368496286</v>
      </c>
      <c r="AG268" s="22"/>
      <c r="AH268" s="24">
        <f t="shared" si="196"/>
        <v>2.2660238969105242</v>
      </c>
      <c r="AI268" s="25">
        <f t="shared" si="178"/>
        <v>32.64</v>
      </c>
      <c r="AJ268" s="29"/>
      <c r="AK268" s="26">
        <f t="shared" si="197"/>
        <v>3.2640000000000002</v>
      </c>
      <c r="AL268" s="31">
        <f t="shared" si="179"/>
        <v>21767.616000000002</v>
      </c>
      <c r="AM268" s="31">
        <f t="shared" si="213"/>
        <v>28</v>
      </c>
      <c r="AN268" s="29"/>
      <c r="AO268" s="26">
        <f t="shared" si="180"/>
        <v>6.53</v>
      </c>
      <c r="AP268" s="31">
        <f t="shared" si="205"/>
        <v>43613.87</v>
      </c>
      <c r="AQ268" s="31">
        <f t="shared" si="214"/>
        <v>57</v>
      </c>
      <c r="AR268" s="29"/>
      <c r="AS268" s="26">
        <f t="shared" si="181"/>
        <v>9.7919999999999998</v>
      </c>
      <c r="AT268" s="31">
        <f t="shared" si="198"/>
        <v>65596.607999999993</v>
      </c>
      <c r="AU268" s="31">
        <f t="shared" si="215"/>
        <v>86</v>
      </c>
      <c r="AV268" s="29"/>
      <c r="AW268" s="26">
        <f t="shared" si="182"/>
        <v>13.056000000000001</v>
      </c>
      <c r="AX268" s="31">
        <f t="shared" si="206"/>
        <v>87723.26400000001</v>
      </c>
      <c r="AY268" s="31">
        <f t="shared" si="216"/>
        <v>115</v>
      </c>
      <c r="AZ268" s="29"/>
      <c r="BA268" s="28">
        <f t="shared" si="183"/>
        <v>16.32</v>
      </c>
      <c r="BB268" s="31">
        <f t="shared" si="207"/>
        <v>109980.48</v>
      </c>
      <c r="BC268" s="31">
        <f t="shared" si="217"/>
        <v>144</v>
      </c>
      <c r="BD268" s="29"/>
      <c r="BE268" s="28">
        <f t="shared" si="199"/>
        <v>19.584</v>
      </c>
      <c r="BF268" s="31">
        <f t="shared" si="208"/>
        <v>132368.25599999999</v>
      </c>
      <c r="BG268" s="31">
        <f t="shared" si="218"/>
        <v>173</v>
      </c>
      <c r="BH268" s="29"/>
      <c r="BI268" s="28">
        <f t="shared" si="200"/>
        <v>22.847999999999999</v>
      </c>
      <c r="BJ268" s="31">
        <f t="shared" si="209"/>
        <v>154429.63199999998</v>
      </c>
      <c r="BK268" s="31">
        <f t="shared" si="219"/>
        <v>202</v>
      </c>
      <c r="BL268" s="29"/>
      <c r="BM268" s="28">
        <f t="shared" si="201"/>
        <v>26.112000000000002</v>
      </c>
      <c r="BN268" s="31">
        <f t="shared" si="210"/>
        <v>177535.48800000001</v>
      </c>
      <c r="BO268" s="31">
        <f t="shared" si="220"/>
        <v>232</v>
      </c>
      <c r="BP268" s="29"/>
      <c r="BQ268" s="28">
        <f t="shared" si="202"/>
        <v>29.376000000000001</v>
      </c>
      <c r="BR268" s="31">
        <f t="shared" si="211"/>
        <v>200314.94400000002</v>
      </c>
      <c r="BS268" s="31">
        <f t="shared" si="221"/>
        <v>262</v>
      </c>
      <c r="BT268" s="29"/>
      <c r="BU268" s="28">
        <f t="shared" si="203"/>
        <v>32.64</v>
      </c>
      <c r="BV268" s="31">
        <f t="shared" si="212"/>
        <v>223224.95999999999</v>
      </c>
      <c r="BW268" s="29"/>
    </row>
    <row r="269" spans="1:75" x14ac:dyDescent="0.4">
      <c r="A269" s="14">
        <v>6003</v>
      </c>
      <c r="B269" s="15" t="s">
        <v>301</v>
      </c>
      <c r="C269" s="3">
        <f>INDEX('[1]2013-14 ATR Data'!$A$1:$M$352,MATCH(A269,'[1]2013-14 ATR Data'!$A:$A,0),8)</f>
        <v>184651.95</v>
      </c>
      <c r="D269" s="3">
        <f>INDEX([2]Sheet1!$A$1:$N$343,MATCH(A269,[2]Sheet1!$A$1:$A$65536,0),6)</f>
        <v>146851.22</v>
      </c>
      <c r="E269" s="3">
        <f>INDEX('[3]2015-16 ATR Data'!$A$1:$K$372,MATCH($A269,'[3]2015-16 ATR Data'!$A:$A,0),6)</f>
        <v>148879.29</v>
      </c>
      <c r="F269" s="3">
        <f>INDEX('[4]349y2014'!$A$1:$CK$352,MATCH(A269,'[4]349y2014'!$A:$A,0),5)</f>
        <v>22957.15</v>
      </c>
      <c r="G269" s="3">
        <f>INDEX('[4]343y2015'!$A$1:$J$346,MATCH(A269,'[4]343y2015'!$A:$A,0),5)</f>
        <v>14385.72</v>
      </c>
      <c r="H269" s="3">
        <f>INDEX('[4]340y2016'!$A$1:$H$343,MATCH(A269,'[4]340y2016'!$A:$A,0),5)</f>
        <v>14171.43</v>
      </c>
      <c r="I269" s="3">
        <f t="shared" si="184"/>
        <v>134707.86000000002</v>
      </c>
      <c r="J269" s="3">
        <f t="shared" si="204"/>
        <v>428868.16000000009</v>
      </c>
      <c r="K269" s="29"/>
      <c r="L269" s="29">
        <v>2006718</v>
      </c>
      <c r="M269" s="29">
        <v>2057543</v>
      </c>
      <c r="N269" s="29">
        <v>1947733</v>
      </c>
      <c r="O269" s="29">
        <f t="shared" si="185"/>
        <v>6011994</v>
      </c>
      <c r="Q269" s="17">
        <f t="shared" si="186"/>
        <v>7.1335427147798239E-2</v>
      </c>
      <c r="R269" s="29"/>
      <c r="S269" s="30">
        <v>408.9</v>
      </c>
      <c r="T269" s="19">
        <f t="shared" si="187"/>
        <v>29.1691</v>
      </c>
      <c r="U269" s="20">
        <f t="shared" si="188"/>
        <v>1.4287589034214798E-3</v>
      </c>
      <c r="V269" s="19">
        <f t="shared" si="189"/>
        <v>162986.5668566649</v>
      </c>
      <c r="W269" s="22"/>
      <c r="X269" s="21">
        <f t="shared" si="190"/>
        <v>24.439431227570086</v>
      </c>
      <c r="Y269" s="21">
        <f t="shared" si="191"/>
        <v>5341.5075778245127</v>
      </c>
      <c r="Z269" s="22"/>
      <c r="AA269" s="23">
        <f t="shared" si="192"/>
        <v>0.80094580564170237</v>
      </c>
      <c r="AB269" s="23"/>
      <c r="AC269" s="21">
        <v>40379</v>
      </c>
      <c r="AD269" s="21">
        <f t="shared" si="193"/>
        <v>98.750305698214731</v>
      </c>
      <c r="AE269" s="23">
        <f t="shared" si="194"/>
        <v>2.1854653024149162E-3</v>
      </c>
      <c r="AF269" s="22">
        <f t="shared" si="195"/>
        <v>13850.462406061604</v>
      </c>
      <c r="AG269" s="22"/>
      <c r="AH269" s="24">
        <f t="shared" si="196"/>
        <v>2.0768424660461244</v>
      </c>
      <c r="AI269" s="25">
        <f t="shared" si="178"/>
        <v>27.32</v>
      </c>
      <c r="AJ269" s="29"/>
      <c r="AK269" s="26">
        <f t="shared" si="197"/>
        <v>2.7320000000000002</v>
      </c>
      <c r="AL269" s="31">
        <f t="shared" si="179"/>
        <v>18219.708000000002</v>
      </c>
      <c r="AM269" s="31">
        <f t="shared" si="213"/>
        <v>45</v>
      </c>
      <c r="AN269" s="29"/>
      <c r="AO269" s="26">
        <f t="shared" si="180"/>
        <v>5.46</v>
      </c>
      <c r="AP269" s="31">
        <f t="shared" si="205"/>
        <v>36467.339999999997</v>
      </c>
      <c r="AQ269" s="31">
        <f t="shared" si="214"/>
        <v>89</v>
      </c>
      <c r="AR269" s="29"/>
      <c r="AS269" s="26">
        <f t="shared" si="181"/>
        <v>8.1959999999999997</v>
      </c>
      <c r="AT269" s="31">
        <f t="shared" si="198"/>
        <v>54905.004000000001</v>
      </c>
      <c r="AU269" s="31">
        <f t="shared" si="215"/>
        <v>134</v>
      </c>
      <c r="AV269" s="29"/>
      <c r="AW269" s="26">
        <f t="shared" si="182"/>
        <v>10.928000000000001</v>
      </c>
      <c r="AX269" s="31">
        <f t="shared" si="206"/>
        <v>73425.232000000004</v>
      </c>
      <c r="AY269" s="31">
        <f t="shared" si="216"/>
        <v>180</v>
      </c>
      <c r="AZ269" s="29"/>
      <c r="BA269" s="28">
        <f t="shared" si="183"/>
        <v>13.66</v>
      </c>
      <c r="BB269" s="31">
        <f t="shared" si="207"/>
        <v>92054.74</v>
      </c>
      <c r="BC269" s="31">
        <f t="shared" si="217"/>
        <v>225</v>
      </c>
      <c r="BD269" s="29"/>
      <c r="BE269" s="28">
        <f t="shared" si="199"/>
        <v>16.391999999999999</v>
      </c>
      <c r="BF269" s="31">
        <f t="shared" si="208"/>
        <v>110793.52799999999</v>
      </c>
      <c r="BG269" s="31">
        <f t="shared" si="218"/>
        <v>271</v>
      </c>
      <c r="BH269" s="29"/>
      <c r="BI269" s="28">
        <f t="shared" si="200"/>
        <v>19.123999999999999</v>
      </c>
      <c r="BJ269" s="31">
        <f t="shared" si="209"/>
        <v>129259.11599999999</v>
      </c>
      <c r="BK269" s="31">
        <f t="shared" si="219"/>
        <v>316</v>
      </c>
      <c r="BL269" s="29"/>
      <c r="BM269" s="28">
        <f t="shared" si="201"/>
        <v>21.856000000000002</v>
      </c>
      <c r="BN269" s="31">
        <f t="shared" si="210"/>
        <v>148598.94400000002</v>
      </c>
      <c r="BO269" s="31">
        <f t="shared" si="220"/>
        <v>363</v>
      </c>
      <c r="BP269" s="29"/>
      <c r="BQ269" s="28">
        <f t="shared" si="202"/>
        <v>24.588000000000001</v>
      </c>
      <c r="BR269" s="31">
        <f t="shared" si="211"/>
        <v>167665.57200000001</v>
      </c>
      <c r="BS269" s="31">
        <f t="shared" si="221"/>
        <v>410</v>
      </c>
      <c r="BT269" s="29"/>
      <c r="BU269" s="28">
        <f t="shared" si="203"/>
        <v>27.32</v>
      </c>
      <c r="BV269" s="31">
        <f t="shared" si="212"/>
        <v>186841.48</v>
      </c>
      <c r="BW269" s="29"/>
    </row>
    <row r="270" spans="1:75" x14ac:dyDescent="0.4">
      <c r="A270" s="14">
        <v>6012</v>
      </c>
      <c r="B270" s="15" t="s">
        <v>302</v>
      </c>
      <c r="C270" s="3">
        <f>INDEX('[1]2013-14 ATR Data'!$A$1:$M$352,MATCH(A270,'[1]2013-14 ATR Data'!$A:$A,0),8)</f>
        <v>202589.64</v>
      </c>
      <c r="D270" s="3">
        <f>INDEX([2]Sheet1!$A$1:$N$343,MATCH(A270,[2]Sheet1!$A$1:$A$65536,0),6)</f>
        <v>156235.96</v>
      </c>
      <c r="E270" s="3">
        <f>INDEX('[3]2015-16 ATR Data'!$A$1:$K$372,MATCH($A270,'[3]2015-16 ATR Data'!$A:$A,0),6)</f>
        <v>182682.05</v>
      </c>
      <c r="F270" s="3">
        <f>INDEX('[4]349y2014'!$A$1:$CK$352,MATCH(A270,'[4]349y2014'!$A:$A,0),5)</f>
        <v>33620.43</v>
      </c>
      <c r="G270" s="3">
        <f>INDEX('[4]343y2015'!$A$1:$J$346,MATCH(A270,'[4]343y2015'!$A:$A,0),5)</f>
        <v>13906.86</v>
      </c>
      <c r="H270" s="3">
        <f>INDEX('[4]340y2016'!$A$1:$H$343,MATCH(A270,'[4]340y2016'!$A:$A,0),5)</f>
        <v>13906.86</v>
      </c>
      <c r="I270" s="3">
        <f t="shared" si="184"/>
        <v>168775.19</v>
      </c>
      <c r="J270" s="3">
        <f t="shared" si="204"/>
        <v>480073.49999999988</v>
      </c>
      <c r="K270" s="29"/>
      <c r="L270" s="29">
        <v>3248370</v>
      </c>
      <c r="M270" s="29">
        <v>3396705</v>
      </c>
      <c r="N270" s="29">
        <v>3510976</v>
      </c>
      <c r="O270" s="29">
        <f t="shared" si="185"/>
        <v>10156051</v>
      </c>
      <c r="Q270" s="17">
        <f t="shared" si="186"/>
        <v>4.7269701579875867E-2</v>
      </c>
      <c r="R270" s="29"/>
      <c r="S270" s="30">
        <v>537.1</v>
      </c>
      <c r="T270" s="19">
        <f t="shared" si="187"/>
        <v>25.3886</v>
      </c>
      <c r="U270" s="20">
        <f t="shared" si="188"/>
        <v>1.2435827055139372E-3</v>
      </c>
      <c r="V270" s="19">
        <f t="shared" si="189"/>
        <v>141862.47608932477</v>
      </c>
      <c r="W270" s="22"/>
      <c r="X270" s="21">
        <f t="shared" si="190"/>
        <v>21.271926239214991</v>
      </c>
      <c r="Y270" s="21">
        <f t="shared" si="191"/>
        <v>7016.1988751517392</v>
      </c>
      <c r="Z270" s="22"/>
      <c r="AA270" s="23">
        <f t="shared" si="192"/>
        <v>1.0520616097093627</v>
      </c>
      <c r="AB270" s="23"/>
      <c r="AC270" s="21">
        <v>55476</v>
      </c>
      <c r="AD270" s="21">
        <f t="shared" si="193"/>
        <v>103.28802830013032</v>
      </c>
      <c r="AE270" s="23">
        <f t="shared" si="194"/>
        <v>2.2858906654388785E-3</v>
      </c>
      <c r="AF270" s="22">
        <f t="shared" si="195"/>
        <v>14486.911638928173</v>
      </c>
      <c r="AG270" s="22"/>
      <c r="AH270" s="24">
        <f t="shared" si="196"/>
        <v>2.1722764490820472</v>
      </c>
      <c r="AI270" s="25">
        <f t="shared" si="178"/>
        <v>24.5</v>
      </c>
      <c r="AJ270" s="29"/>
      <c r="AK270" s="26">
        <f t="shared" si="197"/>
        <v>2.4500000000000002</v>
      </c>
      <c r="AL270" s="31">
        <f t="shared" si="179"/>
        <v>16339.050000000001</v>
      </c>
      <c r="AM270" s="31">
        <f t="shared" si="213"/>
        <v>30</v>
      </c>
      <c r="AN270" s="29"/>
      <c r="AO270" s="26">
        <f t="shared" si="180"/>
        <v>4.9000000000000004</v>
      </c>
      <c r="AP270" s="31">
        <f t="shared" si="205"/>
        <v>32727.100000000002</v>
      </c>
      <c r="AQ270" s="31">
        <f t="shared" si="214"/>
        <v>61</v>
      </c>
      <c r="AR270" s="29"/>
      <c r="AS270" s="26">
        <f t="shared" si="181"/>
        <v>7.35</v>
      </c>
      <c r="AT270" s="31">
        <f t="shared" si="198"/>
        <v>49237.649999999994</v>
      </c>
      <c r="AU270" s="31">
        <f t="shared" si="215"/>
        <v>92</v>
      </c>
      <c r="AV270" s="29"/>
      <c r="AW270" s="26">
        <f t="shared" si="182"/>
        <v>9.8000000000000007</v>
      </c>
      <c r="AX270" s="31">
        <f t="shared" si="206"/>
        <v>65846.200000000012</v>
      </c>
      <c r="AY270" s="31">
        <f t="shared" si="216"/>
        <v>123</v>
      </c>
      <c r="AZ270" s="29"/>
      <c r="BA270" s="28">
        <f t="shared" si="183"/>
        <v>12.25</v>
      </c>
      <c r="BB270" s="31">
        <f t="shared" si="207"/>
        <v>82552.75</v>
      </c>
      <c r="BC270" s="31">
        <f t="shared" si="217"/>
        <v>154</v>
      </c>
      <c r="BD270" s="29"/>
      <c r="BE270" s="28">
        <f t="shared" si="199"/>
        <v>14.7</v>
      </c>
      <c r="BF270" s="31">
        <f t="shared" si="208"/>
        <v>99357.299999999988</v>
      </c>
      <c r="BG270" s="31">
        <f t="shared" si="218"/>
        <v>185</v>
      </c>
      <c r="BH270" s="29"/>
      <c r="BI270" s="28">
        <f t="shared" si="200"/>
        <v>17.149999999999999</v>
      </c>
      <c r="BJ270" s="31">
        <f t="shared" si="209"/>
        <v>115916.84999999999</v>
      </c>
      <c r="BK270" s="31">
        <f t="shared" si="219"/>
        <v>216</v>
      </c>
      <c r="BL270" s="29"/>
      <c r="BM270" s="28">
        <f t="shared" si="201"/>
        <v>19.600000000000001</v>
      </c>
      <c r="BN270" s="31">
        <f t="shared" si="210"/>
        <v>133260.40000000002</v>
      </c>
      <c r="BO270" s="31">
        <f t="shared" si="220"/>
        <v>248</v>
      </c>
      <c r="BP270" s="29"/>
      <c r="BQ270" s="28">
        <f t="shared" si="202"/>
        <v>22.05</v>
      </c>
      <c r="BR270" s="31">
        <f t="shared" si="211"/>
        <v>150358.95000000001</v>
      </c>
      <c r="BS270" s="31">
        <f t="shared" si="221"/>
        <v>280</v>
      </c>
      <c r="BT270" s="29"/>
      <c r="BU270" s="28">
        <f t="shared" si="203"/>
        <v>24.5</v>
      </c>
      <c r="BV270" s="31">
        <f t="shared" si="212"/>
        <v>167555.5</v>
      </c>
      <c r="BW270" s="29"/>
    </row>
    <row r="271" spans="1:75" x14ac:dyDescent="0.4">
      <c r="A271" s="14">
        <v>6030</v>
      </c>
      <c r="B271" s="15" t="s">
        <v>303</v>
      </c>
      <c r="C271" s="3">
        <f>INDEX('[1]2013-14 ATR Data'!$A$1:$M$352,MATCH(A271,'[1]2013-14 ATR Data'!$A:$A,0),8)</f>
        <v>315328.96999999997</v>
      </c>
      <c r="D271" s="3">
        <f>INDEX([2]Sheet1!$A$1:$N$343,MATCH(A271,[2]Sheet1!$A$1:$A$65536,0),6)</f>
        <v>297763.34999999998</v>
      </c>
      <c r="E271" s="3">
        <f>INDEX('[3]2015-16 ATR Data'!$A$1:$K$372,MATCH($A271,'[3]2015-16 ATR Data'!$A:$A,0),6)</f>
        <v>294288.74</v>
      </c>
      <c r="F271" s="3">
        <f>INDEX('[4]349y2014'!$A$1:$CK$352,MATCH(A271,'[4]349y2014'!$A:$A,0),5)</f>
        <v>70823.28</v>
      </c>
      <c r="G271" s="3">
        <f>INDEX('[4]343y2015'!$A$1:$J$346,MATCH(A271,'[4]343y2015'!$A:$A,0),5)</f>
        <v>68710.429999999993</v>
      </c>
      <c r="H271" s="3">
        <f>INDEX('[4]340y2016'!$A$1:$H$343,MATCH(A271,'[4]340y2016'!$A:$A,0),5)</f>
        <v>68710.149999999994</v>
      </c>
      <c r="I271" s="3">
        <f t="shared" si="184"/>
        <v>225578.59</v>
      </c>
      <c r="J271" s="3">
        <f t="shared" si="204"/>
        <v>699137.2</v>
      </c>
      <c r="K271" s="29"/>
      <c r="L271" s="29">
        <v>6498054</v>
      </c>
      <c r="M271" s="29">
        <v>7096180</v>
      </c>
      <c r="N271" s="29">
        <v>7354241</v>
      </c>
      <c r="O271" s="29">
        <f t="shared" si="185"/>
        <v>20948475</v>
      </c>
      <c r="Q271" s="17">
        <f t="shared" si="186"/>
        <v>3.3374133439307632E-2</v>
      </c>
      <c r="R271" s="29"/>
      <c r="S271" s="30">
        <v>1245.2</v>
      </c>
      <c r="T271" s="19">
        <f t="shared" si="187"/>
        <v>41.557499999999997</v>
      </c>
      <c r="U271" s="20">
        <f t="shared" si="188"/>
        <v>2.035566682857481E-3</v>
      </c>
      <c r="V271" s="19">
        <f t="shared" si="189"/>
        <v>232208.54438929728</v>
      </c>
      <c r="W271" s="22"/>
      <c r="X271" s="21">
        <f t="shared" si="190"/>
        <v>34.819094975153291</v>
      </c>
      <c r="Y271" s="21">
        <f t="shared" si="191"/>
        <v>16266.190354382694</v>
      </c>
      <c r="Z271" s="22"/>
      <c r="AA271" s="23">
        <f t="shared" si="192"/>
        <v>2.4390748769504715</v>
      </c>
      <c r="AB271" s="23"/>
      <c r="AC271" s="21">
        <v>84214</v>
      </c>
      <c r="AD271" s="21">
        <f t="shared" si="193"/>
        <v>67.630902666238356</v>
      </c>
      <c r="AE271" s="23">
        <f t="shared" si="194"/>
        <v>1.4967547705600315E-3</v>
      </c>
      <c r="AF271" s="22">
        <f t="shared" si="195"/>
        <v>9485.7354439934697</v>
      </c>
      <c r="AG271" s="22"/>
      <c r="AH271" s="24">
        <f t="shared" si="196"/>
        <v>1.4223624897276157</v>
      </c>
      <c r="AI271" s="25">
        <f t="shared" si="178"/>
        <v>38.68</v>
      </c>
      <c r="AJ271" s="29"/>
      <c r="AK271" s="26">
        <f t="shared" si="197"/>
        <v>3.8680000000000003</v>
      </c>
      <c r="AL271" s="31">
        <f t="shared" si="179"/>
        <v>25795.692000000003</v>
      </c>
      <c r="AM271" s="31">
        <f t="shared" si="213"/>
        <v>21</v>
      </c>
      <c r="AN271" s="29"/>
      <c r="AO271" s="26">
        <f t="shared" si="180"/>
        <v>7.74</v>
      </c>
      <c r="AP271" s="31">
        <f t="shared" si="205"/>
        <v>51695.46</v>
      </c>
      <c r="AQ271" s="31">
        <f t="shared" si="214"/>
        <v>42</v>
      </c>
      <c r="AR271" s="29"/>
      <c r="AS271" s="26">
        <f t="shared" si="181"/>
        <v>11.603999999999999</v>
      </c>
      <c r="AT271" s="31">
        <f t="shared" si="198"/>
        <v>77735.195999999996</v>
      </c>
      <c r="AU271" s="31">
        <f t="shared" si="215"/>
        <v>62</v>
      </c>
      <c r="AV271" s="29"/>
      <c r="AW271" s="26">
        <f t="shared" si="182"/>
        <v>15.472000000000001</v>
      </c>
      <c r="AX271" s="31">
        <f t="shared" si="206"/>
        <v>103956.368</v>
      </c>
      <c r="AY271" s="31">
        <f t="shared" si="216"/>
        <v>83</v>
      </c>
      <c r="AZ271" s="29"/>
      <c r="BA271" s="28">
        <f t="shared" si="183"/>
        <v>19.34</v>
      </c>
      <c r="BB271" s="31">
        <f t="shared" si="207"/>
        <v>130332.26</v>
      </c>
      <c r="BC271" s="31">
        <f t="shared" si="217"/>
        <v>105</v>
      </c>
      <c r="BD271" s="29"/>
      <c r="BE271" s="28">
        <f t="shared" si="199"/>
        <v>23.207999999999998</v>
      </c>
      <c r="BF271" s="31">
        <f t="shared" si="208"/>
        <v>156862.872</v>
      </c>
      <c r="BG271" s="31">
        <f t="shared" si="218"/>
        <v>126</v>
      </c>
      <c r="BH271" s="29"/>
      <c r="BI271" s="28">
        <f t="shared" si="200"/>
        <v>27.075999999999997</v>
      </c>
      <c r="BJ271" s="31">
        <f t="shared" si="209"/>
        <v>183006.68399999998</v>
      </c>
      <c r="BK271" s="31">
        <f t="shared" si="219"/>
        <v>147</v>
      </c>
      <c r="BL271" s="29"/>
      <c r="BM271" s="28">
        <f t="shared" si="201"/>
        <v>30.944000000000003</v>
      </c>
      <c r="BN271" s="31">
        <f t="shared" si="210"/>
        <v>210388.25600000002</v>
      </c>
      <c r="BO271" s="31">
        <f t="shared" si="220"/>
        <v>169</v>
      </c>
      <c r="BP271" s="29"/>
      <c r="BQ271" s="28">
        <f t="shared" si="202"/>
        <v>34.811999999999998</v>
      </c>
      <c r="BR271" s="31">
        <f t="shared" si="211"/>
        <v>237383.02799999999</v>
      </c>
      <c r="BS271" s="31">
        <f t="shared" si="221"/>
        <v>191</v>
      </c>
      <c r="BT271" s="29"/>
      <c r="BU271" s="28">
        <f t="shared" si="203"/>
        <v>38.68</v>
      </c>
      <c r="BV271" s="31">
        <f t="shared" si="212"/>
        <v>264532.52</v>
      </c>
      <c r="BW271" s="29"/>
    </row>
    <row r="272" spans="1:75" x14ac:dyDescent="0.4">
      <c r="A272" s="14">
        <v>6039</v>
      </c>
      <c r="B272" s="15" t="s">
        <v>304</v>
      </c>
      <c r="C272" s="3">
        <f>INDEX('[1]2013-14 ATR Data'!$A$1:$M$352,MATCH(A272,'[1]2013-14 ATR Data'!$A:$A,0),8)</f>
        <v>2188271.91</v>
      </c>
      <c r="D272" s="3">
        <f>INDEX([2]Sheet1!$A$1:$N$343,MATCH(A272,[2]Sheet1!$A$1:$A$65536,0),6)</f>
        <v>2234091.09</v>
      </c>
      <c r="E272" s="3">
        <f>INDEX('[3]2015-16 ATR Data'!$A$1:$K$372,MATCH($A272,'[3]2015-16 ATR Data'!$A:$A,0),6)</f>
        <v>2291019.12</v>
      </c>
      <c r="F272" s="3">
        <f>INDEX('[4]349y2014'!$A$1:$CK$352,MATCH(A272,'[4]349y2014'!$A:$A,0),5)</f>
        <v>298475.46000000002</v>
      </c>
      <c r="G272" s="3">
        <f>INDEX('[4]343y2015'!$A$1:$J$346,MATCH(A272,'[4]343y2015'!$A:$A,0),5)</f>
        <v>264622.46999999997</v>
      </c>
      <c r="H272" s="3">
        <f>INDEX('[4]340y2016'!$A$1:$H$343,MATCH(A272,'[4]340y2016'!$A:$A,0),5)</f>
        <v>197700.32</v>
      </c>
      <c r="I272" s="3">
        <f t="shared" si="184"/>
        <v>2093318.8</v>
      </c>
      <c r="J272" s="3">
        <f t="shared" si="204"/>
        <v>5952583.8700000001</v>
      </c>
      <c r="K272" s="29"/>
      <c r="L272" s="29">
        <v>85264918</v>
      </c>
      <c r="M272" s="29">
        <v>89965585</v>
      </c>
      <c r="N272" s="29">
        <v>92381494</v>
      </c>
      <c r="O272" s="29">
        <f t="shared" si="185"/>
        <v>267611997</v>
      </c>
      <c r="Q272" s="17">
        <f t="shared" si="186"/>
        <v>2.2243337132602469E-2</v>
      </c>
      <c r="R272" s="29"/>
      <c r="S272" s="30">
        <v>14504</v>
      </c>
      <c r="T272" s="19">
        <f t="shared" si="187"/>
        <v>322.61739999999998</v>
      </c>
      <c r="U272" s="20">
        <f t="shared" si="188"/>
        <v>1.5802423888590628E-2</v>
      </c>
      <c r="V272" s="19">
        <f t="shared" si="189"/>
        <v>1802671.4034448576</v>
      </c>
      <c r="W272" s="22"/>
      <c r="X272" s="21">
        <f t="shared" si="190"/>
        <v>270.30610338054544</v>
      </c>
      <c r="Y272" s="21">
        <f t="shared" si="191"/>
        <v>189467.41479277753</v>
      </c>
      <c r="Z272" s="22"/>
      <c r="AA272" s="23">
        <f t="shared" si="192"/>
        <v>28.41016865988567</v>
      </c>
      <c r="AB272" s="23"/>
      <c r="AC272" s="21">
        <v>436761</v>
      </c>
      <c r="AD272" s="21">
        <f t="shared" si="193"/>
        <v>30.113141202426917</v>
      </c>
      <c r="AE272" s="23">
        <f t="shared" si="194"/>
        <v>6.664407242013711E-4</v>
      </c>
      <c r="AF272" s="22">
        <f t="shared" si="195"/>
        <v>4223.5912810969548</v>
      </c>
      <c r="AG272" s="22"/>
      <c r="AH272" s="24">
        <f t="shared" si="196"/>
        <v>0.63331703120362193</v>
      </c>
      <c r="AI272" s="25">
        <f t="shared" si="178"/>
        <v>299.35000000000002</v>
      </c>
      <c r="AJ272" s="29"/>
      <c r="AK272" s="26">
        <f t="shared" si="197"/>
        <v>29.935000000000002</v>
      </c>
      <c r="AL272" s="31">
        <f t="shared" si="179"/>
        <v>199636.51500000001</v>
      </c>
      <c r="AM272" s="31">
        <f t="shared" si="213"/>
        <v>14</v>
      </c>
      <c r="AN272" s="29"/>
      <c r="AO272" s="26">
        <f t="shared" si="180"/>
        <v>59.87</v>
      </c>
      <c r="AP272" s="31">
        <f t="shared" si="205"/>
        <v>399871.73</v>
      </c>
      <c r="AQ272" s="31">
        <f t="shared" si="214"/>
        <v>28</v>
      </c>
      <c r="AR272" s="29"/>
      <c r="AS272" s="26">
        <f t="shared" si="181"/>
        <v>89.805000000000007</v>
      </c>
      <c r="AT272" s="31">
        <f t="shared" si="198"/>
        <v>601603.69500000007</v>
      </c>
      <c r="AU272" s="31">
        <f t="shared" si="215"/>
        <v>41</v>
      </c>
      <c r="AV272" s="29"/>
      <c r="AW272" s="26">
        <f t="shared" si="182"/>
        <v>119.74000000000001</v>
      </c>
      <c r="AX272" s="31">
        <f t="shared" si="206"/>
        <v>804533.06</v>
      </c>
      <c r="AY272" s="31">
        <f t="shared" si="216"/>
        <v>55</v>
      </c>
      <c r="AZ272" s="29"/>
      <c r="BA272" s="28">
        <f t="shared" si="183"/>
        <v>149.67500000000001</v>
      </c>
      <c r="BB272" s="31">
        <f t="shared" si="207"/>
        <v>1008659.8250000001</v>
      </c>
      <c r="BC272" s="31">
        <f t="shared" si="217"/>
        <v>70</v>
      </c>
      <c r="BD272" s="29"/>
      <c r="BE272" s="28">
        <f t="shared" si="199"/>
        <v>179.61</v>
      </c>
      <c r="BF272" s="31">
        <f t="shared" si="208"/>
        <v>1213983.99</v>
      </c>
      <c r="BG272" s="31">
        <f t="shared" si="218"/>
        <v>84</v>
      </c>
      <c r="BH272" s="29"/>
      <c r="BI272" s="28">
        <f t="shared" si="200"/>
        <v>209.54500000000002</v>
      </c>
      <c r="BJ272" s="31">
        <f t="shared" si="209"/>
        <v>1416314.655</v>
      </c>
      <c r="BK272" s="31">
        <f t="shared" si="219"/>
        <v>98</v>
      </c>
      <c r="BL272" s="29"/>
      <c r="BM272" s="28">
        <f t="shared" si="201"/>
        <v>239.48000000000002</v>
      </c>
      <c r="BN272" s="31">
        <f t="shared" si="210"/>
        <v>1628224.52</v>
      </c>
      <c r="BO272" s="31">
        <f t="shared" si="220"/>
        <v>112</v>
      </c>
      <c r="BP272" s="29"/>
      <c r="BQ272" s="28">
        <f t="shared" si="202"/>
        <v>269.41500000000002</v>
      </c>
      <c r="BR272" s="31">
        <f t="shared" si="211"/>
        <v>1837140.8850000002</v>
      </c>
      <c r="BS272" s="31">
        <f t="shared" si="221"/>
        <v>127</v>
      </c>
      <c r="BT272" s="29"/>
      <c r="BU272" s="28">
        <f t="shared" si="203"/>
        <v>299.35000000000002</v>
      </c>
      <c r="BV272" s="31">
        <f t="shared" si="212"/>
        <v>2047254.6500000001</v>
      </c>
      <c r="BW272" s="29"/>
    </row>
    <row r="273" spans="1:75" x14ac:dyDescent="0.4">
      <c r="A273" s="14">
        <v>6048</v>
      </c>
      <c r="B273" s="15" t="s">
        <v>305</v>
      </c>
      <c r="C273" s="3">
        <f>INDEX('[1]2013-14 ATR Data'!$A$1:$M$352,MATCH(A273,'[1]2013-14 ATR Data'!$A:$A,0),8)</f>
        <v>275002.43</v>
      </c>
      <c r="D273" s="3">
        <f>INDEX([2]Sheet1!$A$1:$N$343,MATCH(A273,[2]Sheet1!$A$1:$A$65536,0),6)</f>
        <v>305165.26</v>
      </c>
      <c r="E273" s="3">
        <f>INDEX('[3]2015-16 ATR Data'!$A$1:$K$372,MATCH($A273,'[3]2015-16 ATR Data'!$A:$A,0),6)</f>
        <v>368520.35</v>
      </c>
      <c r="F273" s="3">
        <f>INDEX('[4]349y2014'!$A$1:$CK$352,MATCH(A273,'[4]349y2014'!$A:$A,0),5)</f>
        <v>62939</v>
      </c>
      <c r="G273" s="3">
        <f>INDEX('[4]343y2015'!$A$1:$J$346,MATCH(A273,'[4]343y2015'!$A:$A,0),5)</f>
        <v>52735.86</v>
      </c>
      <c r="H273" s="3">
        <f>INDEX('[4]340y2016'!$A$1:$H$343,MATCH(A273,'[4]340y2016'!$A:$A,0),5)</f>
        <v>67507.289999999994</v>
      </c>
      <c r="I273" s="3">
        <f t="shared" si="184"/>
        <v>301013.06</v>
      </c>
      <c r="J273" s="3">
        <f t="shared" si="204"/>
        <v>765505.8899999999</v>
      </c>
      <c r="K273" s="29"/>
      <c r="L273" s="29">
        <v>2964302</v>
      </c>
      <c r="M273" s="29">
        <v>3159871</v>
      </c>
      <c r="N273" s="29">
        <v>3046362</v>
      </c>
      <c r="O273" s="29">
        <f t="shared" si="185"/>
        <v>9170535</v>
      </c>
      <c r="Q273" s="17">
        <f t="shared" si="186"/>
        <v>8.347450721250177E-2</v>
      </c>
      <c r="R273" s="29"/>
      <c r="S273" s="30">
        <v>473</v>
      </c>
      <c r="T273" s="19">
        <f t="shared" si="187"/>
        <v>39.483400000000003</v>
      </c>
      <c r="U273" s="20">
        <f t="shared" si="188"/>
        <v>1.9339732555118828E-3</v>
      </c>
      <c r="V273" s="19">
        <f t="shared" si="189"/>
        <v>220619.21052855396</v>
      </c>
      <c r="W273" s="22"/>
      <c r="X273" s="21">
        <f t="shared" si="190"/>
        <v>33.081303123189976</v>
      </c>
      <c r="Y273" s="21">
        <f t="shared" si="191"/>
        <v>6178.8532264881251</v>
      </c>
      <c r="Z273" s="22"/>
      <c r="AA273" s="23">
        <f t="shared" si="192"/>
        <v>0.92650370767553236</v>
      </c>
      <c r="AB273" s="23"/>
      <c r="AC273" s="21">
        <v>127312</v>
      </c>
      <c r="AD273" s="21">
        <f t="shared" si="193"/>
        <v>269.1585623678647</v>
      </c>
      <c r="AE273" s="23">
        <f t="shared" si="194"/>
        <v>5.9568088902987974E-3</v>
      </c>
      <c r="AF273" s="22">
        <f t="shared" si="195"/>
        <v>37751.483633261239</v>
      </c>
      <c r="AG273" s="22"/>
      <c r="AH273" s="24">
        <f t="shared" si="196"/>
        <v>5.6607412855392472</v>
      </c>
      <c r="AI273" s="25">
        <f t="shared" si="178"/>
        <v>39.67</v>
      </c>
      <c r="AJ273" s="29"/>
      <c r="AK273" s="26">
        <f t="shared" si="197"/>
        <v>3.9670000000000005</v>
      </c>
      <c r="AL273" s="31">
        <f t="shared" si="179"/>
        <v>26455.923000000003</v>
      </c>
      <c r="AM273" s="31">
        <f t="shared" si="213"/>
        <v>56</v>
      </c>
      <c r="AN273" s="29"/>
      <c r="AO273" s="26">
        <f t="shared" si="180"/>
        <v>7.93</v>
      </c>
      <c r="AP273" s="31">
        <f t="shared" si="205"/>
        <v>52964.47</v>
      </c>
      <c r="AQ273" s="31">
        <f t="shared" si="214"/>
        <v>112</v>
      </c>
      <c r="AR273" s="29"/>
      <c r="AS273" s="26">
        <f t="shared" si="181"/>
        <v>11.901</v>
      </c>
      <c r="AT273" s="31">
        <f t="shared" si="198"/>
        <v>79724.798999999999</v>
      </c>
      <c r="AU273" s="31">
        <f t="shared" si="215"/>
        <v>169</v>
      </c>
      <c r="AV273" s="29"/>
      <c r="AW273" s="26">
        <f t="shared" si="182"/>
        <v>15.868000000000002</v>
      </c>
      <c r="AX273" s="31">
        <f t="shared" si="206"/>
        <v>106617.09200000002</v>
      </c>
      <c r="AY273" s="31">
        <f t="shared" si="216"/>
        <v>225</v>
      </c>
      <c r="AZ273" s="29"/>
      <c r="BA273" s="28">
        <f t="shared" si="183"/>
        <v>19.835000000000001</v>
      </c>
      <c r="BB273" s="31">
        <f t="shared" si="207"/>
        <v>133668.065</v>
      </c>
      <c r="BC273" s="31">
        <f t="shared" si="217"/>
        <v>283</v>
      </c>
      <c r="BD273" s="29"/>
      <c r="BE273" s="28">
        <f t="shared" si="199"/>
        <v>23.802</v>
      </c>
      <c r="BF273" s="31">
        <f t="shared" si="208"/>
        <v>160877.71799999999</v>
      </c>
      <c r="BG273" s="31">
        <f t="shared" si="218"/>
        <v>340</v>
      </c>
      <c r="BH273" s="29"/>
      <c r="BI273" s="28">
        <f t="shared" si="200"/>
        <v>27.768999999999998</v>
      </c>
      <c r="BJ273" s="31">
        <f t="shared" si="209"/>
        <v>187690.671</v>
      </c>
      <c r="BK273" s="31">
        <f t="shared" si="219"/>
        <v>397</v>
      </c>
      <c r="BL273" s="29"/>
      <c r="BM273" s="28">
        <f t="shared" si="201"/>
        <v>31.736000000000004</v>
      </c>
      <c r="BN273" s="31">
        <f t="shared" si="210"/>
        <v>215773.06400000004</v>
      </c>
      <c r="BO273" s="31">
        <f t="shared" si="220"/>
        <v>456</v>
      </c>
      <c r="BP273" s="29"/>
      <c r="BQ273" s="28">
        <f t="shared" si="202"/>
        <v>35.703000000000003</v>
      </c>
      <c r="BR273" s="31">
        <f t="shared" si="211"/>
        <v>243458.75700000001</v>
      </c>
      <c r="BS273" s="31">
        <f t="shared" si="221"/>
        <v>515</v>
      </c>
      <c r="BT273" s="29"/>
      <c r="BU273" s="28">
        <f t="shared" si="203"/>
        <v>39.67</v>
      </c>
      <c r="BV273" s="31">
        <f t="shared" si="212"/>
        <v>271303.13</v>
      </c>
      <c r="BW273" s="29"/>
    </row>
    <row r="274" spans="1:75" x14ac:dyDescent="0.4">
      <c r="A274" s="14">
        <v>6091</v>
      </c>
      <c r="B274" s="15" t="s">
        <v>306</v>
      </c>
      <c r="C274" s="3">
        <f>INDEX('[1]2013-14 ATR Data'!$A$1:$M$352,MATCH(A274,'[1]2013-14 ATR Data'!$A:$A,0),8)</f>
        <v>231777.62</v>
      </c>
      <c r="D274" s="3">
        <f>INDEX([2]Sheet1!$A$1:$N$343,MATCH(A274,[2]Sheet1!$A$1:$A$65536,0),6)</f>
        <v>412814.36</v>
      </c>
      <c r="E274" s="3">
        <f>INDEX('[3]2015-16 ATR Data'!$A$1:$K$372,MATCH($A274,'[3]2015-16 ATR Data'!$A:$A,0),6)</f>
        <v>427933.12</v>
      </c>
      <c r="F274" s="3">
        <f>INDEX('[4]349y2014'!$A$1:$CK$352,MATCH(A274,'[4]349y2014'!$A:$A,0),5)</f>
        <v>18562.14</v>
      </c>
      <c r="G274" s="3">
        <f>INDEX('[4]343y2015'!$A$1:$J$346,MATCH(A274,'[4]343y2015'!$A:$A,0),5)</f>
        <v>59153.14</v>
      </c>
      <c r="H274" s="3">
        <f>INDEX('[4]340y2016'!$A$1:$H$343,MATCH(A274,'[4]340y2016'!$A:$A,0),5)</f>
        <v>72901.570000000007</v>
      </c>
      <c r="I274" s="3">
        <f t="shared" si="184"/>
        <v>355031.55</v>
      </c>
      <c r="J274" s="3">
        <f t="shared" si="204"/>
        <v>921908.25000000012</v>
      </c>
      <c r="K274" s="29"/>
      <c r="L274" s="29">
        <v>5832049</v>
      </c>
      <c r="M274" s="29">
        <v>5832049</v>
      </c>
      <c r="N274" s="29">
        <v>5862199</v>
      </c>
      <c r="O274" s="29">
        <f t="shared" si="185"/>
        <v>17526297</v>
      </c>
      <c r="Q274" s="17">
        <f t="shared" si="186"/>
        <v>5.2601428014143553E-2</v>
      </c>
      <c r="R274" s="29"/>
      <c r="S274" s="30">
        <v>920.1</v>
      </c>
      <c r="T274" s="19">
        <f t="shared" si="187"/>
        <v>48.398600000000002</v>
      </c>
      <c r="U274" s="20">
        <f t="shared" si="188"/>
        <v>2.3706569850675831E-3</v>
      </c>
      <c r="V274" s="19">
        <f t="shared" si="189"/>
        <v>270434.18050844839</v>
      </c>
      <c r="W274" s="22"/>
      <c r="X274" s="21">
        <f t="shared" si="190"/>
        <v>40.550934249280012</v>
      </c>
      <c r="Y274" s="21">
        <f t="shared" si="191"/>
        <v>12019.371783703435</v>
      </c>
      <c r="Z274" s="22"/>
      <c r="AA274" s="23">
        <f t="shared" si="192"/>
        <v>1.8022749713155548</v>
      </c>
      <c r="AB274" s="23"/>
      <c r="AC274" s="21">
        <v>190572</v>
      </c>
      <c r="AD274" s="21">
        <f t="shared" si="193"/>
        <v>207.12096511248777</v>
      </c>
      <c r="AE274" s="23">
        <f t="shared" si="194"/>
        <v>4.5838408241425403E-3</v>
      </c>
      <c r="AF274" s="22">
        <f t="shared" si="195"/>
        <v>29050.250736080216</v>
      </c>
      <c r="AG274" s="22"/>
      <c r="AH274" s="24">
        <f t="shared" si="196"/>
        <v>4.3560130058599817</v>
      </c>
      <c r="AI274" s="25">
        <f t="shared" si="178"/>
        <v>46.71</v>
      </c>
      <c r="AJ274" s="29"/>
      <c r="AK274" s="26">
        <f t="shared" si="197"/>
        <v>4.6710000000000003</v>
      </c>
      <c r="AL274" s="31">
        <f t="shared" si="179"/>
        <v>31150.899000000001</v>
      </c>
      <c r="AM274" s="31">
        <f t="shared" si="213"/>
        <v>34</v>
      </c>
      <c r="AN274" s="29"/>
      <c r="AO274" s="26">
        <f t="shared" si="180"/>
        <v>9.34</v>
      </c>
      <c r="AP274" s="31">
        <f t="shared" si="205"/>
        <v>62381.86</v>
      </c>
      <c r="AQ274" s="31">
        <f t="shared" si="214"/>
        <v>68</v>
      </c>
      <c r="AR274" s="29"/>
      <c r="AS274" s="26">
        <f t="shared" si="181"/>
        <v>14.013</v>
      </c>
      <c r="AT274" s="31">
        <f t="shared" si="198"/>
        <v>93873.087</v>
      </c>
      <c r="AU274" s="31">
        <f t="shared" si="215"/>
        <v>102</v>
      </c>
      <c r="AV274" s="29"/>
      <c r="AW274" s="26">
        <f t="shared" si="182"/>
        <v>18.684000000000001</v>
      </c>
      <c r="AX274" s="31">
        <f t="shared" si="206"/>
        <v>125537.796</v>
      </c>
      <c r="AY274" s="31">
        <f t="shared" si="216"/>
        <v>136</v>
      </c>
      <c r="AZ274" s="29"/>
      <c r="BA274" s="28">
        <f t="shared" si="183"/>
        <v>23.355</v>
      </c>
      <c r="BB274" s="31">
        <f t="shared" si="207"/>
        <v>157389.345</v>
      </c>
      <c r="BC274" s="31">
        <f t="shared" si="217"/>
        <v>171</v>
      </c>
      <c r="BD274" s="29"/>
      <c r="BE274" s="28">
        <f t="shared" si="199"/>
        <v>28.026</v>
      </c>
      <c r="BF274" s="31">
        <f t="shared" si="208"/>
        <v>189427.734</v>
      </c>
      <c r="BG274" s="31">
        <f t="shared" si="218"/>
        <v>206</v>
      </c>
      <c r="BH274" s="29"/>
      <c r="BI274" s="28">
        <f t="shared" si="200"/>
        <v>32.696999999999996</v>
      </c>
      <c r="BJ274" s="31">
        <f t="shared" si="209"/>
        <v>220999.02299999996</v>
      </c>
      <c r="BK274" s="31">
        <f t="shared" si="219"/>
        <v>240</v>
      </c>
      <c r="BL274" s="29"/>
      <c r="BM274" s="28">
        <f t="shared" si="201"/>
        <v>37.368000000000002</v>
      </c>
      <c r="BN274" s="31">
        <f t="shared" si="210"/>
        <v>254065.03200000001</v>
      </c>
      <c r="BO274" s="31">
        <f t="shared" si="220"/>
        <v>276</v>
      </c>
      <c r="BP274" s="29"/>
      <c r="BQ274" s="28">
        <f t="shared" si="202"/>
        <v>42.039000000000001</v>
      </c>
      <c r="BR274" s="31">
        <f t="shared" si="211"/>
        <v>286663.94099999999</v>
      </c>
      <c r="BS274" s="31">
        <f t="shared" si="221"/>
        <v>312</v>
      </c>
      <c r="BT274" s="29"/>
      <c r="BU274" s="28">
        <f t="shared" si="203"/>
        <v>46.71</v>
      </c>
      <c r="BV274" s="31">
        <f t="shared" si="212"/>
        <v>319449.69</v>
      </c>
      <c r="BW274" s="29"/>
    </row>
    <row r="275" spans="1:75" x14ac:dyDescent="0.4">
      <c r="A275" s="14">
        <v>6093</v>
      </c>
      <c r="B275" s="15" t="s">
        <v>307</v>
      </c>
      <c r="C275" s="3">
        <f>INDEX('[1]2013-14 ATR Data'!$A$1:$M$352,MATCH(A275,'[1]2013-14 ATR Data'!$A:$A,0),8)</f>
        <v>304231.55</v>
      </c>
      <c r="D275" s="3">
        <f>INDEX([2]Sheet1!$A$1:$N$343,MATCH(A275,[2]Sheet1!$A$1:$A$65536,0),6)</f>
        <v>302737.28000000003</v>
      </c>
      <c r="E275" s="3">
        <f>INDEX('[3]2015-16 ATR Data'!$A$1:$K$372,MATCH($A275,'[3]2015-16 ATR Data'!$A:$A,0),6)</f>
        <v>313961.64</v>
      </c>
      <c r="F275" s="3">
        <f>INDEX('[4]349y2014'!$A$1:$CK$352,MATCH(A275,'[4]349y2014'!$A:$A,0),5)</f>
        <v>30833.57</v>
      </c>
      <c r="G275" s="3">
        <f>INDEX('[4]343y2015'!$A$1:$J$346,MATCH(A275,'[4]343y2015'!$A:$A,0),5)</f>
        <v>33882.28</v>
      </c>
      <c r="H275" s="3">
        <f>INDEX('[4]340y2016'!$A$1:$H$343,MATCH(A275,'[4]340y2016'!$A:$A,0),5)</f>
        <v>33882.28</v>
      </c>
      <c r="I275" s="3">
        <f t="shared" si="184"/>
        <v>280079.35999999999</v>
      </c>
      <c r="J275" s="3">
        <f t="shared" si="204"/>
        <v>822332.34000000008</v>
      </c>
      <c r="K275" s="29"/>
      <c r="L275" s="29">
        <v>7705727</v>
      </c>
      <c r="M275" s="29">
        <v>8012884</v>
      </c>
      <c r="N275" s="29">
        <v>8342413</v>
      </c>
      <c r="O275" s="29">
        <f t="shared" si="185"/>
        <v>24061024</v>
      </c>
      <c r="Q275" s="17">
        <f t="shared" si="186"/>
        <v>3.4176946916307474E-2</v>
      </c>
      <c r="R275" s="29"/>
      <c r="S275" s="30">
        <v>1328.6</v>
      </c>
      <c r="T275" s="19">
        <f t="shared" si="187"/>
        <v>45.407499999999999</v>
      </c>
      <c r="U275" s="20">
        <f t="shared" si="188"/>
        <v>2.2241471251122197E-3</v>
      </c>
      <c r="V275" s="19">
        <f t="shared" si="189"/>
        <v>253720.97646290122</v>
      </c>
      <c r="W275" s="22"/>
      <c r="X275" s="21">
        <f t="shared" si="190"/>
        <v>38.04483077866265</v>
      </c>
      <c r="Y275" s="21">
        <f t="shared" si="191"/>
        <v>17355.654115670452</v>
      </c>
      <c r="Z275" s="22"/>
      <c r="AA275" s="23">
        <f t="shared" si="192"/>
        <v>2.60243726430806</v>
      </c>
      <c r="AB275" s="23"/>
      <c r="AC275" s="21">
        <v>80788</v>
      </c>
      <c r="AD275" s="21">
        <f t="shared" si="193"/>
        <v>60.806864368508208</v>
      </c>
      <c r="AE275" s="23">
        <f t="shared" si="194"/>
        <v>1.3457304388722218E-3</v>
      </c>
      <c r="AF275" s="22">
        <f t="shared" si="195"/>
        <v>8528.6134864262567</v>
      </c>
      <c r="AG275" s="22"/>
      <c r="AH275" s="24">
        <f t="shared" si="196"/>
        <v>1.2788444274143436</v>
      </c>
      <c r="AI275" s="25">
        <f t="shared" si="178"/>
        <v>41.93</v>
      </c>
      <c r="AJ275" s="29"/>
      <c r="AK275" s="26">
        <f t="shared" si="197"/>
        <v>4.1930000000000005</v>
      </c>
      <c r="AL275" s="31">
        <f t="shared" si="179"/>
        <v>27963.117000000002</v>
      </c>
      <c r="AM275" s="31">
        <f t="shared" si="213"/>
        <v>21</v>
      </c>
      <c r="AN275" s="29"/>
      <c r="AO275" s="26">
        <f t="shared" si="180"/>
        <v>8.39</v>
      </c>
      <c r="AP275" s="31">
        <f t="shared" si="205"/>
        <v>56036.810000000005</v>
      </c>
      <c r="AQ275" s="31">
        <f t="shared" si="214"/>
        <v>42</v>
      </c>
      <c r="AR275" s="29"/>
      <c r="AS275" s="26">
        <f t="shared" si="181"/>
        <v>12.578999999999999</v>
      </c>
      <c r="AT275" s="31">
        <f t="shared" si="198"/>
        <v>84266.72099999999</v>
      </c>
      <c r="AU275" s="31">
        <f t="shared" si="215"/>
        <v>63</v>
      </c>
      <c r="AV275" s="29"/>
      <c r="AW275" s="26">
        <f t="shared" si="182"/>
        <v>16.772000000000002</v>
      </c>
      <c r="AX275" s="31">
        <f t="shared" si="206"/>
        <v>112691.06800000001</v>
      </c>
      <c r="AY275" s="31">
        <f t="shared" si="216"/>
        <v>85</v>
      </c>
      <c r="AZ275" s="29"/>
      <c r="BA275" s="28">
        <f t="shared" si="183"/>
        <v>20.965</v>
      </c>
      <c r="BB275" s="31">
        <f t="shared" si="207"/>
        <v>141283.13500000001</v>
      </c>
      <c r="BC275" s="31">
        <f t="shared" si="217"/>
        <v>106</v>
      </c>
      <c r="BD275" s="29"/>
      <c r="BE275" s="28">
        <f t="shared" si="199"/>
        <v>25.157999999999998</v>
      </c>
      <c r="BF275" s="31">
        <f t="shared" si="208"/>
        <v>170042.92199999999</v>
      </c>
      <c r="BG275" s="31">
        <f t="shared" si="218"/>
        <v>128</v>
      </c>
      <c r="BH275" s="29"/>
      <c r="BI275" s="28">
        <f t="shared" si="200"/>
        <v>29.350999999999999</v>
      </c>
      <c r="BJ275" s="31">
        <f t="shared" si="209"/>
        <v>198383.40899999999</v>
      </c>
      <c r="BK275" s="31">
        <f t="shared" si="219"/>
        <v>149</v>
      </c>
      <c r="BL275" s="29"/>
      <c r="BM275" s="28">
        <f t="shared" si="201"/>
        <v>33.544000000000004</v>
      </c>
      <c r="BN275" s="31">
        <f t="shared" si="210"/>
        <v>228065.65600000002</v>
      </c>
      <c r="BO275" s="31">
        <f t="shared" si="220"/>
        <v>172</v>
      </c>
      <c r="BP275" s="29"/>
      <c r="BQ275" s="28">
        <f t="shared" si="202"/>
        <v>37.737000000000002</v>
      </c>
      <c r="BR275" s="31">
        <f t="shared" si="211"/>
        <v>257328.603</v>
      </c>
      <c r="BS275" s="31">
        <f t="shared" si="221"/>
        <v>194</v>
      </c>
      <c r="BT275" s="29"/>
      <c r="BU275" s="28">
        <f t="shared" si="203"/>
        <v>41.93</v>
      </c>
      <c r="BV275" s="31">
        <f t="shared" si="212"/>
        <v>286759.27</v>
      </c>
      <c r="BW275" s="29"/>
    </row>
    <row r="276" spans="1:75" x14ac:dyDescent="0.4">
      <c r="A276" s="14">
        <v>6094</v>
      </c>
      <c r="B276" s="15" t="s">
        <v>308</v>
      </c>
      <c r="C276" s="3">
        <f>INDEX('[1]2013-14 ATR Data'!$A$1:$M$352,MATCH(A276,'[1]2013-14 ATR Data'!$A:$A,0),8)</f>
        <v>260583.09</v>
      </c>
      <c r="D276" s="3">
        <f>INDEX([2]Sheet1!$A$1:$N$343,MATCH(A276,[2]Sheet1!$A$1:$A$65536,0),6)</f>
        <v>241715.19</v>
      </c>
      <c r="E276" s="3">
        <f>INDEX('[3]2015-16 ATR Data'!$A$1:$K$372,MATCH($A276,'[3]2015-16 ATR Data'!$A:$A,0),6)</f>
        <v>249459.97</v>
      </c>
      <c r="F276" s="3">
        <f>INDEX('[4]349y2014'!$A$1:$CK$352,MATCH(A276,'[4]349y2014'!$A:$A,0),5)</f>
        <v>62942.86</v>
      </c>
      <c r="G276" s="3">
        <f>INDEX('[4]343y2015'!$A$1:$J$346,MATCH(A276,'[4]343y2015'!$A:$A,0),5)</f>
        <v>65050.43</v>
      </c>
      <c r="H276" s="3">
        <f>INDEX('[4]340y2016'!$A$1:$H$343,MATCH(A276,'[4]340y2016'!$A:$A,0),5)</f>
        <v>52172.15</v>
      </c>
      <c r="I276" s="3">
        <f t="shared" si="184"/>
        <v>197287.82</v>
      </c>
      <c r="J276" s="3">
        <f t="shared" si="204"/>
        <v>571592.81000000006</v>
      </c>
      <c r="K276" s="29"/>
      <c r="L276" s="29">
        <v>3370223</v>
      </c>
      <c r="M276" s="29">
        <v>3577055</v>
      </c>
      <c r="N276" s="29">
        <v>3791537</v>
      </c>
      <c r="O276" s="29">
        <f t="shared" si="185"/>
        <v>10738815</v>
      </c>
      <c r="Q276" s="17">
        <f t="shared" si="186"/>
        <v>5.3226804819712425E-2</v>
      </c>
      <c r="R276" s="29"/>
      <c r="S276" s="30">
        <v>581.70000000000005</v>
      </c>
      <c r="T276" s="19">
        <f t="shared" si="187"/>
        <v>30.962</v>
      </c>
      <c r="U276" s="20">
        <f t="shared" si="188"/>
        <v>1.5165786111925243E-3</v>
      </c>
      <c r="V276" s="19">
        <f t="shared" si="189"/>
        <v>173004.65502933101</v>
      </c>
      <c r="W276" s="22"/>
      <c r="X276" s="21">
        <f t="shared" si="190"/>
        <v>25.941618687858902</v>
      </c>
      <c r="Y276" s="21">
        <f t="shared" si="191"/>
        <v>7598.8137882624587</v>
      </c>
      <c r="Z276" s="22"/>
      <c r="AA276" s="23">
        <f t="shared" si="192"/>
        <v>1.1394232700948357</v>
      </c>
      <c r="AB276" s="23"/>
      <c r="AC276" s="21">
        <v>95378</v>
      </c>
      <c r="AD276" s="21">
        <f t="shared" si="193"/>
        <v>163.96424273680591</v>
      </c>
      <c r="AE276" s="23">
        <f t="shared" si="194"/>
        <v>3.6287296611832616E-3</v>
      </c>
      <c r="AF276" s="22">
        <f t="shared" si="195"/>
        <v>22997.200503912423</v>
      </c>
      <c r="AG276" s="22"/>
      <c r="AH276" s="24">
        <f t="shared" si="196"/>
        <v>3.4483731449861184</v>
      </c>
      <c r="AI276" s="25">
        <f t="shared" si="178"/>
        <v>30.53</v>
      </c>
      <c r="AJ276" s="29"/>
      <c r="AK276" s="26">
        <f t="shared" si="197"/>
        <v>3.0530000000000004</v>
      </c>
      <c r="AL276" s="31">
        <f t="shared" si="179"/>
        <v>20360.457000000002</v>
      </c>
      <c r="AM276" s="31">
        <f t="shared" si="213"/>
        <v>35</v>
      </c>
      <c r="AN276" s="29"/>
      <c r="AO276" s="26">
        <f t="shared" si="180"/>
        <v>6.11</v>
      </c>
      <c r="AP276" s="31">
        <f t="shared" si="205"/>
        <v>40808.69</v>
      </c>
      <c r="AQ276" s="31">
        <f t="shared" si="214"/>
        <v>70</v>
      </c>
      <c r="AR276" s="29"/>
      <c r="AS276" s="26">
        <f t="shared" si="181"/>
        <v>9.1590000000000007</v>
      </c>
      <c r="AT276" s="31">
        <f t="shared" si="198"/>
        <v>61356.141000000003</v>
      </c>
      <c r="AU276" s="31">
        <f t="shared" si="215"/>
        <v>105</v>
      </c>
      <c r="AV276" s="29"/>
      <c r="AW276" s="26">
        <f t="shared" si="182"/>
        <v>12.212000000000002</v>
      </c>
      <c r="AX276" s="31">
        <f t="shared" si="206"/>
        <v>82052.428000000014</v>
      </c>
      <c r="AY276" s="31">
        <f t="shared" si="216"/>
        <v>141</v>
      </c>
      <c r="AZ276" s="29"/>
      <c r="BA276" s="28">
        <f t="shared" si="183"/>
        <v>15.265000000000001</v>
      </c>
      <c r="BB276" s="31">
        <f t="shared" si="207"/>
        <v>102870.83500000001</v>
      </c>
      <c r="BC276" s="31">
        <f t="shared" si="217"/>
        <v>177</v>
      </c>
      <c r="BD276" s="29"/>
      <c r="BE276" s="28">
        <f t="shared" si="199"/>
        <v>18.318000000000001</v>
      </c>
      <c r="BF276" s="31">
        <f t="shared" si="208"/>
        <v>123811.36200000001</v>
      </c>
      <c r="BG276" s="31">
        <f t="shared" si="218"/>
        <v>213</v>
      </c>
      <c r="BH276" s="29"/>
      <c r="BI276" s="28">
        <f t="shared" si="200"/>
        <v>21.370999999999999</v>
      </c>
      <c r="BJ276" s="31">
        <f t="shared" si="209"/>
        <v>144446.58899999998</v>
      </c>
      <c r="BK276" s="31">
        <f t="shared" si="219"/>
        <v>248</v>
      </c>
      <c r="BL276" s="29"/>
      <c r="BM276" s="28">
        <f t="shared" si="201"/>
        <v>24.424000000000003</v>
      </c>
      <c r="BN276" s="31">
        <f t="shared" si="210"/>
        <v>166058.77600000001</v>
      </c>
      <c r="BO276" s="31">
        <f t="shared" si="220"/>
        <v>285</v>
      </c>
      <c r="BP276" s="29"/>
      <c r="BQ276" s="28">
        <f t="shared" si="202"/>
        <v>27.477</v>
      </c>
      <c r="BR276" s="31">
        <f t="shared" si="211"/>
        <v>187365.663</v>
      </c>
      <c r="BS276" s="31">
        <f t="shared" si="221"/>
        <v>322</v>
      </c>
      <c r="BT276" s="29"/>
      <c r="BU276" s="28">
        <f t="shared" si="203"/>
        <v>30.53</v>
      </c>
      <c r="BV276" s="31">
        <f t="shared" si="212"/>
        <v>208794.67</v>
      </c>
      <c r="BW276" s="29"/>
    </row>
    <row r="277" spans="1:75" x14ac:dyDescent="0.4">
      <c r="A277" s="14">
        <v>6095</v>
      </c>
      <c r="B277" s="15" t="s">
        <v>309</v>
      </c>
      <c r="C277" s="3">
        <f>INDEX('[1]2013-14 ATR Data'!$A$1:$M$352,MATCH(A277,'[1]2013-14 ATR Data'!$A:$A,0),8)</f>
        <v>240626.09</v>
      </c>
      <c r="D277" s="3">
        <f>INDEX([2]Sheet1!$A$1:$N$343,MATCH(A277,[2]Sheet1!$A$1:$A$65536,0),6)</f>
        <v>262887.24</v>
      </c>
      <c r="E277" s="3">
        <f>INDEX('[3]2015-16 ATR Data'!$A$1:$K$372,MATCH($A277,'[3]2015-16 ATR Data'!$A:$A,0),6)</f>
        <v>315589.43</v>
      </c>
      <c r="F277" s="3">
        <f>INDEX('[4]349y2014'!$A$1:$CK$352,MATCH(A277,'[4]349y2014'!$A:$A,0),5)</f>
        <v>42496.71</v>
      </c>
      <c r="G277" s="3">
        <f>INDEX('[4]343y2015'!$A$1:$J$346,MATCH(A277,'[4]343y2015'!$A:$A,0),5)</f>
        <v>42305.42</v>
      </c>
      <c r="H277" s="3">
        <f>INDEX('[4]340y2016'!$A$1:$H$343,MATCH(A277,'[4]340y2016'!$A:$A,0),5)</f>
        <v>45465.56</v>
      </c>
      <c r="I277" s="3">
        <f t="shared" si="184"/>
        <v>270123.87</v>
      </c>
      <c r="J277" s="3">
        <f t="shared" si="204"/>
        <v>688835.07000000007</v>
      </c>
      <c r="K277" s="29"/>
      <c r="L277" s="29">
        <v>4095001</v>
      </c>
      <c r="M277" s="29">
        <v>4203269</v>
      </c>
      <c r="N277" s="29">
        <v>4252978</v>
      </c>
      <c r="O277" s="29">
        <f t="shared" si="185"/>
        <v>12551248</v>
      </c>
      <c r="Q277" s="17">
        <f t="shared" si="186"/>
        <v>5.4881799005166661E-2</v>
      </c>
      <c r="R277" s="29"/>
      <c r="S277" s="30">
        <v>638.20000000000005</v>
      </c>
      <c r="T277" s="19">
        <f t="shared" si="187"/>
        <v>35.025599999999997</v>
      </c>
      <c r="U277" s="20">
        <f t="shared" si="188"/>
        <v>1.7156215943474218E-3</v>
      </c>
      <c r="V277" s="19">
        <f t="shared" si="189"/>
        <v>195710.60800966783</v>
      </c>
      <c r="W277" s="22"/>
      <c r="X277" s="21">
        <f t="shared" si="190"/>
        <v>29.346319989453868</v>
      </c>
      <c r="Y277" s="21">
        <f t="shared" si="191"/>
        <v>8336.879765633661</v>
      </c>
      <c r="Z277" s="22"/>
      <c r="AA277" s="23">
        <f t="shared" si="192"/>
        <v>1.2500944317939213</v>
      </c>
      <c r="AB277" s="23"/>
      <c r="AC277" s="21">
        <v>78335</v>
      </c>
      <c r="AD277" s="21">
        <f t="shared" si="193"/>
        <v>122.74365402695079</v>
      </c>
      <c r="AE277" s="23">
        <f t="shared" si="194"/>
        <v>2.7164675093494062E-3</v>
      </c>
      <c r="AF277" s="22">
        <f t="shared" si="195"/>
        <v>17215.707370854736</v>
      </c>
      <c r="AG277" s="22"/>
      <c r="AH277" s="24">
        <f t="shared" si="196"/>
        <v>2.5814525972191835</v>
      </c>
      <c r="AI277" s="25">
        <f t="shared" si="178"/>
        <v>33.18</v>
      </c>
      <c r="AJ277" s="29"/>
      <c r="AK277" s="26">
        <f t="shared" si="197"/>
        <v>3.3180000000000001</v>
      </c>
      <c r="AL277" s="31">
        <f t="shared" si="179"/>
        <v>22127.742000000002</v>
      </c>
      <c r="AM277" s="31">
        <f t="shared" si="213"/>
        <v>35</v>
      </c>
      <c r="AN277" s="29"/>
      <c r="AO277" s="26">
        <f t="shared" si="180"/>
        <v>6.64</v>
      </c>
      <c r="AP277" s="31">
        <f t="shared" si="205"/>
        <v>44348.56</v>
      </c>
      <c r="AQ277" s="31">
        <f t="shared" si="214"/>
        <v>69</v>
      </c>
      <c r="AR277" s="29"/>
      <c r="AS277" s="26">
        <f t="shared" si="181"/>
        <v>9.9539999999999988</v>
      </c>
      <c r="AT277" s="31">
        <f t="shared" si="198"/>
        <v>66681.84599999999</v>
      </c>
      <c r="AU277" s="31">
        <f t="shared" si="215"/>
        <v>104</v>
      </c>
      <c r="AV277" s="29"/>
      <c r="AW277" s="26">
        <f t="shared" si="182"/>
        <v>13.272</v>
      </c>
      <c r="AX277" s="31">
        <f t="shared" si="206"/>
        <v>89174.567999999999</v>
      </c>
      <c r="AY277" s="31">
        <f t="shared" si="216"/>
        <v>140</v>
      </c>
      <c r="AZ277" s="29"/>
      <c r="BA277" s="28">
        <f t="shared" si="183"/>
        <v>16.59</v>
      </c>
      <c r="BB277" s="31">
        <f t="shared" si="207"/>
        <v>111800.01</v>
      </c>
      <c r="BC277" s="31">
        <f t="shared" si="217"/>
        <v>175</v>
      </c>
      <c r="BD277" s="29"/>
      <c r="BE277" s="28">
        <f t="shared" si="199"/>
        <v>19.907999999999998</v>
      </c>
      <c r="BF277" s="31">
        <f t="shared" si="208"/>
        <v>134558.17199999999</v>
      </c>
      <c r="BG277" s="31">
        <f t="shared" si="218"/>
        <v>211</v>
      </c>
      <c r="BH277" s="29"/>
      <c r="BI277" s="28">
        <f t="shared" si="200"/>
        <v>23.225999999999999</v>
      </c>
      <c r="BJ277" s="31">
        <f t="shared" si="209"/>
        <v>156984.53399999999</v>
      </c>
      <c r="BK277" s="31">
        <f t="shared" si="219"/>
        <v>246</v>
      </c>
      <c r="BL277" s="29"/>
      <c r="BM277" s="28">
        <f t="shared" si="201"/>
        <v>26.544</v>
      </c>
      <c r="BN277" s="31">
        <f t="shared" si="210"/>
        <v>180472.65600000002</v>
      </c>
      <c r="BO277" s="31">
        <f t="shared" si="220"/>
        <v>283</v>
      </c>
      <c r="BP277" s="29"/>
      <c r="BQ277" s="28">
        <f t="shared" si="202"/>
        <v>29.862000000000002</v>
      </c>
      <c r="BR277" s="31">
        <f t="shared" si="211"/>
        <v>203628.978</v>
      </c>
      <c r="BS277" s="31">
        <f t="shared" si="221"/>
        <v>319</v>
      </c>
      <c r="BT277" s="29"/>
      <c r="BU277" s="28">
        <f t="shared" si="203"/>
        <v>33.18</v>
      </c>
      <c r="BV277" s="31">
        <f t="shared" si="212"/>
        <v>226918.02</v>
      </c>
      <c r="BW277" s="29"/>
    </row>
    <row r="278" spans="1:75" x14ac:dyDescent="0.4">
      <c r="A278" s="14">
        <v>6096</v>
      </c>
      <c r="B278" s="15" t="s">
        <v>310</v>
      </c>
      <c r="C278" s="3">
        <f>INDEX('[1]2013-14 ATR Data'!$A$1:$M$352,MATCH(A278,'[1]2013-14 ATR Data'!$A:$A,0),8)</f>
        <v>409245.47</v>
      </c>
      <c r="D278" s="3">
        <f>INDEX([2]Sheet1!$A$1:$N$343,MATCH(A278,[2]Sheet1!$A$1:$A$65536,0),6)</f>
        <v>375490.64</v>
      </c>
      <c r="E278" s="3">
        <f>INDEX('[3]2015-16 ATR Data'!$A$1:$K$372,MATCH($A278,'[3]2015-16 ATR Data'!$A:$A,0),6)</f>
        <v>364917.3</v>
      </c>
      <c r="F278" s="3">
        <f>INDEX('[4]349y2014'!$A$1:$CK$352,MATCH(A278,'[4]349y2014'!$A:$A,0),5)</f>
        <v>52652.99</v>
      </c>
      <c r="G278" s="3">
        <f>INDEX('[4]343y2015'!$A$1:$J$346,MATCH(A278,'[4]343y2015'!$A:$A,0),5)</f>
        <v>52652.99</v>
      </c>
      <c r="H278" s="3">
        <f>INDEX('[4]340y2016'!$A$1:$H$343,MATCH(A278,'[4]340y2016'!$A:$A,0),5)</f>
        <v>42379.28</v>
      </c>
      <c r="I278" s="3">
        <f t="shared" si="184"/>
        <v>322538.02</v>
      </c>
      <c r="J278" s="3">
        <f t="shared" si="204"/>
        <v>1001968.1499999999</v>
      </c>
      <c r="K278" s="29"/>
      <c r="L278" s="29">
        <v>3303750</v>
      </c>
      <c r="M278" s="29">
        <v>3528734</v>
      </c>
      <c r="N278" s="29">
        <v>3539323</v>
      </c>
      <c r="O278" s="29">
        <f t="shared" si="185"/>
        <v>10371807</v>
      </c>
      <c r="Q278" s="17">
        <f t="shared" si="186"/>
        <v>9.6604974427310489E-2</v>
      </c>
      <c r="R278" s="29"/>
      <c r="S278" s="30">
        <v>547.20000000000005</v>
      </c>
      <c r="T278" s="19">
        <f t="shared" si="187"/>
        <v>52.862200000000001</v>
      </c>
      <c r="U278" s="20">
        <f t="shared" si="188"/>
        <v>2.5892927414437523E-3</v>
      </c>
      <c r="V278" s="19">
        <f t="shared" si="189"/>
        <v>295375.19136656227</v>
      </c>
      <c r="W278" s="22"/>
      <c r="X278" s="21">
        <f t="shared" si="190"/>
        <v>44.290776933057771</v>
      </c>
      <c r="Y278" s="21">
        <f t="shared" si="191"/>
        <v>7148.1363330534932</v>
      </c>
      <c r="Z278" s="22"/>
      <c r="AA278" s="23">
        <f t="shared" si="192"/>
        <v>1.0718453041015885</v>
      </c>
      <c r="AB278" s="23"/>
      <c r="AC278" s="21">
        <v>155689</v>
      </c>
      <c r="AD278" s="21">
        <f t="shared" si="193"/>
        <v>284.51937134502924</v>
      </c>
      <c r="AE278" s="23">
        <f t="shared" si="194"/>
        <v>6.2967624205613731E-3</v>
      </c>
      <c r="AF278" s="22">
        <f t="shared" si="195"/>
        <v>39905.950961343216</v>
      </c>
      <c r="AG278" s="22"/>
      <c r="AH278" s="24">
        <f t="shared" si="196"/>
        <v>5.9837983147913052</v>
      </c>
      <c r="AI278" s="25">
        <f t="shared" si="178"/>
        <v>51.35</v>
      </c>
      <c r="AJ278" s="29"/>
      <c r="AK278" s="26">
        <f t="shared" si="197"/>
        <v>5.1350000000000007</v>
      </c>
      <c r="AL278" s="31">
        <f t="shared" si="179"/>
        <v>34245.315000000002</v>
      </c>
      <c r="AM278" s="31">
        <f t="shared" si="213"/>
        <v>63</v>
      </c>
      <c r="AN278" s="29"/>
      <c r="AO278" s="26">
        <f t="shared" si="180"/>
        <v>10.27</v>
      </c>
      <c r="AP278" s="31">
        <f t="shared" si="205"/>
        <v>68593.33</v>
      </c>
      <c r="AQ278" s="31">
        <f t="shared" si="214"/>
        <v>125</v>
      </c>
      <c r="AR278" s="29"/>
      <c r="AS278" s="26">
        <f t="shared" si="181"/>
        <v>15.404999999999999</v>
      </c>
      <c r="AT278" s="31">
        <f t="shared" si="198"/>
        <v>103198.095</v>
      </c>
      <c r="AU278" s="31">
        <f t="shared" si="215"/>
        <v>189</v>
      </c>
      <c r="AV278" s="29"/>
      <c r="AW278" s="26">
        <f t="shared" si="182"/>
        <v>20.540000000000003</v>
      </c>
      <c r="AX278" s="31">
        <f t="shared" si="206"/>
        <v>138008.26</v>
      </c>
      <c r="AY278" s="31">
        <f t="shared" si="216"/>
        <v>252</v>
      </c>
      <c r="AZ278" s="29"/>
      <c r="BA278" s="28">
        <f t="shared" si="183"/>
        <v>25.675000000000001</v>
      </c>
      <c r="BB278" s="31">
        <f t="shared" si="207"/>
        <v>173023.82500000001</v>
      </c>
      <c r="BC278" s="31">
        <f t="shared" si="217"/>
        <v>316</v>
      </c>
      <c r="BD278" s="29"/>
      <c r="BE278" s="28">
        <f t="shared" si="199"/>
        <v>30.81</v>
      </c>
      <c r="BF278" s="31">
        <f t="shared" si="208"/>
        <v>208244.78999999998</v>
      </c>
      <c r="BG278" s="31">
        <f t="shared" si="218"/>
        <v>381</v>
      </c>
      <c r="BH278" s="29"/>
      <c r="BI278" s="28">
        <f t="shared" si="200"/>
        <v>35.945</v>
      </c>
      <c r="BJ278" s="31">
        <f t="shared" si="209"/>
        <v>242952.255</v>
      </c>
      <c r="BK278" s="31">
        <f t="shared" si="219"/>
        <v>444</v>
      </c>
      <c r="BL278" s="29"/>
      <c r="BM278" s="28">
        <f t="shared" si="201"/>
        <v>41.080000000000005</v>
      </c>
      <c r="BN278" s="31">
        <f t="shared" si="210"/>
        <v>279302.92000000004</v>
      </c>
      <c r="BO278" s="31">
        <f t="shared" si="220"/>
        <v>510</v>
      </c>
      <c r="BP278" s="29"/>
      <c r="BQ278" s="28">
        <f t="shared" si="202"/>
        <v>46.215000000000003</v>
      </c>
      <c r="BR278" s="31">
        <f t="shared" si="211"/>
        <v>315140.08500000002</v>
      </c>
      <c r="BS278" s="31">
        <f t="shared" si="221"/>
        <v>576</v>
      </c>
      <c r="BT278" s="29"/>
      <c r="BU278" s="28">
        <f t="shared" si="203"/>
        <v>51.35</v>
      </c>
      <c r="BV278" s="31">
        <f t="shared" si="212"/>
        <v>351182.65</v>
      </c>
      <c r="BW278" s="29"/>
    </row>
    <row r="279" spans="1:75" x14ac:dyDescent="0.4">
      <c r="A279" s="14">
        <v>6097</v>
      </c>
      <c r="B279" s="15" t="s">
        <v>311</v>
      </c>
      <c r="C279" s="3">
        <f>INDEX('[1]2013-14 ATR Data'!$A$1:$M$352,MATCH(A279,'[1]2013-14 ATR Data'!$A:$A,0),8)</f>
        <v>79100.039999999994</v>
      </c>
      <c r="D279" s="3">
        <f>INDEX([2]Sheet1!$A$1:$N$343,MATCH(A279,[2]Sheet1!$A$1:$A$65536,0),6)</f>
        <v>73248.350000000006</v>
      </c>
      <c r="E279" s="3">
        <f>INDEX('[3]2015-16 ATR Data'!$A$1:$K$372,MATCH($A279,'[3]2015-16 ATR Data'!$A:$A,0),6)</f>
        <v>100772.62</v>
      </c>
      <c r="F279" s="3">
        <f>INDEX('[4]349y2014'!$A$1:$CK$352,MATCH(A279,'[4]349y2014'!$A:$A,0),5)</f>
        <v>4754.28</v>
      </c>
      <c r="G279" s="3">
        <f>INDEX('[4]343y2015'!$A$1:$J$346,MATCH(A279,'[4]343y2015'!$A:$A,0),5)</f>
        <v>11700.7</v>
      </c>
      <c r="H279" s="3">
        <f>INDEX('[4]340y2016'!$A$1:$H$343,MATCH(A279,'[4]340y2016'!$A:$A,0),5)</f>
        <v>11700.7</v>
      </c>
      <c r="I279" s="3">
        <f t="shared" si="184"/>
        <v>89071.92</v>
      </c>
      <c r="J279" s="3">
        <f t="shared" si="204"/>
        <v>224965.33000000002</v>
      </c>
      <c r="K279" s="29"/>
      <c r="L279" s="29">
        <v>1319688</v>
      </c>
      <c r="M279" s="29">
        <v>1250919</v>
      </c>
      <c r="N279" s="29">
        <v>1282754</v>
      </c>
      <c r="O279" s="29">
        <f t="shared" si="185"/>
        <v>3853361</v>
      </c>
      <c r="Q279" s="17">
        <f t="shared" si="186"/>
        <v>5.838158687960978E-2</v>
      </c>
      <c r="R279" s="29"/>
      <c r="S279" s="30">
        <v>197.9</v>
      </c>
      <c r="T279" s="19">
        <f t="shared" si="187"/>
        <v>11.553699999999999</v>
      </c>
      <c r="U279" s="20">
        <f t="shared" si="188"/>
        <v>5.6592255991651274E-4</v>
      </c>
      <c r="V279" s="19">
        <f t="shared" si="189"/>
        <v>64557.970506181176</v>
      </c>
      <c r="W279" s="22"/>
      <c r="X279" s="21">
        <f t="shared" si="190"/>
        <v>9.6803074683132664</v>
      </c>
      <c r="Y279" s="21">
        <f t="shared" si="191"/>
        <v>2585.1903879957717</v>
      </c>
      <c r="Z279" s="22"/>
      <c r="AA279" s="23">
        <f t="shared" si="192"/>
        <v>0.3876428831902492</v>
      </c>
      <c r="AB279" s="23"/>
      <c r="AC279" s="21">
        <v>27738</v>
      </c>
      <c r="AD279" s="21">
        <f t="shared" si="193"/>
        <v>140.16169782718544</v>
      </c>
      <c r="AE279" s="23">
        <f t="shared" si="194"/>
        <v>3.1019501677797411E-3</v>
      </c>
      <c r="AF279" s="22">
        <f t="shared" si="195"/>
        <v>19658.717133068018</v>
      </c>
      <c r="AG279" s="22"/>
      <c r="AH279" s="24">
        <f t="shared" si="196"/>
        <v>2.9477758484132579</v>
      </c>
      <c r="AI279" s="25">
        <f t="shared" si="178"/>
        <v>13.02</v>
      </c>
      <c r="AJ279" s="29"/>
      <c r="AK279" s="26">
        <f t="shared" si="197"/>
        <v>1.302</v>
      </c>
      <c r="AL279" s="31">
        <f t="shared" si="179"/>
        <v>8683.0380000000005</v>
      </c>
      <c r="AM279" s="31">
        <f t="shared" si="213"/>
        <v>44</v>
      </c>
      <c r="AN279" s="29"/>
      <c r="AO279" s="26">
        <f t="shared" si="180"/>
        <v>2.6</v>
      </c>
      <c r="AP279" s="31">
        <f t="shared" si="205"/>
        <v>17365.400000000001</v>
      </c>
      <c r="AQ279" s="31">
        <f t="shared" si="214"/>
        <v>88</v>
      </c>
      <c r="AR279" s="29"/>
      <c r="AS279" s="26">
        <f t="shared" si="181"/>
        <v>3.9059999999999997</v>
      </c>
      <c r="AT279" s="31">
        <f t="shared" si="198"/>
        <v>26166.293999999998</v>
      </c>
      <c r="AU279" s="31">
        <f t="shared" si="215"/>
        <v>132</v>
      </c>
      <c r="AV279" s="29"/>
      <c r="AW279" s="26">
        <f t="shared" si="182"/>
        <v>5.2080000000000002</v>
      </c>
      <c r="AX279" s="31">
        <f t="shared" si="206"/>
        <v>34992.552000000003</v>
      </c>
      <c r="AY279" s="31">
        <f t="shared" si="216"/>
        <v>177</v>
      </c>
      <c r="AZ279" s="29"/>
      <c r="BA279" s="28">
        <f t="shared" si="183"/>
        <v>6.51</v>
      </c>
      <c r="BB279" s="31">
        <f t="shared" si="207"/>
        <v>43870.89</v>
      </c>
      <c r="BC279" s="31">
        <f t="shared" si="217"/>
        <v>222</v>
      </c>
      <c r="BD279" s="29"/>
      <c r="BE279" s="28">
        <f t="shared" si="199"/>
        <v>7.8119999999999994</v>
      </c>
      <c r="BF279" s="31">
        <f t="shared" si="208"/>
        <v>52801.307999999997</v>
      </c>
      <c r="BG279" s="31">
        <f t="shared" si="218"/>
        <v>267</v>
      </c>
      <c r="BH279" s="29"/>
      <c r="BI279" s="28">
        <f t="shared" si="200"/>
        <v>9.113999999999999</v>
      </c>
      <c r="BJ279" s="31">
        <f t="shared" si="209"/>
        <v>61601.525999999991</v>
      </c>
      <c r="BK279" s="31">
        <f t="shared" si="219"/>
        <v>311</v>
      </c>
      <c r="BL279" s="29"/>
      <c r="BM279" s="28">
        <f t="shared" si="201"/>
        <v>10.416</v>
      </c>
      <c r="BN279" s="31">
        <f t="shared" si="210"/>
        <v>70818.384000000005</v>
      </c>
      <c r="BO279" s="31">
        <f t="shared" si="220"/>
        <v>358</v>
      </c>
      <c r="BP279" s="29"/>
      <c r="BQ279" s="28">
        <f t="shared" si="202"/>
        <v>11.718</v>
      </c>
      <c r="BR279" s="31">
        <f t="shared" si="211"/>
        <v>79905.042000000001</v>
      </c>
      <c r="BS279" s="31">
        <f t="shared" si="221"/>
        <v>404</v>
      </c>
      <c r="BT279" s="29"/>
      <c r="BU279" s="28">
        <f t="shared" si="203"/>
        <v>13.02</v>
      </c>
      <c r="BV279" s="31">
        <f t="shared" si="212"/>
        <v>89043.78</v>
      </c>
      <c r="BW279" s="29"/>
    </row>
    <row r="280" spans="1:75" x14ac:dyDescent="0.4">
      <c r="A280" s="14">
        <v>6098</v>
      </c>
      <c r="B280" s="15" t="s">
        <v>312</v>
      </c>
      <c r="C280" s="3">
        <f>INDEX('[1]2013-14 ATR Data'!$A$1:$M$352,MATCH(A280,'[1]2013-14 ATR Data'!$A:$A,0),8)</f>
        <v>605590.46</v>
      </c>
      <c r="D280" s="3">
        <f>INDEX([2]Sheet1!$A$1:$N$343,MATCH(A280,[2]Sheet1!$A$1:$A$65536,0),6)</f>
        <v>594810.81999999995</v>
      </c>
      <c r="E280" s="3">
        <f>INDEX('[3]2015-16 ATR Data'!$A$1:$K$372,MATCH($A280,'[3]2015-16 ATR Data'!$A:$A,0),6)</f>
        <v>643310.06000000006</v>
      </c>
      <c r="F280" s="3">
        <f>INDEX('[4]349y2014'!$A$1:$CK$352,MATCH(A280,'[4]349y2014'!$A:$A,0),5)</f>
        <v>115600.98</v>
      </c>
      <c r="G280" s="3">
        <f>INDEX('[4]343y2015'!$A$1:$J$346,MATCH(A280,'[4]343y2015'!$A:$A,0),5)</f>
        <v>105123.12</v>
      </c>
      <c r="H280" s="3">
        <f>INDEX('[4]340y2016'!$A$1:$H$343,MATCH(A280,'[4]340y2016'!$A:$A,0),5)</f>
        <v>105123.12</v>
      </c>
      <c r="I280" s="3">
        <f t="shared" si="184"/>
        <v>538186.94000000006</v>
      </c>
      <c r="J280" s="3">
        <f t="shared" si="204"/>
        <v>1517864.1199999999</v>
      </c>
      <c r="K280" s="29"/>
      <c r="L280" s="29">
        <v>8978142</v>
      </c>
      <c r="M280" s="29">
        <v>9365069</v>
      </c>
      <c r="N280" s="29">
        <v>9847718</v>
      </c>
      <c r="O280" s="29">
        <f t="shared" si="185"/>
        <v>28190929</v>
      </c>
      <c r="Q280" s="17">
        <f t="shared" si="186"/>
        <v>5.3842288063653376E-2</v>
      </c>
      <c r="R280" s="29"/>
      <c r="S280" s="30">
        <v>1565</v>
      </c>
      <c r="T280" s="19">
        <f t="shared" si="187"/>
        <v>84.263199999999998</v>
      </c>
      <c r="U280" s="20">
        <f t="shared" si="188"/>
        <v>4.1273744212466214E-3</v>
      </c>
      <c r="V280" s="19">
        <f t="shared" si="189"/>
        <v>470832.82241675351</v>
      </c>
      <c r="W280" s="22"/>
      <c r="X280" s="21">
        <f t="shared" si="190"/>
        <v>70.600213287862275</v>
      </c>
      <c r="Y280" s="21">
        <f t="shared" si="191"/>
        <v>20443.774417450139</v>
      </c>
      <c r="Z280" s="22"/>
      <c r="AA280" s="23">
        <f t="shared" si="192"/>
        <v>3.0654932399835264</v>
      </c>
      <c r="AB280" s="23"/>
      <c r="AC280" s="21">
        <v>175748</v>
      </c>
      <c r="AD280" s="21">
        <f t="shared" si="193"/>
        <v>112.29904153354633</v>
      </c>
      <c r="AE280" s="23">
        <f t="shared" si="194"/>
        <v>2.4853154330078597E-3</v>
      </c>
      <c r="AF280" s="22">
        <f t="shared" si="195"/>
        <v>15750.773043179079</v>
      </c>
      <c r="AG280" s="22"/>
      <c r="AH280" s="24">
        <f t="shared" si="196"/>
        <v>2.361789330211288</v>
      </c>
      <c r="AI280" s="25">
        <f t="shared" si="178"/>
        <v>76.03</v>
      </c>
      <c r="AJ280" s="29"/>
      <c r="AK280" s="26">
        <f t="shared" si="197"/>
        <v>7.6030000000000006</v>
      </c>
      <c r="AL280" s="31">
        <f t="shared" si="179"/>
        <v>50704.407000000007</v>
      </c>
      <c r="AM280" s="31">
        <f t="shared" si="213"/>
        <v>32</v>
      </c>
      <c r="AN280" s="29"/>
      <c r="AO280" s="26">
        <f t="shared" si="180"/>
        <v>15.21</v>
      </c>
      <c r="AP280" s="31">
        <f t="shared" si="205"/>
        <v>101587.59000000001</v>
      </c>
      <c r="AQ280" s="31">
        <f t="shared" si="214"/>
        <v>65</v>
      </c>
      <c r="AR280" s="29"/>
      <c r="AS280" s="26">
        <f t="shared" si="181"/>
        <v>22.809000000000001</v>
      </c>
      <c r="AT280" s="31">
        <f t="shared" si="198"/>
        <v>152797.49100000001</v>
      </c>
      <c r="AU280" s="31">
        <f t="shared" si="215"/>
        <v>98</v>
      </c>
      <c r="AV280" s="29"/>
      <c r="AW280" s="26">
        <f t="shared" si="182"/>
        <v>30.412000000000003</v>
      </c>
      <c r="AX280" s="31">
        <f t="shared" si="206"/>
        <v>204338.22800000003</v>
      </c>
      <c r="AY280" s="31">
        <f t="shared" si="216"/>
        <v>131</v>
      </c>
      <c r="AZ280" s="29"/>
      <c r="BA280" s="28">
        <f t="shared" si="183"/>
        <v>38.015000000000001</v>
      </c>
      <c r="BB280" s="31">
        <f t="shared" si="207"/>
        <v>256183.08499999999</v>
      </c>
      <c r="BC280" s="31">
        <f t="shared" si="217"/>
        <v>164</v>
      </c>
      <c r="BD280" s="29"/>
      <c r="BE280" s="28">
        <f t="shared" si="199"/>
        <v>45.618000000000002</v>
      </c>
      <c r="BF280" s="31">
        <f t="shared" si="208"/>
        <v>308332.06200000003</v>
      </c>
      <c r="BG280" s="31">
        <f t="shared" si="218"/>
        <v>197</v>
      </c>
      <c r="BH280" s="29"/>
      <c r="BI280" s="28">
        <f t="shared" si="200"/>
        <v>53.220999999999997</v>
      </c>
      <c r="BJ280" s="31">
        <f t="shared" si="209"/>
        <v>359720.739</v>
      </c>
      <c r="BK280" s="31">
        <f t="shared" si="219"/>
        <v>230</v>
      </c>
      <c r="BL280" s="29"/>
      <c r="BM280" s="28">
        <f t="shared" si="201"/>
        <v>60.824000000000005</v>
      </c>
      <c r="BN280" s="31">
        <f t="shared" si="210"/>
        <v>413542.37600000005</v>
      </c>
      <c r="BO280" s="31">
        <f t="shared" si="220"/>
        <v>264</v>
      </c>
      <c r="BP280" s="29"/>
      <c r="BQ280" s="28">
        <f t="shared" si="202"/>
        <v>68.427000000000007</v>
      </c>
      <c r="BR280" s="31">
        <f t="shared" si="211"/>
        <v>466603.71300000005</v>
      </c>
      <c r="BS280" s="31">
        <f t="shared" si="221"/>
        <v>298</v>
      </c>
      <c r="BT280" s="29"/>
      <c r="BU280" s="28">
        <f t="shared" si="203"/>
        <v>76.03</v>
      </c>
      <c r="BV280" s="31">
        <f t="shared" si="212"/>
        <v>519969.17</v>
      </c>
      <c r="BW280" s="29"/>
    </row>
    <row r="281" spans="1:75" x14ac:dyDescent="0.4">
      <c r="A281" s="14">
        <v>6100</v>
      </c>
      <c r="B281" s="15" t="s">
        <v>313</v>
      </c>
      <c r="C281" s="3">
        <f>INDEX('[1]2013-14 ATR Data'!$A$1:$M$352,MATCH(A281,'[1]2013-14 ATR Data'!$A:$A,0),8)</f>
        <v>300864.51</v>
      </c>
      <c r="D281" s="3">
        <f>INDEX([2]Sheet1!$A$1:$N$343,MATCH(A281,[2]Sheet1!$A$1:$A$65536,0),6)</f>
        <v>304903.02</v>
      </c>
      <c r="E281" s="3">
        <f>INDEX('[3]2015-16 ATR Data'!$A$1:$K$372,MATCH($A281,'[3]2015-16 ATR Data'!$A:$A,0),6)</f>
        <v>280998.65000000002</v>
      </c>
      <c r="F281" s="3">
        <f>INDEX('[4]349y2014'!$A$1:$CK$352,MATCH(A281,'[4]349y2014'!$A:$A,0),5)</f>
        <v>72803.710000000006</v>
      </c>
      <c r="G281" s="3">
        <f>INDEX('[4]343y2015'!$A$1:$J$346,MATCH(A281,'[4]343y2015'!$A:$A,0),5)</f>
        <v>56158.71</v>
      </c>
      <c r="H281" s="3">
        <f>INDEX('[4]340y2016'!$A$1:$H$343,MATCH(A281,'[4]340y2016'!$A:$A,0),5)</f>
        <v>45873.42</v>
      </c>
      <c r="I281" s="3">
        <f t="shared" si="184"/>
        <v>235125.23000000004</v>
      </c>
      <c r="J281" s="3">
        <f t="shared" si="204"/>
        <v>711930.34000000008</v>
      </c>
      <c r="K281" s="29"/>
      <c r="L281" s="29">
        <v>3509781</v>
      </c>
      <c r="M281" s="29">
        <v>3592970</v>
      </c>
      <c r="N281" s="29">
        <v>3607826</v>
      </c>
      <c r="O281" s="29">
        <f t="shared" si="185"/>
        <v>10710577</v>
      </c>
      <c r="Q281" s="17">
        <f t="shared" si="186"/>
        <v>6.6469840046899445E-2</v>
      </c>
      <c r="R281" s="29"/>
      <c r="S281" s="30">
        <v>511</v>
      </c>
      <c r="T281" s="19">
        <f t="shared" si="187"/>
        <v>33.966099999999997</v>
      </c>
      <c r="U281" s="20">
        <f t="shared" si="188"/>
        <v>1.6637252362775787E-3</v>
      </c>
      <c r="V281" s="19">
        <f t="shared" si="189"/>
        <v>189790.49845590591</v>
      </c>
      <c r="W281" s="22"/>
      <c r="X281" s="21">
        <f t="shared" si="190"/>
        <v>28.458614253397197</v>
      </c>
      <c r="Y281" s="21">
        <f t="shared" si="191"/>
        <v>6675.2515829501735</v>
      </c>
      <c r="Z281" s="22"/>
      <c r="AA281" s="23">
        <f t="shared" si="192"/>
        <v>1.0009374093492538</v>
      </c>
      <c r="AB281" s="23"/>
      <c r="AC281" s="21">
        <v>108576</v>
      </c>
      <c r="AD281" s="21">
        <f t="shared" si="193"/>
        <v>212.47749510763208</v>
      </c>
      <c r="AE281" s="23">
        <f t="shared" si="194"/>
        <v>4.7023873983831127E-3</v>
      </c>
      <c r="AF281" s="22">
        <f t="shared" si="195"/>
        <v>29801.543775632083</v>
      </c>
      <c r="AG281" s="22"/>
      <c r="AH281" s="24">
        <f t="shared" si="196"/>
        <v>4.4686675327083645</v>
      </c>
      <c r="AI281" s="25">
        <f t="shared" si="178"/>
        <v>33.93</v>
      </c>
      <c r="AJ281" s="29"/>
      <c r="AK281" s="26">
        <f t="shared" si="197"/>
        <v>3.3930000000000002</v>
      </c>
      <c r="AL281" s="31">
        <f t="shared" si="179"/>
        <v>22627.917000000001</v>
      </c>
      <c r="AM281" s="31">
        <f t="shared" si="213"/>
        <v>44</v>
      </c>
      <c r="AN281" s="29"/>
      <c r="AO281" s="26">
        <f t="shared" si="180"/>
        <v>6.79</v>
      </c>
      <c r="AP281" s="31">
        <f t="shared" si="205"/>
        <v>45350.41</v>
      </c>
      <c r="AQ281" s="31">
        <f t="shared" si="214"/>
        <v>89</v>
      </c>
      <c r="AR281" s="29"/>
      <c r="AS281" s="26">
        <f t="shared" si="181"/>
        <v>10.179</v>
      </c>
      <c r="AT281" s="31">
        <f t="shared" si="198"/>
        <v>68189.120999999999</v>
      </c>
      <c r="AU281" s="31">
        <f t="shared" si="215"/>
        <v>133</v>
      </c>
      <c r="AV281" s="29"/>
      <c r="AW281" s="26">
        <f t="shared" si="182"/>
        <v>13.572000000000001</v>
      </c>
      <c r="AX281" s="31">
        <f t="shared" si="206"/>
        <v>91190.268000000011</v>
      </c>
      <c r="AY281" s="31">
        <f t="shared" si="216"/>
        <v>178</v>
      </c>
      <c r="AZ281" s="29"/>
      <c r="BA281" s="28">
        <f t="shared" si="183"/>
        <v>16.965</v>
      </c>
      <c r="BB281" s="31">
        <f t="shared" si="207"/>
        <v>114327.13499999999</v>
      </c>
      <c r="BC281" s="31">
        <f t="shared" si="217"/>
        <v>224</v>
      </c>
      <c r="BD281" s="29"/>
      <c r="BE281" s="28">
        <f t="shared" si="199"/>
        <v>20.358000000000001</v>
      </c>
      <c r="BF281" s="31">
        <f t="shared" si="208"/>
        <v>137599.72200000001</v>
      </c>
      <c r="BG281" s="31">
        <f t="shared" si="218"/>
        <v>269</v>
      </c>
      <c r="BH281" s="29"/>
      <c r="BI281" s="28">
        <f t="shared" si="200"/>
        <v>23.750999999999998</v>
      </c>
      <c r="BJ281" s="31">
        <f t="shared" si="209"/>
        <v>160533.00899999999</v>
      </c>
      <c r="BK281" s="31">
        <f t="shared" si="219"/>
        <v>314</v>
      </c>
      <c r="BL281" s="29"/>
      <c r="BM281" s="28">
        <f t="shared" si="201"/>
        <v>27.144000000000002</v>
      </c>
      <c r="BN281" s="31">
        <f t="shared" si="210"/>
        <v>184552.05600000001</v>
      </c>
      <c r="BO281" s="31">
        <f t="shared" si="220"/>
        <v>361</v>
      </c>
      <c r="BP281" s="29"/>
      <c r="BQ281" s="28">
        <f t="shared" si="202"/>
        <v>30.536999999999999</v>
      </c>
      <c r="BR281" s="31">
        <f t="shared" si="211"/>
        <v>208231.80299999999</v>
      </c>
      <c r="BS281" s="31">
        <f t="shared" si="221"/>
        <v>407</v>
      </c>
      <c r="BT281" s="29"/>
      <c r="BU281" s="28">
        <f t="shared" si="203"/>
        <v>33.93</v>
      </c>
      <c r="BV281" s="31">
        <f t="shared" si="212"/>
        <v>232047.27</v>
      </c>
      <c r="BW281" s="29"/>
    </row>
    <row r="282" spans="1:75" x14ac:dyDescent="0.4">
      <c r="A282" s="14">
        <v>6101</v>
      </c>
      <c r="B282" s="15" t="s">
        <v>314</v>
      </c>
      <c r="C282" s="3">
        <f>INDEX('[1]2013-14 ATR Data'!$A$1:$M$352,MATCH(A282,'[1]2013-14 ATR Data'!$A:$A,0),8)</f>
        <v>1389578.97</v>
      </c>
      <c r="D282" s="3">
        <f>INDEX([2]Sheet1!$A$1:$N$343,MATCH(A282,[2]Sheet1!$A$1:$A$65536,0),6)</f>
        <v>1966729.71</v>
      </c>
      <c r="E282" s="3">
        <f>INDEX('[3]2015-16 ATR Data'!$A$1:$K$372,MATCH($A282,'[3]2015-16 ATR Data'!$A:$A,0),6)</f>
        <v>2118851.87</v>
      </c>
      <c r="F282" s="3">
        <f>INDEX('[4]349y2014'!$A$1:$CK$352,MATCH(A282,'[4]349y2014'!$A:$A,0),5)</f>
        <v>233115.41</v>
      </c>
      <c r="G282" s="3">
        <f>INDEX('[4]343y2015'!$A$1:$J$346,MATCH(A282,'[4]343y2015'!$A:$A,0),5)</f>
        <v>236136.27</v>
      </c>
      <c r="H282" s="3">
        <f>INDEX('[4]340y2016'!$A$1:$H$343,MATCH(A282,'[4]340y2016'!$A:$A,0),5)</f>
        <v>188116.85</v>
      </c>
      <c r="I282" s="3">
        <f t="shared" si="184"/>
        <v>1930735.02</v>
      </c>
      <c r="J282" s="3">
        <f t="shared" si="204"/>
        <v>4817792.0199999996</v>
      </c>
      <c r="K282" s="29"/>
      <c r="L282" s="29">
        <v>39172564</v>
      </c>
      <c r="M282" s="29">
        <v>42123185</v>
      </c>
      <c r="N282" s="29">
        <v>42765342</v>
      </c>
      <c r="O282" s="29">
        <f t="shared" si="185"/>
        <v>124061091</v>
      </c>
      <c r="Q282" s="17">
        <f t="shared" si="186"/>
        <v>3.8834029115542755E-2</v>
      </c>
      <c r="R282" s="29"/>
      <c r="S282" s="30">
        <v>6797.2</v>
      </c>
      <c r="T282" s="19">
        <f t="shared" si="187"/>
        <v>263.96269999999998</v>
      </c>
      <c r="U282" s="20">
        <f t="shared" si="188"/>
        <v>1.2929403299936339E-2</v>
      </c>
      <c r="V282" s="19">
        <f t="shared" si="189"/>
        <v>1474929.7801857369</v>
      </c>
      <c r="W282" s="22"/>
      <c r="X282" s="21">
        <f t="shared" si="190"/>
        <v>221.16206030675318</v>
      </c>
      <c r="Y282" s="21">
        <f t="shared" si="191"/>
        <v>88792.602856416677</v>
      </c>
      <c r="Z282" s="22"/>
      <c r="AA282" s="23">
        <f t="shared" si="192"/>
        <v>13.31423044780577</v>
      </c>
      <c r="AB282" s="23"/>
      <c r="AC282" s="21">
        <v>514854</v>
      </c>
      <c r="AD282" s="21">
        <f t="shared" si="193"/>
        <v>75.745012652268585</v>
      </c>
      <c r="AE282" s="23">
        <f t="shared" si="194"/>
        <v>1.676329969938559E-3</v>
      </c>
      <c r="AF282" s="22">
        <f t="shared" si="195"/>
        <v>10623.799519092252</v>
      </c>
      <c r="AG282" s="22"/>
      <c r="AH282" s="24">
        <f t="shared" si="196"/>
        <v>1.5930123735331012</v>
      </c>
      <c r="AI282" s="25">
        <f t="shared" si="178"/>
        <v>236.07</v>
      </c>
      <c r="AJ282" s="29"/>
      <c r="AK282" s="26">
        <f t="shared" si="197"/>
        <v>23.606999999999999</v>
      </c>
      <c r="AL282" s="31">
        <f t="shared" si="179"/>
        <v>157435.08299999998</v>
      </c>
      <c r="AM282" s="31">
        <f t="shared" si="213"/>
        <v>23</v>
      </c>
      <c r="AN282" s="29"/>
      <c r="AO282" s="26">
        <f t="shared" si="180"/>
        <v>47.21</v>
      </c>
      <c r="AP282" s="31">
        <f t="shared" si="205"/>
        <v>315315.59000000003</v>
      </c>
      <c r="AQ282" s="31">
        <f t="shared" si="214"/>
        <v>46</v>
      </c>
      <c r="AR282" s="29"/>
      <c r="AS282" s="26">
        <f t="shared" si="181"/>
        <v>70.820999999999998</v>
      </c>
      <c r="AT282" s="31">
        <f t="shared" si="198"/>
        <v>474429.87900000002</v>
      </c>
      <c r="AU282" s="31">
        <f t="shared" si="215"/>
        <v>70</v>
      </c>
      <c r="AV282" s="29"/>
      <c r="AW282" s="26">
        <f t="shared" si="182"/>
        <v>94.427999999999997</v>
      </c>
      <c r="AX282" s="31">
        <f t="shared" si="206"/>
        <v>634461.73199999996</v>
      </c>
      <c r="AY282" s="31">
        <f t="shared" si="216"/>
        <v>93</v>
      </c>
      <c r="AZ282" s="29"/>
      <c r="BA282" s="28">
        <f t="shared" si="183"/>
        <v>118.035</v>
      </c>
      <c r="BB282" s="31">
        <f t="shared" si="207"/>
        <v>795437.86499999999</v>
      </c>
      <c r="BC282" s="31">
        <f t="shared" si="217"/>
        <v>117</v>
      </c>
      <c r="BD282" s="29"/>
      <c r="BE282" s="28">
        <f t="shared" si="199"/>
        <v>141.642</v>
      </c>
      <c r="BF282" s="31">
        <f t="shared" si="208"/>
        <v>957358.27799999993</v>
      </c>
      <c r="BG282" s="31">
        <f t="shared" si="218"/>
        <v>141</v>
      </c>
      <c r="BH282" s="29"/>
      <c r="BI282" s="28">
        <f t="shared" si="200"/>
        <v>165.249</v>
      </c>
      <c r="BJ282" s="31">
        <f t="shared" si="209"/>
        <v>1116917.9909999999</v>
      </c>
      <c r="BK282" s="31">
        <f t="shared" si="219"/>
        <v>164</v>
      </c>
      <c r="BL282" s="29"/>
      <c r="BM282" s="28">
        <f t="shared" si="201"/>
        <v>188.85599999999999</v>
      </c>
      <c r="BN282" s="31">
        <f t="shared" si="210"/>
        <v>1284031.9439999999</v>
      </c>
      <c r="BO282" s="31">
        <f t="shared" si="220"/>
        <v>189</v>
      </c>
      <c r="BP282" s="29"/>
      <c r="BQ282" s="28">
        <f t="shared" si="202"/>
        <v>212.46299999999999</v>
      </c>
      <c r="BR282" s="31">
        <f t="shared" si="211"/>
        <v>1448785.1969999999</v>
      </c>
      <c r="BS282" s="31">
        <f t="shared" si="221"/>
        <v>213</v>
      </c>
      <c r="BT282" s="29"/>
      <c r="BU282" s="28">
        <f t="shared" si="203"/>
        <v>236.07</v>
      </c>
      <c r="BV282" s="31">
        <f t="shared" si="212"/>
        <v>1614482.73</v>
      </c>
      <c r="BW282" s="29"/>
    </row>
    <row r="283" spans="1:75" x14ac:dyDescent="0.4">
      <c r="A283" s="14">
        <v>6102</v>
      </c>
      <c r="B283" s="15" t="s">
        <v>315</v>
      </c>
      <c r="C283" s="3">
        <f>INDEX('[1]2013-14 ATR Data'!$A$1:$M$352,MATCH(A283,'[1]2013-14 ATR Data'!$A:$A,0),8)</f>
        <v>403029.8</v>
      </c>
      <c r="D283" s="3">
        <f>INDEX([2]Sheet1!$A$1:$N$343,MATCH(A283,[2]Sheet1!$A$1:$A$65536,0),6)</f>
        <v>437002.37</v>
      </c>
      <c r="E283" s="3">
        <f>INDEX('[3]2015-16 ATR Data'!$A$1:$K$372,MATCH($A283,'[3]2015-16 ATR Data'!$A:$A,0),6)</f>
        <v>341624.93</v>
      </c>
      <c r="F283" s="3">
        <f>INDEX('[4]349y2014'!$A$1:$CK$352,MATCH(A283,'[4]349y2014'!$A:$A,0),5)</f>
        <v>46992.85</v>
      </c>
      <c r="G283" s="3">
        <f>INDEX('[4]343y2015'!$A$1:$J$346,MATCH(A283,'[4]343y2015'!$A:$A,0),5)</f>
        <v>46992.85</v>
      </c>
      <c r="H283" s="3">
        <f>INDEX('[4]340y2016'!$A$1:$H$343,MATCH(A283,'[4]340y2016'!$A:$A,0),5)</f>
        <v>32421.43</v>
      </c>
      <c r="I283" s="3">
        <f t="shared" si="184"/>
        <v>309203.5</v>
      </c>
      <c r="J283" s="3">
        <f t="shared" si="204"/>
        <v>1055249.9699999997</v>
      </c>
      <c r="K283" s="29"/>
      <c r="L283" s="29">
        <v>11793331</v>
      </c>
      <c r="M283" s="29">
        <v>12307388</v>
      </c>
      <c r="N283" s="29">
        <v>12403393</v>
      </c>
      <c r="O283" s="29">
        <f t="shared" si="185"/>
        <v>36504112</v>
      </c>
      <c r="Q283" s="17">
        <f t="shared" si="186"/>
        <v>2.8907701411829981E-2</v>
      </c>
      <c r="R283" s="29"/>
      <c r="S283" s="30">
        <v>1848.2</v>
      </c>
      <c r="T283" s="19">
        <f t="shared" si="187"/>
        <v>53.427199999999999</v>
      </c>
      <c r="U283" s="20">
        <f t="shared" si="188"/>
        <v>2.616967533618798E-3</v>
      </c>
      <c r="V283" s="19">
        <f t="shared" si="189"/>
        <v>298532.21061892231</v>
      </c>
      <c r="W283" s="22"/>
      <c r="X283" s="21">
        <f t="shared" si="190"/>
        <v>44.764164135390963</v>
      </c>
      <c r="Y283" s="21">
        <f t="shared" si="191"/>
        <v>24143.248484556774</v>
      </c>
      <c r="Z283" s="22"/>
      <c r="AA283" s="23">
        <f t="shared" si="192"/>
        <v>3.620220195615051</v>
      </c>
      <c r="AB283" s="23"/>
      <c r="AC283" s="21">
        <v>98799</v>
      </c>
      <c r="AD283" s="21">
        <f t="shared" si="193"/>
        <v>53.456876961367819</v>
      </c>
      <c r="AE283" s="23">
        <f t="shared" si="194"/>
        <v>1.1830662087423268E-3</v>
      </c>
      <c r="AF283" s="22">
        <f t="shared" si="195"/>
        <v>7497.723267425501</v>
      </c>
      <c r="AG283" s="22"/>
      <c r="AH283" s="24">
        <f t="shared" si="196"/>
        <v>1.1242649973647474</v>
      </c>
      <c r="AI283" s="25">
        <f t="shared" si="178"/>
        <v>49.51</v>
      </c>
      <c r="AJ283" s="29"/>
      <c r="AK283" s="26">
        <f t="shared" si="197"/>
        <v>4.9510000000000005</v>
      </c>
      <c r="AL283" s="31">
        <f t="shared" si="179"/>
        <v>33018.219000000005</v>
      </c>
      <c r="AM283" s="31">
        <f t="shared" si="213"/>
        <v>18</v>
      </c>
      <c r="AN283" s="29"/>
      <c r="AO283" s="26">
        <f t="shared" si="180"/>
        <v>9.9</v>
      </c>
      <c r="AP283" s="31">
        <f t="shared" si="205"/>
        <v>66122.100000000006</v>
      </c>
      <c r="AQ283" s="31">
        <f t="shared" si="214"/>
        <v>36</v>
      </c>
      <c r="AR283" s="29"/>
      <c r="AS283" s="26">
        <f t="shared" si="181"/>
        <v>14.852999999999998</v>
      </c>
      <c r="AT283" s="31">
        <f t="shared" si="198"/>
        <v>99500.246999999988</v>
      </c>
      <c r="AU283" s="31">
        <f t="shared" si="215"/>
        <v>54</v>
      </c>
      <c r="AV283" s="29"/>
      <c r="AW283" s="26">
        <f t="shared" si="182"/>
        <v>19.804000000000002</v>
      </c>
      <c r="AX283" s="31">
        <f t="shared" si="206"/>
        <v>133063.076</v>
      </c>
      <c r="AY283" s="31">
        <f t="shared" si="216"/>
        <v>72</v>
      </c>
      <c r="AZ283" s="29"/>
      <c r="BA283" s="28">
        <f t="shared" si="183"/>
        <v>24.754999999999999</v>
      </c>
      <c r="BB283" s="31">
        <f t="shared" si="207"/>
        <v>166823.94500000001</v>
      </c>
      <c r="BC283" s="31">
        <f t="shared" si="217"/>
        <v>90</v>
      </c>
      <c r="BD283" s="29"/>
      <c r="BE283" s="28">
        <f t="shared" si="199"/>
        <v>29.705999999999996</v>
      </c>
      <c r="BF283" s="31">
        <f t="shared" si="208"/>
        <v>200782.85399999996</v>
      </c>
      <c r="BG283" s="31">
        <f t="shared" si="218"/>
        <v>109</v>
      </c>
      <c r="BH283" s="29"/>
      <c r="BI283" s="28">
        <f t="shared" si="200"/>
        <v>34.656999999999996</v>
      </c>
      <c r="BJ283" s="31">
        <f t="shared" si="209"/>
        <v>234246.66299999997</v>
      </c>
      <c r="BK283" s="31">
        <f t="shared" si="219"/>
        <v>127</v>
      </c>
      <c r="BL283" s="29"/>
      <c r="BM283" s="28">
        <f t="shared" si="201"/>
        <v>39.608000000000004</v>
      </c>
      <c r="BN283" s="31">
        <f t="shared" si="210"/>
        <v>269294.79200000002</v>
      </c>
      <c r="BO283" s="31">
        <f t="shared" si="220"/>
        <v>146</v>
      </c>
      <c r="BP283" s="29"/>
      <c r="BQ283" s="28">
        <f t="shared" si="202"/>
        <v>44.558999999999997</v>
      </c>
      <c r="BR283" s="31">
        <f t="shared" si="211"/>
        <v>303847.821</v>
      </c>
      <c r="BS283" s="31">
        <f t="shared" si="221"/>
        <v>164</v>
      </c>
      <c r="BT283" s="29"/>
      <c r="BU283" s="28">
        <f t="shared" si="203"/>
        <v>49.51</v>
      </c>
      <c r="BV283" s="31">
        <f t="shared" si="212"/>
        <v>338598.89</v>
      </c>
      <c r="BW283" s="29"/>
    </row>
    <row r="284" spans="1:75" x14ac:dyDescent="0.4">
      <c r="A284" s="14">
        <v>6120</v>
      </c>
      <c r="B284" s="15" t="s">
        <v>316</v>
      </c>
      <c r="C284" s="3">
        <f>INDEX('[1]2013-14 ATR Data'!$A$1:$M$352,MATCH(A284,'[1]2013-14 ATR Data'!$A:$A,0),8)</f>
        <v>310067.62</v>
      </c>
      <c r="D284" s="3">
        <f>INDEX([2]Sheet1!$A$1:$N$343,MATCH(A284,[2]Sheet1!$A$1:$A$65536,0),6)</f>
        <v>285448.96000000002</v>
      </c>
      <c r="E284" s="3">
        <f>INDEX('[3]2015-16 ATR Data'!$A$1:$K$372,MATCH($A284,'[3]2015-16 ATR Data'!$A:$A,0),6)</f>
        <v>333066.88</v>
      </c>
      <c r="F284" s="3">
        <f>INDEX('[4]349y2014'!$A$1:$CK$352,MATCH(A284,'[4]349y2014'!$A:$A,0),5)</f>
        <v>45558.080000000002</v>
      </c>
      <c r="G284" s="3">
        <f>INDEX('[4]343y2015'!$A$1:$J$346,MATCH(A284,'[4]343y2015'!$A:$A,0),5)</f>
        <v>66497.56</v>
      </c>
      <c r="H284" s="3">
        <f>INDEX('[4]340y2016'!$A$1:$H$343,MATCH(A284,'[4]340y2016'!$A:$A,0),5)</f>
        <v>66497.56</v>
      </c>
      <c r="I284" s="3">
        <f t="shared" si="184"/>
        <v>266569.32</v>
      </c>
      <c r="J284" s="3">
        <f t="shared" si="204"/>
        <v>750030.26</v>
      </c>
      <c r="K284" s="29"/>
      <c r="L284" s="29">
        <v>7143819</v>
      </c>
      <c r="M284" s="29">
        <v>7372465</v>
      </c>
      <c r="N284" s="29">
        <v>7592099</v>
      </c>
      <c r="O284" s="29">
        <f t="shared" si="185"/>
        <v>22108383</v>
      </c>
      <c r="Q284" s="17">
        <f t="shared" si="186"/>
        <v>3.3925152282733656E-2</v>
      </c>
      <c r="R284" s="29"/>
      <c r="S284" s="30">
        <v>1163.0999999999999</v>
      </c>
      <c r="T284" s="19">
        <f t="shared" si="187"/>
        <v>39.458300000000001</v>
      </c>
      <c r="U284" s="20">
        <f t="shared" si="188"/>
        <v>1.932743808992248E-3</v>
      </c>
      <c r="V284" s="19">
        <f t="shared" si="189"/>
        <v>220478.96064672346</v>
      </c>
      <c r="W284" s="22"/>
      <c r="X284" s="21">
        <f t="shared" si="190"/>
        <v>33.060273001458008</v>
      </c>
      <c r="Y284" s="21">
        <f t="shared" si="191"/>
        <v>15193.708642131793</v>
      </c>
      <c r="Z284" s="22"/>
      <c r="AA284" s="23">
        <f t="shared" si="192"/>
        <v>2.2782589057027729</v>
      </c>
      <c r="AB284" s="23"/>
      <c r="AC284" s="21">
        <v>71113</v>
      </c>
      <c r="AD284" s="21">
        <f t="shared" si="193"/>
        <v>61.140916516206694</v>
      </c>
      <c r="AE284" s="23">
        <f t="shared" si="194"/>
        <v>1.3531234223453396E-3</v>
      </c>
      <c r="AF284" s="22">
        <f t="shared" si="195"/>
        <v>8575.4667764555725</v>
      </c>
      <c r="AG284" s="22"/>
      <c r="AH284" s="24">
        <f t="shared" si="196"/>
        <v>1.2858699619816423</v>
      </c>
      <c r="AI284" s="25">
        <f t="shared" si="178"/>
        <v>36.619999999999997</v>
      </c>
      <c r="AJ284" s="29"/>
      <c r="AK284" s="26">
        <f t="shared" si="197"/>
        <v>3.6619999999999999</v>
      </c>
      <c r="AL284" s="31">
        <f t="shared" si="179"/>
        <v>24421.878000000001</v>
      </c>
      <c r="AM284" s="31">
        <f t="shared" si="213"/>
        <v>21</v>
      </c>
      <c r="AN284" s="29"/>
      <c r="AO284" s="26">
        <f t="shared" si="180"/>
        <v>7.32</v>
      </c>
      <c r="AP284" s="31">
        <f t="shared" si="205"/>
        <v>48890.28</v>
      </c>
      <c r="AQ284" s="31">
        <f t="shared" si="214"/>
        <v>42</v>
      </c>
      <c r="AR284" s="29"/>
      <c r="AS284" s="26">
        <f t="shared" si="181"/>
        <v>10.985999999999999</v>
      </c>
      <c r="AT284" s="31">
        <f t="shared" si="198"/>
        <v>73595.213999999993</v>
      </c>
      <c r="AU284" s="31">
        <f t="shared" si="215"/>
        <v>63</v>
      </c>
      <c r="AV284" s="29"/>
      <c r="AW284" s="26">
        <f t="shared" si="182"/>
        <v>14.648</v>
      </c>
      <c r="AX284" s="31">
        <f t="shared" si="206"/>
        <v>98419.911999999997</v>
      </c>
      <c r="AY284" s="31">
        <f t="shared" si="216"/>
        <v>85</v>
      </c>
      <c r="AZ284" s="29"/>
      <c r="BA284" s="28">
        <f t="shared" si="183"/>
        <v>18.309999999999999</v>
      </c>
      <c r="BB284" s="31">
        <f t="shared" si="207"/>
        <v>123391.09</v>
      </c>
      <c r="BC284" s="31">
        <f t="shared" si="217"/>
        <v>106</v>
      </c>
      <c r="BD284" s="29"/>
      <c r="BE284" s="28">
        <f t="shared" si="199"/>
        <v>21.971999999999998</v>
      </c>
      <c r="BF284" s="31">
        <f t="shared" si="208"/>
        <v>148508.74799999999</v>
      </c>
      <c r="BG284" s="31">
        <f t="shared" si="218"/>
        <v>128</v>
      </c>
      <c r="BH284" s="29"/>
      <c r="BI284" s="28">
        <f t="shared" si="200"/>
        <v>25.633999999999997</v>
      </c>
      <c r="BJ284" s="31">
        <f t="shared" si="209"/>
        <v>173260.20599999998</v>
      </c>
      <c r="BK284" s="31">
        <f t="shared" si="219"/>
        <v>149</v>
      </c>
      <c r="BL284" s="29"/>
      <c r="BM284" s="28">
        <f t="shared" si="201"/>
        <v>29.295999999999999</v>
      </c>
      <c r="BN284" s="31">
        <f t="shared" si="210"/>
        <v>199183.50399999999</v>
      </c>
      <c r="BO284" s="31">
        <f t="shared" si="220"/>
        <v>171</v>
      </c>
      <c r="BP284" s="29"/>
      <c r="BQ284" s="28">
        <f t="shared" si="202"/>
        <v>32.957999999999998</v>
      </c>
      <c r="BR284" s="31">
        <f t="shared" si="211"/>
        <v>224740.60199999998</v>
      </c>
      <c r="BS284" s="31">
        <f t="shared" si="221"/>
        <v>193</v>
      </c>
      <c r="BT284" s="29"/>
      <c r="BU284" s="28">
        <f t="shared" si="203"/>
        <v>36.619999999999997</v>
      </c>
      <c r="BV284" s="31">
        <f t="shared" si="212"/>
        <v>250444.18</v>
      </c>
      <c r="BW284" s="29"/>
    </row>
    <row r="285" spans="1:75" x14ac:dyDescent="0.4">
      <c r="A285" s="14">
        <v>6138</v>
      </c>
      <c r="B285" s="15" t="s">
        <v>317</v>
      </c>
      <c r="C285" s="3">
        <f>INDEX('[1]2013-14 ATR Data'!$A$1:$M$352,MATCH(A285,'[1]2013-14 ATR Data'!$A:$A,0),8)</f>
        <v>110043.9</v>
      </c>
      <c r="D285" s="3">
        <f>INDEX([2]Sheet1!$A$1:$N$343,MATCH(A285,[2]Sheet1!$A$1:$A$65536,0),6)</f>
        <v>115914.63</v>
      </c>
      <c r="E285" s="3">
        <f>INDEX('[3]2015-16 ATR Data'!$A$1:$K$372,MATCH($A285,'[3]2015-16 ATR Data'!$A:$A,0),6)</f>
        <v>115318.25</v>
      </c>
      <c r="F285" s="3">
        <f>INDEX('[4]349y2014'!$A$1:$CK$352,MATCH(A285,'[4]349y2014'!$A:$A,0),5)</f>
        <v>19392.57</v>
      </c>
      <c r="G285" s="3">
        <f>INDEX('[4]343y2015'!$A$1:$J$346,MATCH(A285,'[4]343y2015'!$A:$A,0),5)</f>
        <v>17107.57</v>
      </c>
      <c r="H285" s="3">
        <f>INDEX('[4]340y2016'!$A$1:$H$343,MATCH(A285,'[4]340y2016'!$A:$A,0),5)</f>
        <v>17107.57</v>
      </c>
      <c r="I285" s="3">
        <f t="shared" si="184"/>
        <v>98210.68</v>
      </c>
      <c r="J285" s="3">
        <f t="shared" si="204"/>
        <v>287669.07</v>
      </c>
      <c r="K285" s="29"/>
      <c r="L285" s="29">
        <v>2323451</v>
      </c>
      <c r="M285" s="29">
        <v>2390825</v>
      </c>
      <c r="N285" s="29">
        <v>2385638</v>
      </c>
      <c r="O285" s="29">
        <f t="shared" si="185"/>
        <v>7099914</v>
      </c>
      <c r="Q285" s="17">
        <f t="shared" si="186"/>
        <v>4.0517261194994755E-2</v>
      </c>
      <c r="R285" s="29"/>
      <c r="S285" s="30">
        <v>368.8</v>
      </c>
      <c r="T285" s="19">
        <f t="shared" si="187"/>
        <v>14.9428</v>
      </c>
      <c r="U285" s="20">
        <f t="shared" si="188"/>
        <v>7.3192722922704127E-4</v>
      </c>
      <c r="V285" s="19">
        <f t="shared" si="189"/>
        <v>83495.057140116507</v>
      </c>
      <c r="W285" s="22"/>
      <c r="X285" s="21">
        <f t="shared" si="190"/>
        <v>12.519876614202506</v>
      </c>
      <c r="Y285" s="21">
        <f t="shared" si="191"/>
        <v>4817.6766806106143</v>
      </c>
      <c r="Z285" s="22"/>
      <c r="AA285" s="23">
        <f t="shared" si="192"/>
        <v>0.7223986625596962</v>
      </c>
      <c r="AB285" s="23"/>
      <c r="AC285" s="21">
        <v>47415</v>
      </c>
      <c r="AD285" s="21">
        <f t="shared" si="193"/>
        <v>128.56561822125812</v>
      </c>
      <c r="AE285" s="23">
        <f t="shared" si="194"/>
        <v>2.8453147128957414E-3</v>
      </c>
      <c r="AF285" s="22">
        <f t="shared" si="195"/>
        <v>18032.281007083471</v>
      </c>
      <c r="AG285" s="22"/>
      <c r="AH285" s="24">
        <f t="shared" si="196"/>
        <v>2.703895787536883</v>
      </c>
      <c r="AI285" s="25">
        <f t="shared" si="178"/>
        <v>15.95</v>
      </c>
      <c r="AJ285" s="29"/>
      <c r="AK285" s="26">
        <f t="shared" si="197"/>
        <v>1.595</v>
      </c>
      <c r="AL285" s="31">
        <f t="shared" si="179"/>
        <v>10637.055</v>
      </c>
      <c r="AM285" s="31">
        <f t="shared" si="213"/>
        <v>29</v>
      </c>
      <c r="AN285" s="29"/>
      <c r="AO285" s="26">
        <f t="shared" si="180"/>
        <v>3.19</v>
      </c>
      <c r="AP285" s="31">
        <f t="shared" si="205"/>
        <v>21306.01</v>
      </c>
      <c r="AQ285" s="31">
        <f t="shared" si="214"/>
        <v>58</v>
      </c>
      <c r="AR285" s="29"/>
      <c r="AS285" s="26">
        <f t="shared" si="181"/>
        <v>4.7849999999999993</v>
      </c>
      <c r="AT285" s="31">
        <f t="shared" si="198"/>
        <v>32054.714999999997</v>
      </c>
      <c r="AU285" s="31">
        <f t="shared" si="215"/>
        <v>87</v>
      </c>
      <c r="AV285" s="29"/>
      <c r="AW285" s="26">
        <f t="shared" si="182"/>
        <v>6.38</v>
      </c>
      <c r="AX285" s="31">
        <f t="shared" si="206"/>
        <v>42867.22</v>
      </c>
      <c r="AY285" s="31">
        <f t="shared" si="216"/>
        <v>116</v>
      </c>
      <c r="AZ285" s="29"/>
      <c r="BA285" s="28">
        <f t="shared" si="183"/>
        <v>7.9749999999999996</v>
      </c>
      <c r="BB285" s="31">
        <f t="shared" si="207"/>
        <v>53743.524999999994</v>
      </c>
      <c r="BC285" s="31">
        <f t="shared" si="217"/>
        <v>146</v>
      </c>
      <c r="BD285" s="29"/>
      <c r="BE285" s="28">
        <f t="shared" si="199"/>
        <v>9.5699999999999985</v>
      </c>
      <c r="BF285" s="31">
        <f t="shared" si="208"/>
        <v>64683.62999999999</v>
      </c>
      <c r="BG285" s="31">
        <f t="shared" si="218"/>
        <v>175</v>
      </c>
      <c r="BH285" s="29"/>
      <c r="BI285" s="28">
        <f t="shared" si="200"/>
        <v>11.164999999999999</v>
      </c>
      <c r="BJ285" s="31">
        <f t="shared" si="209"/>
        <v>75464.235000000001</v>
      </c>
      <c r="BK285" s="31">
        <f t="shared" si="219"/>
        <v>205</v>
      </c>
      <c r="BL285" s="29"/>
      <c r="BM285" s="28">
        <f t="shared" si="201"/>
        <v>12.76</v>
      </c>
      <c r="BN285" s="31">
        <f t="shared" si="210"/>
        <v>86755.24</v>
      </c>
      <c r="BO285" s="31">
        <f t="shared" si="220"/>
        <v>235</v>
      </c>
      <c r="BP285" s="29"/>
      <c r="BQ285" s="28">
        <f t="shared" si="202"/>
        <v>14.355</v>
      </c>
      <c r="BR285" s="31">
        <f t="shared" si="211"/>
        <v>97886.74500000001</v>
      </c>
      <c r="BS285" s="31">
        <f t="shared" si="221"/>
        <v>265</v>
      </c>
      <c r="BT285" s="29"/>
      <c r="BU285" s="28">
        <f t="shared" si="203"/>
        <v>15.95</v>
      </c>
      <c r="BV285" s="31">
        <f t="shared" si="212"/>
        <v>109082.04999999999</v>
      </c>
      <c r="BW285" s="29"/>
    </row>
    <row r="286" spans="1:75" x14ac:dyDescent="0.4">
      <c r="A286" s="14">
        <v>6165</v>
      </c>
      <c r="B286" s="15" t="s">
        <v>318</v>
      </c>
      <c r="C286" s="3">
        <f>INDEX('[1]2013-14 ATR Data'!$A$1:$M$352,MATCH(A286,'[1]2013-14 ATR Data'!$A:$A,0),8)</f>
        <v>87565.39</v>
      </c>
      <c r="D286" s="3">
        <f>INDEX([2]Sheet1!$A$1:$N$343,MATCH(A286,[2]Sheet1!$A$1:$A$65536,0),6)</f>
        <v>83555.070000000007</v>
      </c>
      <c r="E286" s="3">
        <f>INDEX('[3]2015-16 ATR Data'!$A$1:$K$372,MATCH($A286,'[3]2015-16 ATR Data'!$A:$A,0),6)</f>
        <v>72142.3</v>
      </c>
      <c r="F286" s="3">
        <f>INDEX('[4]349y2014'!$A$1:$CK$352,MATCH(A286,'[4]349y2014'!$A:$A,0),5)</f>
        <v>16275.71</v>
      </c>
      <c r="G286" s="3">
        <f>INDEX('[4]343y2015'!$A$1:$J$346,MATCH(A286,'[4]343y2015'!$A:$A,0),5)</f>
        <v>16275.71</v>
      </c>
      <c r="H286" s="3">
        <f>INDEX('[4]340y2016'!$A$1:$H$343,MATCH(A286,'[4]340y2016'!$A:$A,0),5)</f>
        <v>22756.14</v>
      </c>
      <c r="I286" s="3">
        <f t="shared" si="184"/>
        <v>49386.16</v>
      </c>
      <c r="J286" s="3">
        <f t="shared" si="204"/>
        <v>187955.20000000001</v>
      </c>
      <c r="K286" s="29"/>
      <c r="L286" s="29">
        <v>1114022</v>
      </c>
      <c r="M286" s="29">
        <v>1145880</v>
      </c>
      <c r="N286" s="29">
        <v>1148033</v>
      </c>
      <c r="O286" s="29">
        <f t="shared" si="185"/>
        <v>3407935</v>
      </c>
      <c r="Q286" s="17">
        <f t="shared" si="186"/>
        <v>5.5152225614631741E-2</v>
      </c>
      <c r="R286" s="29"/>
      <c r="S286" s="30">
        <v>204.1</v>
      </c>
      <c r="T286" s="19">
        <f t="shared" si="187"/>
        <v>11.256600000000001</v>
      </c>
      <c r="U286" s="20">
        <f t="shared" si="188"/>
        <v>5.5137002760641328E-4</v>
      </c>
      <c r="V286" s="19">
        <f t="shared" si="189"/>
        <v>62897.881267462282</v>
      </c>
      <c r="W286" s="22"/>
      <c r="X286" s="21">
        <f t="shared" si="190"/>
        <v>9.4313812066969991</v>
      </c>
      <c r="Y286" s="21">
        <f t="shared" si="191"/>
        <v>2666.1816987869479</v>
      </c>
      <c r="Z286" s="22"/>
      <c r="AA286" s="23">
        <f t="shared" si="192"/>
        <v>0.39978732925280369</v>
      </c>
      <c r="AB286" s="23"/>
      <c r="AC286" s="21">
        <v>30365</v>
      </c>
      <c r="AD286" s="21">
        <f t="shared" si="193"/>
        <v>148.77511024007839</v>
      </c>
      <c r="AE286" s="23">
        <f t="shared" si="194"/>
        <v>3.2925755418549913E-3</v>
      </c>
      <c r="AF286" s="22">
        <f t="shared" si="195"/>
        <v>20866.81207484231</v>
      </c>
      <c r="AG286" s="22"/>
      <c r="AH286" s="24">
        <f t="shared" si="196"/>
        <v>3.1289266868859364</v>
      </c>
      <c r="AI286" s="25">
        <f t="shared" si="178"/>
        <v>12.96</v>
      </c>
      <c r="AJ286" s="29"/>
      <c r="AK286" s="26">
        <f t="shared" si="197"/>
        <v>1.2960000000000003</v>
      </c>
      <c r="AL286" s="31">
        <f t="shared" si="179"/>
        <v>8643.0240000000013</v>
      </c>
      <c r="AM286" s="31">
        <f t="shared" si="213"/>
        <v>42</v>
      </c>
      <c r="AN286" s="29"/>
      <c r="AO286" s="26">
        <f t="shared" si="180"/>
        <v>2.59</v>
      </c>
      <c r="AP286" s="31">
        <f t="shared" si="205"/>
        <v>17298.61</v>
      </c>
      <c r="AQ286" s="31">
        <f t="shared" si="214"/>
        <v>85</v>
      </c>
      <c r="AR286" s="29"/>
      <c r="AS286" s="26">
        <f t="shared" si="181"/>
        <v>3.8879999999999999</v>
      </c>
      <c r="AT286" s="31">
        <f t="shared" si="198"/>
        <v>26045.712</v>
      </c>
      <c r="AU286" s="31">
        <f t="shared" si="215"/>
        <v>128</v>
      </c>
      <c r="AV286" s="29"/>
      <c r="AW286" s="26">
        <f t="shared" si="182"/>
        <v>5.1840000000000011</v>
      </c>
      <c r="AX286" s="31">
        <f t="shared" si="206"/>
        <v>34831.296000000009</v>
      </c>
      <c r="AY286" s="31">
        <f t="shared" si="216"/>
        <v>171</v>
      </c>
      <c r="AZ286" s="29"/>
      <c r="BA286" s="28">
        <f t="shared" si="183"/>
        <v>6.48</v>
      </c>
      <c r="BB286" s="31">
        <f t="shared" si="207"/>
        <v>43668.72</v>
      </c>
      <c r="BC286" s="31">
        <f t="shared" si="217"/>
        <v>214</v>
      </c>
      <c r="BD286" s="29"/>
      <c r="BE286" s="28">
        <f t="shared" si="199"/>
        <v>7.7759999999999998</v>
      </c>
      <c r="BF286" s="31">
        <f t="shared" si="208"/>
        <v>52557.983999999997</v>
      </c>
      <c r="BG286" s="31">
        <f t="shared" si="218"/>
        <v>258</v>
      </c>
      <c r="BH286" s="29"/>
      <c r="BI286" s="28">
        <f t="shared" si="200"/>
        <v>9.0719999999999992</v>
      </c>
      <c r="BJ286" s="31">
        <f t="shared" si="209"/>
        <v>61317.647999999994</v>
      </c>
      <c r="BK286" s="31">
        <f t="shared" si="219"/>
        <v>300</v>
      </c>
      <c r="BL286" s="29"/>
      <c r="BM286" s="28">
        <f t="shared" si="201"/>
        <v>10.368000000000002</v>
      </c>
      <c r="BN286" s="31">
        <f t="shared" si="210"/>
        <v>70492.032000000021</v>
      </c>
      <c r="BO286" s="31">
        <f t="shared" si="220"/>
        <v>345</v>
      </c>
      <c r="BP286" s="29"/>
      <c r="BQ286" s="28">
        <f t="shared" si="202"/>
        <v>11.664000000000001</v>
      </c>
      <c r="BR286" s="31">
        <f t="shared" si="211"/>
        <v>79536.816000000006</v>
      </c>
      <c r="BS286" s="31">
        <f t="shared" si="221"/>
        <v>390</v>
      </c>
      <c r="BT286" s="29"/>
      <c r="BU286" s="28">
        <f t="shared" si="203"/>
        <v>12.96</v>
      </c>
      <c r="BV286" s="31">
        <f t="shared" si="212"/>
        <v>88633.44</v>
      </c>
      <c r="BW286" s="29"/>
    </row>
    <row r="287" spans="1:75" x14ac:dyDescent="0.4">
      <c r="A287" s="14">
        <v>6175</v>
      </c>
      <c r="B287" s="15" t="s">
        <v>319</v>
      </c>
      <c r="C287" s="3">
        <f>INDEX('[1]2013-14 ATR Data'!$A$1:$M$352,MATCH(A287,'[1]2013-14 ATR Data'!$A:$A,0),8)</f>
        <v>211903.19</v>
      </c>
      <c r="D287" s="3">
        <f>INDEX([2]Sheet1!$A$1:$N$343,MATCH(A287,[2]Sheet1!$A$1:$A$65536,0),6)</f>
        <v>233154.46</v>
      </c>
      <c r="E287" s="3">
        <f>INDEX('[3]2015-16 ATR Data'!$A$1:$K$372,MATCH($A287,'[3]2015-16 ATR Data'!$A:$A,0),6)</f>
        <v>210961.65</v>
      </c>
      <c r="F287" s="3">
        <f>INDEX('[4]349y2014'!$A$1:$CK$352,MATCH(A287,'[4]349y2014'!$A:$A,0),5)</f>
        <v>1317.86</v>
      </c>
      <c r="G287" s="3">
        <f>INDEX('[4]343y2015'!$A$1:$J$346,MATCH(A287,'[4]343y2015'!$A:$A,0),5)</f>
        <v>27409.72</v>
      </c>
      <c r="H287" s="3">
        <f>INDEX('[4]340y2016'!$A$1:$H$343,MATCH(A287,'[4]340y2016'!$A:$A,0),5)</f>
        <v>27409.72</v>
      </c>
      <c r="I287" s="3">
        <f t="shared" si="184"/>
        <v>183551.93</v>
      </c>
      <c r="J287" s="3">
        <f t="shared" si="204"/>
        <v>599882</v>
      </c>
      <c r="K287" s="29"/>
      <c r="L287" s="29">
        <v>3895725</v>
      </c>
      <c r="M287" s="29">
        <v>3935822</v>
      </c>
      <c r="N287" s="29">
        <v>4034916</v>
      </c>
      <c r="O287" s="29">
        <f t="shared" si="185"/>
        <v>11866463</v>
      </c>
      <c r="Q287" s="17">
        <f t="shared" si="186"/>
        <v>5.0552721564968435E-2</v>
      </c>
      <c r="R287" s="29"/>
      <c r="S287" s="30">
        <v>633.4</v>
      </c>
      <c r="T287" s="19">
        <f t="shared" si="187"/>
        <v>32.020099999999999</v>
      </c>
      <c r="U287" s="20">
        <f t="shared" si="188"/>
        <v>1.5684063945560927E-3</v>
      </c>
      <c r="V287" s="19">
        <f t="shared" si="189"/>
        <v>178916.94188052067</v>
      </c>
      <c r="W287" s="22"/>
      <c r="X287" s="21">
        <f t="shared" si="190"/>
        <v>26.828151429077923</v>
      </c>
      <c r="Y287" s="21">
        <f t="shared" si="191"/>
        <v>8274.1768153437188</v>
      </c>
      <c r="Z287" s="22"/>
      <c r="AA287" s="23">
        <f t="shared" si="192"/>
        <v>1.2406922800035565</v>
      </c>
      <c r="AB287" s="23"/>
      <c r="AC287" s="21">
        <v>94472</v>
      </c>
      <c r="AD287" s="21">
        <f t="shared" si="193"/>
        <v>149.15061572466055</v>
      </c>
      <c r="AE287" s="23">
        <f t="shared" si="194"/>
        <v>3.300885938482307E-3</v>
      </c>
      <c r="AF287" s="22">
        <f t="shared" si="195"/>
        <v>20919.479502661416</v>
      </c>
      <c r="AG287" s="22"/>
      <c r="AH287" s="24">
        <f t="shared" si="196"/>
        <v>3.1368240369862672</v>
      </c>
      <c r="AI287" s="25">
        <f t="shared" si="178"/>
        <v>31.21</v>
      </c>
      <c r="AJ287" s="29"/>
      <c r="AK287" s="26">
        <f t="shared" si="197"/>
        <v>3.1210000000000004</v>
      </c>
      <c r="AL287" s="31">
        <f t="shared" si="179"/>
        <v>20813.949000000004</v>
      </c>
      <c r="AM287" s="31">
        <f t="shared" si="213"/>
        <v>33</v>
      </c>
      <c r="AN287" s="29"/>
      <c r="AO287" s="26">
        <f t="shared" si="180"/>
        <v>6.24</v>
      </c>
      <c r="AP287" s="31">
        <f t="shared" si="205"/>
        <v>41676.959999999999</v>
      </c>
      <c r="AQ287" s="31">
        <f t="shared" si="214"/>
        <v>66</v>
      </c>
      <c r="AR287" s="29"/>
      <c r="AS287" s="26">
        <f t="shared" si="181"/>
        <v>9.3629999999999995</v>
      </c>
      <c r="AT287" s="31">
        <f t="shared" si="198"/>
        <v>62722.736999999994</v>
      </c>
      <c r="AU287" s="31">
        <f t="shared" si="215"/>
        <v>99</v>
      </c>
      <c r="AV287" s="29"/>
      <c r="AW287" s="26">
        <f t="shared" si="182"/>
        <v>12.484000000000002</v>
      </c>
      <c r="AX287" s="31">
        <f t="shared" si="206"/>
        <v>83879.996000000014</v>
      </c>
      <c r="AY287" s="31">
        <f t="shared" si="216"/>
        <v>132</v>
      </c>
      <c r="AZ287" s="29"/>
      <c r="BA287" s="28">
        <f t="shared" si="183"/>
        <v>15.605</v>
      </c>
      <c r="BB287" s="31">
        <f t="shared" si="207"/>
        <v>105162.095</v>
      </c>
      <c r="BC287" s="31">
        <f t="shared" si="217"/>
        <v>166</v>
      </c>
      <c r="BD287" s="29"/>
      <c r="BE287" s="28">
        <f t="shared" si="199"/>
        <v>18.725999999999999</v>
      </c>
      <c r="BF287" s="31">
        <f t="shared" si="208"/>
        <v>126569.034</v>
      </c>
      <c r="BG287" s="31">
        <f t="shared" si="218"/>
        <v>200</v>
      </c>
      <c r="BH287" s="29"/>
      <c r="BI287" s="28">
        <f t="shared" si="200"/>
        <v>21.846999999999998</v>
      </c>
      <c r="BJ287" s="31">
        <f t="shared" si="209"/>
        <v>147663.87299999999</v>
      </c>
      <c r="BK287" s="31">
        <f t="shared" si="219"/>
        <v>233</v>
      </c>
      <c r="BL287" s="29"/>
      <c r="BM287" s="28">
        <f t="shared" si="201"/>
        <v>24.968000000000004</v>
      </c>
      <c r="BN287" s="31">
        <f t="shared" si="210"/>
        <v>169757.43200000003</v>
      </c>
      <c r="BO287" s="31">
        <f t="shared" si="220"/>
        <v>268</v>
      </c>
      <c r="BP287" s="29"/>
      <c r="BQ287" s="28">
        <f t="shared" si="202"/>
        <v>28.089000000000002</v>
      </c>
      <c r="BR287" s="31">
        <f t="shared" si="211"/>
        <v>191538.891</v>
      </c>
      <c r="BS287" s="31">
        <f t="shared" si="221"/>
        <v>302</v>
      </c>
      <c r="BT287" s="29"/>
      <c r="BU287" s="28">
        <f t="shared" si="203"/>
        <v>31.21</v>
      </c>
      <c r="BV287" s="31">
        <f t="shared" si="212"/>
        <v>213445.19</v>
      </c>
      <c r="BW287" s="29"/>
    </row>
    <row r="288" spans="1:75" x14ac:dyDescent="0.4">
      <c r="A288" s="14">
        <v>6219</v>
      </c>
      <c r="B288" s="15" t="s">
        <v>320</v>
      </c>
      <c r="C288" s="3">
        <f>INDEX('[1]2013-14 ATR Data'!$A$1:$M$352,MATCH(A288,'[1]2013-14 ATR Data'!$A:$A,0),8)</f>
        <v>369317.21</v>
      </c>
      <c r="D288" s="3">
        <f>INDEX([2]Sheet1!$A$1:$N$343,MATCH(A288,[2]Sheet1!$A$1:$A$65536,0),6)</f>
        <v>422033.41</v>
      </c>
      <c r="E288" s="3">
        <f>INDEX('[3]2015-16 ATR Data'!$A$1:$K$372,MATCH($A288,'[3]2015-16 ATR Data'!$A:$A,0),6)</f>
        <v>369924.69</v>
      </c>
      <c r="F288" s="3">
        <f>INDEX('[4]349y2014'!$A$1:$CK$352,MATCH(A288,'[4]349y2014'!$A:$A,0),5)</f>
        <v>87512.58</v>
      </c>
      <c r="G288" s="3">
        <f>INDEX('[4]343y2015'!$A$1:$J$346,MATCH(A288,'[4]343y2015'!$A:$A,0),5)</f>
        <v>87512.58</v>
      </c>
      <c r="H288" s="3">
        <f>INDEX('[4]340y2016'!$A$1:$H$343,MATCH(A288,'[4]340y2016'!$A:$A,0),5)</f>
        <v>94987.57</v>
      </c>
      <c r="I288" s="3">
        <f t="shared" si="184"/>
        <v>274937.12</v>
      </c>
      <c r="J288" s="3">
        <f t="shared" si="204"/>
        <v>891262.58000000007</v>
      </c>
      <c r="K288" s="29"/>
      <c r="L288" s="29">
        <v>13275225</v>
      </c>
      <c r="M288" s="29">
        <v>14366789</v>
      </c>
      <c r="N288" s="29">
        <v>14603413</v>
      </c>
      <c r="O288" s="29">
        <f t="shared" si="185"/>
        <v>42245427</v>
      </c>
      <c r="Q288" s="17">
        <f t="shared" si="186"/>
        <v>2.1097255804752548E-2</v>
      </c>
      <c r="R288" s="29"/>
      <c r="S288" s="30">
        <v>2292.9</v>
      </c>
      <c r="T288" s="19">
        <f t="shared" si="187"/>
        <v>48.373899999999999</v>
      </c>
      <c r="U288" s="20">
        <f t="shared" si="188"/>
        <v>2.3694471313211694E-3</v>
      </c>
      <c r="V288" s="19">
        <f t="shared" si="189"/>
        <v>270296.16568449565</v>
      </c>
      <c r="W288" s="22"/>
      <c r="X288" s="21">
        <f t="shared" si="190"/>
        <v>40.530239268930224</v>
      </c>
      <c r="Y288" s="21">
        <f t="shared" si="191"/>
        <v>29952.415566627111</v>
      </c>
      <c r="Z288" s="22"/>
      <c r="AA288" s="23">
        <f t="shared" si="192"/>
        <v>4.4912903833598907</v>
      </c>
      <c r="AB288" s="23"/>
      <c r="AC288" s="21">
        <v>83996</v>
      </c>
      <c r="AD288" s="21">
        <f t="shared" si="193"/>
        <v>36.633084739849096</v>
      </c>
      <c r="AE288" s="23">
        <f t="shared" si="194"/>
        <v>8.1073506611750094E-4</v>
      </c>
      <c r="AF288" s="22">
        <f t="shared" si="195"/>
        <v>5138.0616942892329</v>
      </c>
      <c r="AG288" s="22"/>
      <c r="AH288" s="24">
        <f t="shared" si="196"/>
        <v>0.77043960028328584</v>
      </c>
      <c r="AI288" s="25">
        <f t="shared" si="178"/>
        <v>45.79</v>
      </c>
      <c r="AJ288" s="29"/>
      <c r="AK288" s="26">
        <f t="shared" si="197"/>
        <v>4.5789999999999997</v>
      </c>
      <c r="AL288" s="31">
        <f t="shared" si="179"/>
        <v>30537.350999999999</v>
      </c>
      <c r="AM288" s="31">
        <f t="shared" si="213"/>
        <v>13</v>
      </c>
      <c r="AN288" s="29"/>
      <c r="AO288" s="26">
        <f t="shared" si="180"/>
        <v>9.16</v>
      </c>
      <c r="AP288" s="31">
        <f t="shared" si="205"/>
        <v>61179.64</v>
      </c>
      <c r="AQ288" s="31">
        <f t="shared" si="214"/>
        <v>27</v>
      </c>
      <c r="AR288" s="29"/>
      <c r="AS288" s="26">
        <f t="shared" si="181"/>
        <v>13.737</v>
      </c>
      <c r="AT288" s="31">
        <f t="shared" si="198"/>
        <v>92024.163</v>
      </c>
      <c r="AU288" s="31">
        <f t="shared" si="215"/>
        <v>40</v>
      </c>
      <c r="AV288" s="29"/>
      <c r="AW288" s="26">
        <f t="shared" si="182"/>
        <v>18.315999999999999</v>
      </c>
      <c r="AX288" s="31">
        <f t="shared" si="206"/>
        <v>123065.204</v>
      </c>
      <c r="AY288" s="31">
        <f t="shared" si="216"/>
        <v>54</v>
      </c>
      <c r="AZ288" s="29"/>
      <c r="BA288" s="28">
        <f t="shared" si="183"/>
        <v>22.895</v>
      </c>
      <c r="BB288" s="31">
        <f t="shared" si="207"/>
        <v>154289.405</v>
      </c>
      <c r="BC288" s="31">
        <f t="shared" si="217"/>
        <v>67</v>
      </c>
      <c r="BD288" s="29"/>
      <c r="BE288" s="28">
        <f t="shared" si="199"/>
        <v>27.474</v>
      </c>
      <c r="BF288" s="31">
        <f t="shared" si="208"/>
        <v>185696.766</v>
      </c>
      <c r="BG288" s="31">
        <f t="shared" si="218"/>
        <v>81</v>
      </c>
      <c r="BH288" s="29"/>
      <c r="BI288" s="28">
        <f t="shared" si="200"/>
        <v>32.052999999999997</v>
      </c>
      <c r="BJ288" s="31">
        <f t="shared" si="209"/>
        <v>216646.22699999998</v>
      </c>
      <c r="BK288" s="31">
        <f t="shared" si="219"/>
        <v>94</v>
      </c>
      <c r="BL288" s="29"/>
      <c r="BM288" s="28">
        <f t="shared" si="201"/>
        <v>36.631999999999998</v>
      </c>
      <c r="BN288" s="31">
        <f t="shared" si="210"/>
        <v>249060.96799999999</v>
      </c>
      <c r="BO288" s="31">
        <f t="shared" si="220"/>
        <v>109</v>
      </c>
      <c r="BP288" s="29"/>
      <c r="BQ288" s="28">
        <f t="shared" si="202"/>
        <v>41.210999999999999</v>
      </c>
      <c r="BR288" s="31">
        <f t="shared" si="211"/>
        <v>281017.80900000001</v>
      </c>
      <c r="BS288" s="31">
        <f t="shared" si="221"/>
        <v>123</v>
      </c>
      <c r="BT288" s="29"/>
      <c r="BU288" s="28">
        <f t="shared" si="203"/>
        <v>45.79</v>
      </c>
      <c r="BV288" s="31">
        <f t="shared" si="212"/>
        <v>313157.81</v>
      </c>
      <c r="BW288" s="29"/>
    </row>
    <row r="289" spans="1:75" x14ac:dyDescent="0.4">
      <c r="A289" s="14">
        <v>6246</v>
      </c>
      <c r="B289" s="15" t="s">
        <v>321</v>
      </c>
      <c r="C289" s="3">
        <f>INDEX('[1]2013-14 ATR Data'!$A$1:$M$352,MATCH(A289,'[1]2013-14 ATR Data'!$A:$A,0),8)</f>
        <v>84126.36</v>
      </c>
      <c r="D289" s="3">
        <f>INDEX([2]Sheet1!$A$1:$N$343,MATCH(A289,[2]Sheet1!$A$1:$A$65536,0),6)</f>
        <v>91629.26</v>
      </c>
      <c r="E289" s="3">
        <f>INDEX('[3]2015-16 ATR Data'!$A$1:$K$372,MATCH($A289,'[3]2015-16 ATR Data'!$A:$A,0),6)</f>
        <v>73185.259999999995</v>
      </c>
      <c r="F289" s="3">
        <f>INDEX('[4]349y2014'!$A$1:$CK$352,MATCH(A289,'[4]349y2014'!$A:$A,0),5)</f>
        <v>11465.14</v>
      </c>
      <c r="G289" s="3">
        <f>INDEX('[4]343y2015'!$A$1:$J$346,MATCH(A289,'[4]343y2015'!$A:$A,0),5)</f>
        <v>24535.85</v>
      </c>
      <c r="H289" s="3">
        <f>INDEX('[4]340y2016'!$A$1:$H$343,MATCH(A289,'[4]340y2016'!$A:$A,0),5)</f>
        <v>24535.85</v>
      </c>
      <c r="I289" s="3">
        <f t="shared" si="184"/>
        <v>48649.409999999996</v>
      </c>
      <c r="J289" s="3">
        <f t="shared" si="204"/>
        <v>188404.04</v>
      </c>
      <c r="K289" s="29"/>
      <c r="L289" s="29">
        <v>1009249</v>
      </c>
      <c r="M289" s="29">
        <v>1060950</v>
      </c>
      <c r="N289" s="29">
        <v>1170593</v>
      </c>
      <c r="O289" s="29">
        <f t="shared" si="185"/>
        <v>3240792</v>
      </c>
      <c r="Q289" s="17">
        <f t="shared" si="186"/>
        <v>5.8135184238914443E-2</v>
      </c>
      <c r="R289" s="29"/>
      <c r="S289" s="30">
        <v>160.69999999999999</v>
      </c>
      <c r="T289" s="19">
        <f t="shared" si="187"/>
        <v>9.3422999999999998</v>
      </c>
      <c r="U289" s="20">
        <f t="shared" si="188"/>
        <v>4.5760391316271298E-4</v>
      </c>
      <c r="V289" s="19">
        <f t="shared" si="189"/>
        <v>52201.453028890865</v>
      </c>
      <c r="W289" s="22"/>
      <c r="X289" s="21">
        <f t="shared" si="190"/>
        <v>7.8274783369157088</v>
      </c>
      <c r="Y289" s="21">
        <f t="shared" si="191"/>
        <v>2099.242523248714</v>
      </c>
      <c r="Z289" s="22"/>
      <c r="AA289" s="23">
        <f t="shared" si="192"/>
        <v>0.31477620681492186</v>
      </c>
      <c r="AB289" s="23"/>
      <c r="AC289" s="21">
        <v>44290</v>
      </c>
      <c r="AD289" s="21">
        <f t="shared" si="193"/>
        <v>275.60672059738647</v>
      </c>
      <c r="AE289" s="23">
        <f t="shared" si="194"/>
        <v>6.0995145353645195E-3</v>
      </c>
      <c r="AF289" s="22">
        <f t="shared" si="195"/>
        <v>38655.885624878996</v>
      </c>
      <c r="AG289" s="22"/>
      <c r="AH289" s="24">
        <f t="shared" si="196"/>
        <v>5.7963541197899229</v>
      </c>
      <c r="AI289" s="25">
        <f t="shared" si="178"/>
        <v>13.94</v>
      </c>
      <c r="AJ289" s="29"/>
      <c r="AK289" s="26">
        <f t="shared" si="197"/>
        <v>1.3940000000000001</v>
      </c>
      <c r="AL289" s="31">
        <f t="shared" si="179"/>
        <v>9296.5860000000011</v>
      </c>
      <c r="AM289" s="31">
        <f t="shared" si="213"/>
        <v>58</v>
      </c>
      <c r="AN289" s="29"/>
      <c r="AO289" s="26">
        <f t="shared" si="180"/>
        <v>2.79</v>
      </c>
      <c r="AP289" s="31">
        <f t="shared" si="205"/>
        <v>18634.41</v>
      </c>
      <c r="AQ289" s="31">
        <f t="shared" si="214"/>
        <v>116</v>
      </c>
      <c r="AR289" s="29"/>
      <c r="AS289" s="26">
        <f t="shared" si="181"/>
        <v>4.1819999999999995</v>
      </c>
      <c r="AT289" s="31">
        <f t="shared" si="198"/>
        <v>28015.217999999997</v>
      </c>
      <c r="AU289" s="31">
        <f t="shared" si="215"/>
        <v>174</v>
      </c>
      <c r="AV289" s="29"/>
      <c r="AW289" s="26">
        <f t="shared" si="182"/>
        <v>5.5760000000000005</v>
      </c>
      <c r="AX289" s="31">
        <f t="shared" si="206"/>
        <v>37465.144</v>
      </c>
      <c r="AY289" s="31">
        <f t="shared" si="216"/>
        <v>233</v>
      </c>
      <c r="AZ289" s="29"/>
      <c r="BA289" s="28">
        <f t="shared" si="183"/>
        <v>6.97</v>
      </c>
      <c r="BB289" s="31">
        <f t="shared" si="207"/>
        <v>46970.83</v>
      </c>
      <c r="BC289" s="31">
        <f t="shared" si="217"/>
        <v>292</v>
      </c>
      <c r="BD289" s="29"/>
      <c r="BE289" s="28">
        <f t="shared" si="199"/>
        <v>8.363999999999999</v>
      </c>
      <c r="BF289" s="31">
        <f t="shared" si="208"/>
        <v>56532.275999999991</v>
      </c>
      <c r="BG289" s="31">
        <f t="shared" si="218"/>
        <v>352</v>
      </c>
      <c r="BH289" s="29"/>
      <c r="BI289" s="28">
        <f t="shared" si="200"/>
        <v>9.7579999999999991</v>
      </c>
      <c r="BJ289" s="31">
        <f t="shared" si="209"/>
        <v>65954.322</v>
      </c>
      <c r="BK289" s="31">
        <f t="shared" si="219"/>
        <v>410</v>
      </c>
      <c r="BL289" s="29"/>
      <c r="BM289" s="28">
        <f t="shared" si="201"/>
        <v>11.152000000000001</v>
      </c>
      <c r="BN289" s="31">
        <f t="shared" si="210"/>
        <v>75822.448000000004</v>
      </c>
      <c r="BO289" s="31">
        <f t="shared" si="220"/>
        <v>472</v>
      </c>
      <c r="BP289" s="29"/>
      <c r="BQ289" s="28">
        <f t="shared" si="202"/>
        <v>12.545999999999999</v>
      </c>
      <c r="BR289" s="31">
        <f t="shared" si="211"/>
        <v>85551.173999999999</v>
      </c>
      <c r="BS289" s="31">
        <f t="shared" si="221"/>
        <v>532</v>
      </c>
      <c r="BT289" s="29"/>
      <c r="BU289" s="28">
        <f t="shared" si="203"/>
        <v>13.94</v>
      </c>
      <c r="BV289" s="31">
        <f t="shared" si="212"/>
        <v>95335.66</v>
      </c>
      <c r="BW289" s="29"/>
    </row>
    <row r="290" spans="1:75" x14ac:dyDescent="0.4">
      <c r="A290" s="14">
        <v>6264</v>
      </c>
      <c r="B290" s="15" t="s">
        <v>322</v>
      </c>
      <c r="C290" s="3">
        <f>INDEX('[1]2013-14 ATR Data'!$A$1:$M$352,MATCH(A290,'[1]2013-14 ATR Data'!$A:$A,0),8)</f>
        <v>394697.24</v>
      </c>
      <c r="D290" s="3">
        <f>INDEX([2]Sheet1!$A$1:$N$343,MATCH(A290,[2]Sheet1!$A$1:$A$65536,0),6)</f>
        <v>397051.37</v>
      </c>
      <c r="E290" s="3">
        <f>INDEX('[3]2015-16 ATR Data'!$A$1:$K$372,MATCH($A290,'[3]2015-16 ATR Data'!$A:$A,0),6)</f>
        <v>336866</v>
      </c>
      <c r="F290" s="3">
        <f>INDEX('[4]349y2014'!$A$1:$CK$352,MATCH(A290,'[4]349y2014'!$A:$A,0),5)</f>
        <v>101188.72</v>
      </c>
      <c r="G290" s="3">
        <f>INDEX('[4]343y2015'!$A$1:$J$346,MATCH(A290,'[4]343y2015'!$A:$A,0),5)</f>
        <v>108166.57</v>
      </c>
      <c r="H290" s="3">
        <f>INDEX('[4]340y2016'!$A$1:$H$343,MATCH(A290,'[4]340y2016'!$A:$A,0),5)</f>
        <v>95769.57</v>
      </c>
      <c r="I290" s="3">
        <f t="shared" si="184"/>
        <v>241096.43</v>
      </c>
      <c r="J290" s="3">
        <f t="shared" si="204"/>
        <v>823489.74999999988</v>
      </c>
      <c r="K290" s="29"/>
      <c r="L290" s="29">
        <v>5761953</v>
      </c>
      <c r="M290" s="29">
        <v>5993981</v>
      </c>
      <c r="N290" s="29">
        <v>6166864</v>
      </c>
      <c r="O290" s="29">
        <f t="shared" si="185"/>
        <v>17922798</v>
      </c>
      <c r="Q290" s="17">
        <f t="shared" si="186"/>
        <v>4.5946495072923317E-2</v>
      </c>
      <c r="R290" s="29"/>
      <c r="S290" s="30">
        <v>899</v>
      </c>
      <c r="T290" s="19">
        <f t="shared" si="187"/>
        <v>41.305900000000001</v>
      </c>
      <c r="U290" s="20">
        <f t="shared" si="188"/>
        <v>2.0232428285013012E-3</v>
      </c>
      <c r="V290" s="19">
        <f t="shared" si="189"/>
        <v>230802.69298417555</v>
      </c>
      <c r="W290" s="22"/>
      <c r="X290" s="21">
        <f t="shared" si="190"/>
        <v>34.608291045760318</v>
      </c>
      <c r="Y290" s="21">
        <f t="shared" si="191"/>
        <v>11743.74006472056</v>
      </c>
      <c r="Z290" s="22"/>
      <c r="AA290" s="23">
        <f t="shared" si="192"/>
        <v>1.7609446790704093</v>
      </c>
      <c r="AB290" s="23"/>
      <c r="AC290" s="21">
        <v>69570</v>
      </c>
      <c r="AD290" s="21">
        <f t="shared" si="193"/>
        <v>77.385984427141267</v>
      </c>
      <c r="AE290" s="23">
        <f t="shared" si="194"/>
        <v>1.7126466866400375E-3</v>
      </c>
      <c r="AF290" s="22">
        <f t="shared" si="195"/>
        <v>10853.957974973297</v>
      </c>
      <c r="AG290" s="22"/>
      <c r="AH290" s="24">
        <f t="shared" si="196"/>
        <v>1.6275240628240062</v>
      </c>
      <c r="AI290" s="25">
        <f t="shared" si="178"/>
        <v>38</v>
      </c>
      <c r="AJ290" s="29"/>
      <c r="AK290" s="26">
        <f t="shared" si="197"/>
        <v>3.8000000000000003</v>
      </c>
      <c r="AL290" s="31">
        <f t="shared" si="179"/>
        <v>25342.2</v>
      </c>
      <c r="AM290" s="31">
        <f t="shared" si="213"/>
        <v>28</v>
      </c>
      <c r="AN290" s="29"/>
      <c r="AO290" s="26">
        <f t="shared" si="180"/>
        <v>7.6</v>
      </c>
      <c r="AP290" s="31">
        <f t="shared" si="205"/>
        <v>50760.399999999994</v>
      </c>
      <c r="AQ290" s="31">
        <f t="shared" si="214"/>
        <v>56</v>
      </c>
      <c r="AR290" s="29"/>
      <c r="AS290" s="26">
        <f t="shared" si="181"/>
        <v>11.4</v>
      </c>
      <c r="AT290" s="31">
        <f t="shared" si="198"/>
        <v>76368.600000000006</v>
      </c>
      <c r="AU290" s="31">
        <f t="shared" si="215"/>
        <v>85</v>
      </c>
      <c r="AV290" s="29"/>
      <c r="AW290" s="26">
        <f t="shared" si="182"/>
        <v>15.200000000000001</v>
      </c>
      <c r="AX290" s="31">
        <f t="shared" si="206"/>
        <v>102128.8</v>
      </c>
      <c r="AY290" s="31">
        <f t="shared" si="216"/>
        <v>114</v>
      </c>
      <c r="AZ290" s="29"/>
      <c r="BA290" s="28">
        <f t="shared" si="183"/>
        <v>19</v>
      </c>
      <c r="BB290" s="31">
        <f t="shared" si="207"/>
        <v>128041</v>
      </c>
      <c r="BC290" s="31">
        <f t="shared" si="217"/>
        <v>142</v>
      </c>
      <c r="BD290" s="29"/>
      <c r="BE290" s="28">
        <f t="shared" si="199"/>
        <v>22.8</v>
      </c>
      <c r="BF290" s="31">
        <f t="shared" si="208"/>
        <v>154105.20000000001</v>
      </c>
      <c r="BG290" s="31">
        <f t="shared" si="218"/>
        <v>171</v>
      </c>
      <c r="BH290" s="29"/>
      <c r="BI290" s="28">
        <f t="shared" si="200"/>
        <v>26.599999999999998</v>
      </c>
      <c r="BJ290" s="31">
        <f t="shared" si="209"/>
        <v>179789.4</v>
      </c>
      <c r="BK290" s="31">
        <f t="shared" si="219"/>
        <v>200</v>
      </c>
      <c r="BL290" s="29"/>
      <c r="BM290" s="28">
        <f t="shared" si="201"/>
        <v>30.400000000000002</v>
      </c>
      <c r="BN290" s="31">
        <f t="shared" si="210"/>
        <v>206689.6</v>
      </c>
      <c r="BO290" s="31">
        <f t="shared" si="220"/>
        <v>230</v>
      </c>
      <c r="BP290" s="29"/>
      <c r="BQ290" s="28">
        <f t="shared" si="202"/>
        <v>34.200000000000003</v>
      </c>
      <c r="BR290" s="31">
        <f t="shared" si="211"/>
        <v>233209.80000000002</v>
      </c>
      <c r="BS290" s="31">
        <f t="shared" si="221"/>
        <v>259</v>
      </c>
      <c r="BT290" s="29"/>
      <c r="BU290" s="28">
        <f t="shared" si="203"/>
        <v>38</v>
      </c>
      <c r="BV290" s="31">
        <f t="shared" si="212"/>
        <v>259882</v>
      </c>
      <c r="BW290" s="29"/>
    </row>
    <row r="291" spans="1:75" x14ac:dyDescent="0.4">
      <c r="A291" s="14">
        <v>6273</v>
      </c>
      <c r="B291" s="15" t="s">
        <v>323</v>
      </c>
      <c r="C291" s="3">
        <f>INDEX('[1]2013-14 ATR Data'!$A$1:$M$352,MATCH(A291,'[1]2013-14 ATR Data'!$A:$A,0),8)</f>
        <v>247988.14</v>
      </c>
      <c r="D291" s="3">
        <f>INDEX([2]Sheet1!$A$1:$N$343,MATCH(A291,[2]Sheet1!$A$1:$A$65536,0),6)</f>
        <v>348213.54</v>
      </c>
      <c r="E291" s="3">
        <f>INDEX('[3]2015-16 ATR Data'!$A$1:$K$372,MATCH($A291,'[3]2015-16 ATR Data'!$A:$A,0),6)</f>
        <v>346393.14</v>
      </c>
      <c r="F291" s="3">
        <f>INDEX('[4]349y2014'!$A$1:$CK$352,MATCH(A291,'[4]349y2014'!$A:$A,0),5)</f>
        <v>50450.44</v>
      </c>
      <c r="G291" s="3">
        <f>INDEX('[4]343y2015'!$A$1:$J$346,MATCH(A291,'[4]343y2015'!$A:$A,0),5)</f>
        <v>72640.73</v>
      </c>
      <c r="H291" s="3">
        <f>INDEX('[4]340y2016'!$A$1:$H$343,MATCH(A291,'[4]340y2016'!$A:$A,0),5)</f>
        <v>62586.73</v>
      </c>
      <c r="I291" s="3">
        <f t="shared" si="184"/>
        <v>283806.41000000003</v>
      </c>
      <c r="J291" s="3">
        <f t="shared" si="204"/>
        <v>756916.91999999993</v>
      </c>
      <c r="K291" s="29"/>
      <c r="L291" s="29">
        <v>3510394</v>
      </c>
      <c r="M291" s="29">
        <v>5463938</v>
      </c>
      <c r="N291" s="29">
        <v>5360494</v>
      </c>
      <c r="O291" s="29">
        <f t="shared" si="185"/>
        <v>14334826</v>
      </c>
      <c r="Q291" s="17">
        <f t="shared" si="186"/>
        <v>5.2802658365019566E-2</v>
      </c>
      <c r="R291" s="29"/>
      <c r="S291" s="30">
        <v>821.4</v>
      </c>
      <c r="T291" s="19">
        <f t="shared" si="187"/>
        <v>43.372100000000003</v>
      </c>
      <c r="U291" s="20">
        <f t="shared" si="188"/>
        <v>2.1244492985757796E-3</v>
      </c>
      <c r="V291" s="19">
        <f t="shared" si="189"/>
        <v>242347.88445183283</v>
      </c>
      <c r="W291" s="22"/>
      <c r="X291" s="21">
        <f t="shared" si="190"/>
        <v>36.339463855425528</v>
      </c>
      <c r="Y291" s="21">
        <f t="shared" si="191"/>
        <v>10730.042368366483</v>
      </c>
      <c r="Z291" s="22"/>
      <c r="AA291" s="23">
        <f t="shared" si="192"/>
        <v>1.6089432251261784</v>
      </c>
      <c r="AB291" s="23"/>
      <c r="AC291" s="21">
        <v>171395</v>
      </c>
      <c r="AD291" s="21">
        <f t="shared" si="193"/>
        <v>208.66204041879718</v>
      </c>
      <c r="AE291" s="23">
        <f t="shared" si="194"/>
        <v>4.6179467095525586E-3</v>
      </c>
      <c r="AF291" s="22">
        <f t="shared" si="195"/>
        <v>29266.397971716913</v>
      </c>
      <c r="AG291" s="22"/>
      <c r="AH291" s="24">
        <f t="shared" si="196"/>
        <v>4.3884237474459313</v>
      </c>
      <c r="AI291" s="25">
        <f t="shared" si="178"/>
        <v>42.34</v>
      </c>
      <c r="AJ291" s="29"/>
      <c r="AK291" s="26">
        <f t="shared" si="197"/>
        <v>4.2340000000000009</v>
      </c>
      <c r="AL291" s="31">
        <f t="shared" si="179"/>
        <v>28236.546000000006</v>
      </c>
      <c r="AM291" s="31">
        <f t="shared" si="213"/>
        <v>34</v>
      </c>
      <c r="AN291" s="29"/>
      <c r="AO291" s="26">
        <f t="shared" si="180"/>
        <v>8.4700000000000006</v>
      </c>
      <c r="AP291" s="31">
        <f t="shared" si="205"/>
        <v>56571.130000000005</v>
      </c>
      <c r="AQ291" s="31">
        <f t="shared" si="214"/>
        <v>69</v>
      </c>
      <c r="AR291" s="29"/>
      <c r="AS291" s="26">
        <f t="shared" si="181"/>
        <v>12.702</v>
      </c>
      <c r="AT291" s="31">
        <f t="shared" si="198"/>
        <v>85090.698000000004</v>
      </c>
      <c r="AU291" s="31">
        <f t="shared" si="215"/>
        <v>104</v>
      </c>
      <c r="AV291" s="29"/>
      <c r="AW291" s="26">
        <f t="shared" si="182"/>
        <v>16.936000000000003</v>
      </c>
      <c r="AX291" s="31">
        <f t="shared" si="206"/>
        <v>113792.98400000003</v>
      </c>
      <c r="AY291" s="31">
        <f t="shared" si="216"/>
        <v>139</v>
      </c>
      <c r="AZ291" s="29"/>
      <c r="BA291" s="28">
        <f t="shared" si="183"/>
        <v>21.17</v>
      </c>
      <c r="BB291" s="31">
        <f t="shared" si="207"/>
        <v>142664.63</v>
      </c>
      <c r="BC291" s="31">
        <f t="shared" si="217"/>
        <v>174</v>
      </c>
      <c r="BD291" s="29"/>
      <c r="BE291" s="28">
        <f t="shared" si="199"/>
        <v>25.404</v>
      </c>
      <c r="BF291" s="31">
        <f t="shared" si="208"/>
        <v>171705.636</v>
      </c>
      <c r="BG291" s="31">
        <f t="shared" si="218"/>
        <v>209</v>
      </c>
      <c r="BH291" s="29"/>
      <c r="BI291" s="28">
        <f t="shared" si="200"/>
        <v>29.638000000000002</v>
      </c>
      <c r="BJ291" s="31">
        <f t="shared" si="209"/>
        <v>200323.242</v>
      </c>
      <c r="BK291" s="31">
        <f t="shared" si="219"/>
        <v>244</v>
      </c>
      <c r="BL291" s="29"/>
      <c r="BM291" s="28">
        <f t="shared" si="201"/>
        <v>33.872000000000007</v>
      </c>
      <c r="BN291" s="31">
        <f t="shared" si="210"/>
        <v>230295.72800000006</v>
      </c>
      <c r="BO291" s="31">
        <f t="shared" si="220"/>
        <v>280</v>
      </c>
      <c r="BP291" s="29"/>
      <c r="BQ291" s="28">
        <f t="shared" si="202"/>
        <v>38.106000000000002</v>
      </c>
      <c r="BR291" s="31">
        <f t="shared" si="211"/>
        <v>259844.81400000001</v>
      </c>
      <c r="BS291" s="31">
        <f t="shared" si="221"/>
        <v>316</v>
      </c>
      <c r="BT291" s="29"/>
      <c r="BU291" s="28">
        <f t="shared" si="203"/>
        <v>42.34</v>
      </c>
      <c r="BV291" s="31">
        <f t="shared" si="212"/>
        <v>289563.26</v>
      </c>
      <c r="BW291" s="29"/>
    </row>
    <row r="292" spans="1:75" x14ac:dyDescent="0.4">
      <c r="A292" s="14">
        <v>6408</v>
      </c>
      <c r="B292" s="15" t="s">
        <v>324</v>
      </c>
      <c r="C292" s="3">
        <f>INDEX('[1]2013-14 ATR Data'!$A$1:$M$352,MATCH(A292,'[1]2013-14 ATR Data'!$A:$A,0),8)</f>
        <v>247633.97</v>
      </c>
      <c r="D292" s="3">
        <f>INDEX([2]Sheet1!$A$1:$N$343,MATCH(A292,[2]Sheet1!$A$1:$A$65536,0),6)</f>
        <v>257455.93</v>
      </c>
      <c r="E292" s="3">
        <f>INDEX('[3]2015-16 ATR Data'!$A$1:$K$372,MATCH($A292,'[3]2015-16 ATR Data'!$A:$A,0),6)</f>
        <v>247345.12</v>
      </c>
      <c r="F292" s="3">
        <f>INDEX('[4]349y2014'!$A$1:$CK$352,MATCH(A292,'[4]349y2014'!$A:$A,0),5)</f>
        <v>44597.84</v>
      </c>
      <c r="G292" s="3">
        <f>INDEX('[4]343y2015'!$A$1:$J$346,MATCH(A292,'[4]343y2015'!$A:$A,0),5)</f>
        <v>36676.160000000003</v>
      </c>
      <c r="H292" s="3">
        <f>INDEX('[4]340y2016'!$A$1:$H$343,MATCH(A292,'[4]340y2016'!$A:$A,0),5)</f>
        <v>45874.34</v>
      </c>
      <c r="I292" s="3">
        <f t="shared" si="184"/>
        <v>201470.78</v>
      </c>
      <c r="J292" s="3">
        <f t="shared" si="204"/>
        <v>625286.68000000005</v>
      </c>
      <c r="K292" s="29"/>
      <c r="L292" s="29">
        <v>5222746</v>
      </c>
      <c r="M292" s="29">
        <v>5691237</v>
      </c>
      <c r="N292" s="29">
        <v>5799222</v>
      </c>
      <c r="O292" s="29">
        <f t="shared" si="185"/>
        <v>16713205</v>
      </c>
      <c r="Q292" s="17">
        <f t="shared" si="186"/>
        <v>3.7412733225015794E-2</v>
      </c>
      <c r="R292" s="29"/>
      <c r="S292" s="30">
        <v>899.1</v>
      </c>
      <c r="T292" s="19">
        <f t="shared" si="187"/>
        <v>33.637799999999999</v>
      </c>
      <c r="U292" s="20">
        <f t="shared" si="188"/>
        <v>1.6476444676562201E-3</v>
      </c>
      <c r="V292" s="19">
        <f t="shared" si="189"/>
        <v>187956.07470272042</v>
      </c>
      <c r="W292" s="22"/>
      <c r="X292" s="21">
        <f t="shared" si="190"/>
        <v>28.183546963970674</v>
      </c>
      <c r="Y292" s="21">
        <f t="shared" si="191"/>
        <v>11745.046376184935</v>
      </c>
      <c r="Z292" s="22"/>
      <c r="AA292" s="23">
        <f t="shared" si="192"/>
        <v>1.7611405572327088</v>
      </c>
      <c r="AB292" s="23"/>
      <c r="AC292" s="21">
        <v>75553</v>
      </c>
      <c r="AD292" s="21">
        <f t="shared" si="193"/>
        <v>84.031809587365146</v>
      </c>
      <c r="AE292" s="23">
        <f t="shared" si="194"/>
        <v>1.8597269431606805E-3</v>
      </c>
      <c r="AF292" s="22">
        <f t="shared" si="195"/>
        <v>11786.084218918719</v>
      </c>
      <c r="AG292" s="22"/>
      <c r="AH292" s="24">
        <f t="shared" si="196"/>
        <v>1.7672940799098393</v>
      </c>
      <c r="AI292" s="25">
        <f t="shared" si="178"/>
        <v>31.71</v>
      </c>
      <c r="AJ292" s="29"/>
      <c r="AK292" s="26">
        <f t="shared" si="197"/>
        <v>3.1710000000000003</v>
      </c>
      <c r="AL292" s="31">
        <f t="shared" si="179"/>
        <v>21147.399000000001</v>
      </c>
      <c r="AM292" s="31">
        <f t="shared" si="213"/>
        <v>24</v>
      </c>
      <c r="AN292" s="29"/>
      <c r="AO292" s="26">
        <f t="shared" si="180"/>
        <v>6.34</v>
      </c>
      <c r="AP292" s="31">
        <f t="shared" si="205"/>
        <v>42344.86</v>
      </c>
      <c r="AQ292" s="31">
        <f t="shared" si="214"/>
        <v>47</v>
      </c>
      <c r="AR292" s="29"/>
      <c r="AS292" s="26">
        <f t="shared" si="181"/>
        <v>9.5129999999999999</v>
      </c>
      <c r="AT292" s="31">
        <f t="shared" si="198"/>
        <v>63727.587</v>
      </c>
      <c r="AU292" s="31">
        <f t="shared" si="215"/>
        <v>71</v>
      </c>
      <c r="AV292" s="29"/>
      <c r="AW292" s="26">
        <f t="shared" si="182"/>
        <v>12.684000000000001</v>
      </c>
      <c r="AX292" s="31">
        <f t="shared" si="206"/>
        <v>85223.796000000002</v>
      </c>
      <c r="AY292" s="31">
        <f t="shared" si="216"/>
        <v>95</v>
      </c>
      <c r="AZ292" s="29"/>
      <c r="BA292" s="28">
        <f t="shared" si="183"/>
        <v>15.855</v>
      </c>
      <c r="BB292" s="31">
        <f t="shared" si="207"/>
        <v>106846.845</v>
      </c>
      <c r="BC292" s="31">
        <f t="shared" si="217"/>
        <v>119</v>
      </c>
      <c r="BD292" s="29"/>
      <c r="BE292" s="28">
        <f t="shared" si="199"/>
        <v>19.026</v>
      </c>
      <c r="BF292" s="31">
        <f t="shared" si="208"/>
        <v>128596.734</v>
      </c>
      <c r="BG292" s="31">
        <f t="shared" si="218"/>
        <v>143</v>
      </c>
      <c r="BH292" s="29"/>
      <c r="BI292" s="28">
        <f t="shared" si="200"/>
        <v>22.196999999999999</v>
      </c>
      <c r="BJ292" s="31">
        <f t="shared" si="209"/>
        <v>150029.52299999999</v>
      </c>
      <c r="BK292" s="31">
        <f t="shared" si="219"/>
        <v>167</v>
      </c>
      <c r="BL292" s="29"/>
      <c r="BM292" s="28">
        <f t="shared" si="201"/>
        <v>25.368000000000002</v>
      </c>
      <c r="BN292" s="31">
        <f t="shared" si="210"/>
        <v>172477.03200000001</v>
      </c>
      <c r="BO292" s="31">
        <f t="shared" si="220"/>
        <v>192</v>
      </c>
      <c r="BP292" s="29"/>
      <c r="BQ292" s="28">
        <f t="shared" si="202"/>
        <v>28.539000000000001</v>
      </c>
      <c r="BR292" s="31">
        <f t="shared" si="211"/>
        <v>194607.44100000002</v>
      </c>
      <c r="BS292" s="31">
        <f t="shared" si="221"/>
        <v>216</v>
      </c>
      <c r="BT292" s="29"/>
      <c r="BU292" s="28">
        <f t="shared" si="203"/>
        <v>31.71</v>
      </c>
      <c r="BV292" s="31">
        <f t="shared" si="212"/>
        <v>216864.69</v>
      </c>
      <c r="BW292" s="29"/>
    </row>
    <row r="293" spans="1:75" x14ac:dyDescent="0.4">
      <c r="A293" s="14">
        <v>6453</v>
      </c>
      <c r="B293" s="15" t="s">
        <v>325</v>
      </c>
      <c r="C293" s="3">
        <f>INDEX('[1]2013-14 ATR Data'!$A$1:$M$352,MATCH(A293,'[1]2013-14 ATR Data'!$A:$A,0),8)</f>
        <v>295119.71999999997</v>
      </c>
      <c r="D293" s="3">
        <f>INDEX([2]Sheet1!$A$1:$N$343,MATCH(A293,[2]Sheet1!$A$1:$A$65536,0),6)</f>
        <v>265535.27</v>
      </c>
      <c r="E293" s="3">
        <f>INDEX('[3]2015-16 ATR Data'!$A$1:$K$372,MATCH($A293,'[3]2015-16 ATR Data'!$A:$A,0),6)</f>
        <v>272150.40000000002</v>
      </c>
      <c r="F293" s="3">
        <f>INDEX('[4]349y2014'!$A$1:$CK$352,MATCH(A293,'[4]349y2014'!$A:$A,0),5)</f>
        <v>52714</v>
      </c>
      <c r="G293" s="3">
        <f>INDEX('[4]343y2015'!$A$1:$J$346,MATCH(A293,'[4]343y2015'!$A:$A,0),5)</f>
        <v>65475.29</v>
      </c>
      <c r="H293" s="3">
        <f>INDEX('[4]340y2016'!$A$1:$H$343,MATCH(A293,'[4]340y2016'!$A:$A,0),5)</f>
        <v>71811.86</v>
      </c>
      <c r="I293" s="3">
        <f t="shared" si="184"/>
        <v>200338.54000000004</v>
      </c>
      <c r="J293" s="3">
        <f t="shared" si="204"/>
        <v>642804.24</v>
      </c>
      <c r="K293" s="29"/>
      <c r="L293" s="29">
        <v>3648116</v>
      </c>
      <c r="M293" s="29">
        <v>3693553</v>
      </c>
      <c r="N293" s="29">
        <v>3726433</v>
      </c>
      <c r="O293" s="29">
        <f t="shared" si="185"/>
        <v>11068102</v>
      </c>
      <c r="Q293" s="17">
        <f t="shared" si="186"/>
        <v>5.8077187940624324E-2</v>
      </c>
      <c r="R293" s="29"/>
      <c r="S293" s="30">
        <v>587.20000000000005</v>
      </c>
      <c r="T293" s="19">
        <f t="shared" si="187"/>
        <v>34.102899999999998</v>
      </c>
      <c r="U293" s="20">
        <f t="shared" si="188"/>
        <v>1.6704259647192536E-3</v>
      </c>
      <c r="V293" s="19">
        <f t="shared" si="189"/>
        <v>190554.88825010567</v>
      </c>
      <c r="W293" s="22"/>
      <c r="X293" s="21">
        <f t="shared" si="190"/>
        <v>28.573232606103712</v>
      </c>
      <c r="Y293" s="21">
        <f t="shared" si="191"/>
        <v>7670.6609188030179</v>
      </c>
      <c r="Z293" s="22"/>
      <c r="AA293" s="23">
        <f t="shared" si="192"/>
        <v>1.1501965690212952</v>
      </c>
      <c r="AB293" s="23"/>
      <c r="AC293" s="21">
        <v>73012</v>
      </c>
      <c r="AD293" s="21">
        <f t="shared" si="193"/>
        <v>124.3392370572207</v>
      </c>
      <c r="AE293" s="23">
        <f t="shared" si="194"/>
        <v>2.7517797175002716E-3</v>
      </c>
      <c r="AF293" s="22">
        <f t="shared" si="195"/>
        <v>17439.49971884038</v>
      </c>
      <c r="AG293" s="22"/>
      <c r="AH293" s="24">
        <f t="shared" si="196"/>
        <v>2.6150097044295064</v>
      </c>
      <c r="AI293" s="25">
        <f t="shared" si="178"/>
        <v>32.340000000000003</v>
      </c>
      <c r="AJ293" s="29"/>
      <c r="AK293" s="26">
        <f t="shared" si="197"/>
        <v>3.2340000000000004</v>
      </c>
      <c r="AL293" s="31">
        <f t="shared" si="179"/>
        <v>21567.546000000002</v>
      </c>
      <c r="AM293" s="31">
        <f t="shared" si="213"/>
        <v>37</v>
      </c>
      <c r="AN293" s="29"/>
      <c r="AO293" s="26">
        <f t="shared" si="180"/>
        <v>6.47</v>
      </c>
      <c r="AP293" s="31">
        <f t="shared" si="205"/>
        <v>43213.13</v>
      </c>
      <c r="AQ293" s="31">
        <f t="shared" si="214"/>
        <v>74</v>
      </c>
      <c r="AR293" s="29"/>
      <c r="AS293" s="26">
        <f t="shared" si="181"/>
        <v>9.702</v>
      </c>
      <c r="AT293" s="31">
        <f t="shared" si="198"/>
        <v>64993.697999999997</v>
      </c>
      <c r="AU293" s="31">
        <f t="shared" si="215"/>
        <v>111</v>
      </c>
      <c r="AV293" s="29"/>
      <c r="AW293" s="26">
        <f t="shared" si="182"/>
        <v>12.936000000000002</v>
      </c>
      <c r="AX293" s="31">
        <f t="shared" si="206"/>
        <v>86916.984000000011</v>
      </c>
      <c r="AY293" s="31">
        <f t="shared" si="216"/>
        <v>148</v>
      </c>
      <c r="AZ293" s="29"/>
      <c r="BA293" s="28">
        <f t="shared" si="183"/>
        <v>16.170000000000002</v>
      </c>
      <c r="BB293" s="31">
        <f t="shared" si="207"/>
        <v>108969.63</v>
      </c>
      <c r="BC293" s="31">
        <f t="shared" si="217"/>
        <v>186</v>
      </c>
      <c r="BD293" s="29"/>
      <c r="BE293" s="28">
        <f t="shared" si="199"/>
        <v>19.404</v>
      </c>
      <c r="BF293" s="31">
        <f t="shared" si="208"/>
        <v>131151.636</v>
      </c>
      <c r="BG293" s="31">
        <f t="shared" si="218"/>
        <v>223</v>
      </c>
      <c r="BH293" s="29"/>
      <c r="BI293" s="28">
        <f t="shared" si="200"/>
        <v>22.638000000000002</v>
      </c>
      <c r="BJ293" s="31">
        <f t="shared" si="209"/>
        <v>153010.242</v>
      </c>
      <c r="BK293" s="31">
        <f t="shared" si="219"/>
        <v>261</v>
      </c>
      <c r="BL293" s="29"/>
      <c r="BM293" s="28">
        <f t="shared" si="201"/>
        <v>25.872000000000003</v>
      </c>
      <c r="BN293" s="31">
        <f t="shared" si="210"/>
        <v>175903.72800000003</v>
      </c>
      <c r="BO293" s="31">
        <f t="shared" si="220"/>
        <v>300</v>
      </c>
      <c r="BP293" s="29"/>
      <c r="BQ293" s="28">
        <f t="shared" si="202"/>
        <v>29.106000000000005</v>
      </c>
      <c r="BR293" s="31">
        <f t="shared" si="211"/>
        <v>198473.81400000004</v>
      </c>
      <c r="BS293" s="31">
        <f t="shared" si="221"/>
        <v>338</v>
      </c>
      <c r="BT293" s="29"/>
      <c r="BU293" s="28">
        <f t="shared" si="203"/>
        <v>32.340000000000003</v>
      </c>
      <c r="BV293" s="31">
        <f t="shared" si="212"/>
        <v>221173.26</v>
      </c>
      <c r="BW293" s="29"/>
    </row>
    <row r="294" spans="1:75" x14ac:dyDescent="0.4">
      <c r="A294" s="14">
        <v>6460</v>
      </c>
      <c r="B294" s="15" t="s">
        <v>326</v>
      </c>
      <c r="C294" s="3">
        <f>INDEX('[1]2013-14 ATR Data'!$A$1:$M$352,MATCH(A294,'[1]2013-14 ATR Data'!$A:$A,0),8)</f>
        <v>374466.56</v>
      </c>
      <c r="D294" s="3">
        <f>INDEX([2]Sheet1!$A$1:$N$343,MATCH(A294,[2]Sheet1!$A$1:$A$65536,0),6)</f>
        <v>345776.98</v>
      </c>
      <c r="E294" s="3">
        <f>INDEX('[3]2015-16 ATR Data'!$A$1:$K$372,MATCH($A294,'[3]2015-16 ATR Data'!$A:$A,0),6)</f>
        <v>286823.12</v>
      </c>
      <c r="F294" s="3">
        <f>INDEX('[4]349y2014'!$A$1:$CK$352,MATCH(A294,'[4]349y2014'!$A:$A,0),5)</f>
        <v>20210.72</v>
      </c>
      <c r="G294" s="3">
        <f>INDEX('[4]343y2015'!$A$1:$J$346,MATCH(A294,'[4]343y2015'!$A:$A,0),5)</f>
        <v>10042.86</v>
      </c>
      <c r="H294" s="3">
        <f>INDEX('[4]340y2016'!$A$1:$H$343,MATCH(A294,'[4]340y2016'!$A:$A,0),5)</f>
        <v>2814.29</v>
      </c>
      <c r="I294" s="3">
        <f t="shared" si="184"/>
        <v>284008.83</v>
      </c>
      <c r="J294" s="3">
        <f t="shared" si="204"/>
        <v>973998.79</v>
      </c>
      <c r="K294" s="29"/>
      <c r="L294" s="29">
        <v>4172965</v>
      </c>
      <c r="M294" s="29">
        <v>4376232</v>
      </c>
      <c r="N294" s="29">
        <v>4199040</v>
      </c>
      <c r="O294" s="29">
        <f t="shared" si="185"/>
        <v>12748237</v>
      </c>
      <c r="Q294" s="17">
        <f t="shared" si="186"/>
        <v>7.6402626496510848E-2</v>
      </c>
      <c r="R294" s="29"/>
      <c r="S294" s="30">
        <v>632.1</v>
      </c>
      <c r="T294" s="19">
        <f t="shared" si="187"/>
        <v>48.2941</v>
      </c>
      <c r="U294" s="20">
        <f t="shared" si="188"/>
        <v>2.3655383730635257E-3</v>
      </c>
      <c r="V294" s="19">
        <f t="shared" si="189"/>
        <v>269850.27163787914</v>
      </c>
      <c r="W294" s="22"/>
      <c r="X294" s="21">
        <f t="shared" si="190"/>
        <v>40.463378563184754</v>
      </c>
      <c r="Y294" s="21">
        <f t="shared" si="191"/>
        <v>8257.1947663068586</v>
      </c>
      <c r="Z294" s="22"/>
      <c r="AA294" s="23">
        <f t="shared" si="192"/>
        <v>1.238145863893666</v>
      </c>
      <c r="AB294" s="23"/>
      <c r="AC294" s="21">
        <v>89733</v>
      </c>
      <c r="AD294" s="21">
        <f t="shared" si="193"/>
        <v>141.96013289036546</v>
      </c>
      <c r="AE294" s="23">
        <f t="shared" si="194"/>
        <v>3.1417517400527208E-3</v>
      </c>
      <c r="AF294" s="22">
        <f t="shared" si="195"/>
        <v>19910.960982402939</v>
      </c>
      <c r="AG294" s="22"/>
      <c r="AH294" s="24">
        <f t="shared" si="196"/>
        <v>2.9855991876447652</v>
      </c>
      <c r="AI294" s="25">
        <f t="shared" si="178"/>
        <v>44.69</v>
      </c>
      <c r="AJ294" s="29"/>
      <c r="AK294" s="26">
        <f t="shared" si="197"/>
        <v>4.4690000000000003</v>
      </c>
      <c r="AL294" s="31">
        <f t="shared" si="179"/>
        <v>29803.761000000002</v>
      </c>
      <c r="AM294" s="31">
        <f t="shared" si="213"/>
        <v>47</v>
      </c>
      <c r="AN294" s="29"/>
      <c r="AO294" s="26">
        <f t="shared" si="180"/>
        <v>8.94</v>
      </c>
      <c r="AP294" s="31">
        <f t="shared" si="205"/>
        <v>59710.259999999995</v>
      </c>
      <c r="AQ294" s="31">
        <f t="shared" si="214"/>
        <v>94</v>
      </c>
      <c r="AR294" s="29"/>
      <c r="AS294" s="26">
        <f t="shared" si="181"/>
        <v>13.406999999999998</v>
      </c>
      <c r="AT294" s="31">
        <f t="shared" si="198"/>
        <v>89813.492999999988</v>
      </c>
      <c r="AU294" s="31">
        <f t="shared" si="215"/>
        <v>142</v>
      </c>
      <c r="AV294" s="29"/>
      <c r="AW294" s="26">
        <f t="shared" si="182"/>
        <v>17.876000000000001</v>
      </c>
      <c r="AX294" s="31">
        <f t="shared" si="206"/>
        <v>120108.84400000001</v>
      </c>
      <c r="AY294" s="31">
        <f t="shared" si="216"/>
        <v>190</v>
      </c>
      <c r="AZ294" s="29"/>
      <c r="BA294" s="28">
        <f t="shared" si="183"/>
        <v>22.344999999999999</v>
      </c>
      <c r="BB294" s="31">
        <f t="shared" si="207"/>
        <v>150582.95499999999</v>
      </c>
      <c r="BC294" s="31">
        <f t="shared" si="217"/>
        <v>238</v>
      </c>
      <c r="BD294" s="29"/>
      <c r="BE294" s="28">
        <f t="shared" si="199"/>
        <v>26.813999999999997</v>
      </c>
      <c r="BF294" s="31">
        <f t="shared" si="208"/>
        <v>181235.82599999997</v>
      </c>
      <c r="BG294" s="31">
        <f t="shared" si="218"/>
        <v>287</v>
      </c>
      <c r="BH294" s="29"/>
      <c r="BI294" s="28">
        <f t="shared" si="200"/>
        <v>31.282999999999998</v>
      </c>
      <c r="BJ294" s="31">
        <f t="shared" si="209"/>
        <v>211441.79699999999</v>
      </c>
      <c r="BK294" s="31">
        <f t="shared" si="219"/>
        <v>335</v>
      </c>
      <c r="BL294" s="29"/>
      <c r="BM294" s="28">
        <f t="shared" si="201"/>
        <v>35.752000000000002</v>
      </c>
      <c r="BN294" s="31">
        <f t="shared" si="210"/>
        <v>243077.84800000003</v>
      </c>
      <c r="BO294" s="31">
        <f t="shared" si="220"/>
        <v>385</v>
      </c>
      <c r="BP294" s="29"/>
      <c r="BQ294" s="28">
        <f t="shared" si="202"/>
        <v>40.220999999999997</v>
      </c>
      <c r="BR294" s="31">
        <f t="shared" si="211"/>
        <v>274266.99899999995</v>
      </c>
      <c r="BS294" s="31">
        <f t="shared" si="221"/>
        <v>434</v>
      </c>
      <c r="BT294" s="29"/>
      <c r="BU294" s="28">
        <f t="shared" si="203"/>
        <v>44.69</v>
      </c>
      <c r="BV294" s="31">
        <f t="shared" si="212"/>
        <v>305634.90999999997</v>
      </c>
      <c r="BW294" s="29"/>
    </row>
    <row r="295" spans="1:75" x14ac:dyDescent="0.4">
      <c r="A295" s="14">
        <v>6462</v>
      </c>
      <c r="B295" s="15" t="s">
        <v>327</v>
      </c>
      <c r="C295" s="3">
        <f>INDEX('[1]2013-14 ATR Data'!$A$1:$M$352,MATCH(A295,'[1]2013-14 ATR Data'!$A:$A,0),8)</f>
        <v>230626.26</v>
      </c>
      <c r="D295" s="3">
        <f>INDEX([2]Sheet1!$A$1:$N$343,MATCH(A295,[2]Sheet1!$A$1:$A$65536,0),6)</f>
        <v>219256.82</v>
      </c>
      <c r="E295" s="3">
        <f>INDEX('[3]2015-16 ATR Data'!$A$1:$K$372,MATCH($A295,'[3]2015-16 ATR Data'!$A:$A,0),6)</f>
        <v>172952.65</v>
      </c>
      <c r="F295" s="3">
        <f>INDEX('[4]349y2014'!$A$1:$CK$352,MATCH(A295,'[4]349y2014'!$A:$A,0),5)</f>
        <v>11959.58</v>
      </c>
      <c r="G295" s="3">
        <f>INDEX('[4]343y2015'!$A$1:$J$346,MATCH(A295,'[4]343y2015'!$A:$A,0),5)</f>
        <v>33761.57</v>
      </c>
      <c r="H295" s="3">
        <f>INDEX('[4]340y2016'!$A$1:$H$343,MATCH(A295,'[4]340y2016'!$A:$A,0),5)</f>
        <v>23681.279999999999</v>
      </c>
      <c r="I295" s="3">
        <f t="shared" si="184"/>
        <v>149271.37</v>
      </c>
      <c r="J295" s="3">
        <f t="shared" si="204"/>
        <v>553433.30000000005</v>
      </c>
      <c r="K295" s="29"/>
      <c r="L295" s="29">
        <v>1658791</v>
      </c>
      <c r="M295" s="29">
        <v>1655160</v>
      </c>
      <c r="N295" s="29">
        <v>1663068</v>
      </c>
      <c r="O295" s="29">
        <f t="shared" si="185"/>
        <v>4977019</v>
      </c>
      <c r="Q295" s="17">
        <f t="shared" si="186"/>
        <v>0.11119774708515279</v>
      </c>
      <c r="R295" s="29"/>
      <c r="S295" s="30">
        <v>283</v>
      </c>
      <c r="T295" s="19">
        <f t="shared" si="187"/>
        <v>31.469000000000001</v>
      </c>
      <c r="U295" s="20">
        <f t="shared" si="188"/>
        <v>1.541412451250486E-3</v>
      </c>
      <c r="V295" s="19">
        <f t="shared" si="189"/>
        <v>175837.5908894134</v>
      </c>
      <c r="W295" s="22"/>
      <c r="X295" s="21">
        <f t="shared" si="190"/>
        <v>26.366410389775588</v>
      </c>
      <c r="Y295" s="21">
        <f t="shared" si="191"/>
        <v>3696.8614441778846</v>
      </c>
      <c r="Z295" s="22"/>
      <c r="AA295" s="23">
        <f t="shared" si="192"/>
        <v>0.55433519930692521</v>
      </c>
      <c r="AB295" s="23"/>
      <c r="AC295" s="21">
        <v>78962</v>
      </c>
      <c r="AD295" s="21">
        <f t="shared" si="193"/>
        <v>279.01766784452298</v>
      </c>
      <c r="AE295" s="23">
        <f t="shared" si="194"/>
        <v>6.175002978709352E-3</v>
      </c>
      <c r="AF295" s="22">
        <f t="shared" si="195"/>
        <v>39134.296261499214</v>
      </c>
      <c r="AG295" s="22"/>
      <c r="AH295" s="24">
        <f t="shared" si="196"/>
        <v>5.8680906075122525</v>
      </c>
      <c r="AI295" s="25">
        <f t="shared" si="178"/>
        <v>32.79</v>
      </c>
      <c r="AJ295" s="29"/>
      <c r="AK295" s="26">
        <f t="shared" si="197"/>
        <v>3.2789999999999999</v>
      </c>
      <c r="AL295" s="31">
        <f t="shared" si="179"/>
        <v>21867.650999999998</v>
      </c>
      <c r="AM295" s="31">
        <f t="shared" si="213"/>
        <v>77</v>
      </c>
      <c r="AN295" s="29"/>
      <c r="AO295" s="26">
        <f t="shared" si="180"/>
        <v>6.56</v>
      </c>
      <c r="AP295" s="31">
        <f t="shared" si="205"/>
        <v>43814.239999999998</v>
      </c>
      <c r="AQ295" s="31">
        <f t="shared" si="214"/>
        <v>155</v>
      </c>
      <c r="AR295" s="29"/>
      <c r="AS295" s="26">
        <f t="shared" si="181"/>
        <v>9.8369999999999997</v>
      </c>
      <c r="AT295" s="31">
        <f t="shared" si="198"/>
        <v>65898.062999999995</v>
      </c>
      <c r="AU295" s="31">
        <f t="shared" si="215"/>
        <v>233</v>
      </c>
      <c r="AV295" s="29"/>
      <c r="AW295" s="26">
        <f t="shared" si="182"/>
        <v>13.116</v>
      </c>
      <c r="AX295" s="31">
        <f t="shared" si="206"/>
        <v>88126.403999999995</v>
      </c>
      <c r="AY295" s="31">
        <f t="shared" si="216"/>
        <v>311</v>
      </c>
      <c r="AZ295" s="29"/>
      <c r="BA295" s="28">
        <f t="shared" si="183"/>
        <v>16.395</v>
      </c>
      <c r="BB295" s="31">
        <f t="shared" si="207"/>
        <v>110485.905</v>
      </c>
      <c r="BC295" s="31">
        <f t="shared" si="217"/>
        <v>390</v>
      </c>
      <c r="BD295" s="29"/>
      <c r="BE295" s="28">
        <f t="shared" si="199"/>
        <v>19.673999999999999</v>
      </c>
      <c r="BF295" s="31">
        <f t="shared" si="208"/>
        <v>132976.56599999999</v>
      </c>
      <c r="BG295" s="31">
        <f t="shared" si="218"/>
        <v>470</v>
      </c>
      <c r="BH295" s="29"/>
      <c r="BI295" s="28">
        <f t="shared" si="200"/>
        <v>22.952999999999999</v>
      </c>
      <c r="BJ295" s="31">
        <f t="shared" si="209"/>
        <v>155139.32699999999</v>
      </c>
      <c r="BK295" s="31">
        <f t="shared" si="219"/>
        <v>548</v>
      </c>
      <c r="BL295" s="29"/>
      <c r="BM295" s="28">
        <f t="shared" si="201"/>
        <v>26.231999999999999</v>
      </c>
      <c r="BN295" s="31">
        <f t="shared" si="210"/>
        <v>178351.36799999999</v>
      </c>
      <c r="BO295" s="31">
        <f t="shared" si="220"/>
        <v>630</v>
      </c>
      <c r="BP295" s="29"/>
      <c r="BQ295" s="28">
        <f t="shared" si="202"/>
        <v>29.510999999999999</v>
      </c>
      <c r="BR295" s="31">
        <f t="shared" si="211"/>
        <v>201235.50899999999</v>
      </c>
      <c r="BS295" s="31">
        <f t="shared" si="221"/>
        <v>711</v>
      </c>
      <c r="BT295" s="29"/>
      <c r="BU295" s="28">
        <f t="shared" si="203"/>
        <v>32.79</v>
      </c>
      <c r="BV295" s="31">
        <f t="shared" si="212"/>
        <v>224250.81</v>
      </c>
      <c r="BW295" s="29"/>
    </row>
    <row r="296" spans="1:75" x14ac:dyDescent="0.4">
      <c r="A296" s="14">
        <v>6471</v>
      </c>
      <c r="B296" s="15" t="s">
        <v>328</v>
      </c>
      <c r="C296" s="3">
        <f>INDEX('[1]2013-14 ATR Data'!$A$1:$M$352,MATCH(A296,'[1]2013-14 ATR Data'!$A:$A,0),8)</f>
        <v>125795.4</v>
      </c>
      <c r="D296" s="3">
        <f>INDEX([2]Sheet1!$A$1:$N$343,MATCH(A296,[2]Sheet1!$A$1:$A$65536,0),6)</f>
        <v>131060.6</v>
      </c>
      <c r="E296" s="3">
        <f>INDEX('[3]2015-16 ATR Data'!$A$1:$K$372,MATCH($A296,'[3]2015-16 ATR Data'!$A:$A,0),6)</f>
        <v>110576.68</v>
      </c>
      <c r="F296" s="3">
        <f>INDEX('[4]349y2014'!$A$1:$CK$352,MATCH(A296,'[4]349y2014'!$A:$A,0),5)</f>
        <v>31260.14</v>
      </c>
      <c r="G296" s="3">
        <f>INDEX('[4]343y2015'!$A$1:$J$346,MATCH(A296,'[4]343y2015'!$A:$A,0),5)</f>
        <v>21117.279999999999</v>
      </c>
      <c r="H296" s="3">
        <f>INDEX('[4]340y2016'!$A$1:$H$343,MATCH(A296,'[4]340y2016'!$A:$A,0),5)</f>
        <v>21117.279999999999</v>
      </c>
      <c r="I296" s="3">
        <f t="shared" si="184"/>
        <v>89459.4</v>
      </c>
      <c r="J296" s="3">
        <f t="shared" si="204"/>
        <v>293937.98</v>
      </c>
      <c r="K296" s="29"/>
      <c r="L296" s="29">
        <v>2735040</v>
      </c>
      <c r="M296" s="29">
        <v>2786175</v>
      </c>
      <c r="N296" s="29">
        <v>2820975</v>
      </c>
      <c r="O296" s="29">
        <f t="shared" si="185"/>
        <v>8342190</v>
      </c>
      <c r="Q296" s="17">
        <f t="shared" si="186"/>
        <v>3.5235109725383858E-2</v>
      </c>
      <c r="R296" s="29"/>
      <c r="S296" s="30">
        <v>437</v>
      </c>
      <c r="T296" s="19">
        <f t="shared" si="187"/>
        <v>15.3977</v>
      </c>
      <c r="U296" s="20">
        <f t="shared" si="188"/>
        <v>7.5420911057293236E-4</v>
      </c>
      <c r="V296" s="19">
        <f t="shared" si="189"/>
        <v>86036.876711618432</v>
      </c>
      <c r="W296" s="22"/>
      <c r="X296" s="21">
        <f t="shared" si="190"/>
        <v>12.901016151089884</v>
      </c>
      <c r="Y296" s="21">
        <f t="shared" si="191"/>
        <v>5708.5810993135538</v>
      </c>
      <c r="Z296" s="22"/>
      <c r="AA296" s="23">
        <f t="shared" si="192"/>
        <v>0.85598756924779629</v>
      </c>
      <c r="AB296" s="23"/>
      <c r="AC296" s="21">
        <v>34494</v>
      </c>
      <c r="AD296" s="21">
        <f t="shared" si="193"/>
        <v>78.933638443935934</v>
      </c>
      <c r="AE296" s="23">
        <f t="shared" si="194"/>
        <v>1.7468981669765584E-3</v>
      </c>
      <c r="AF296" s="22">
        <f t="shared" si="195"/>
        <v>11071.027923523263</v>
      </c>
      <c r="AG296" s="22"/>
      <c r="AH296" s="24">
        <f t="shared" si="196"/>
        <v>1.6600731629214669</v>
      </c>
      <c r="AI296" s="25">
        <f t="shared" si="178"/>
        <v>15.42</v>
      </c>
      <c r="AJ296" s="29"/>
      <c r="AK296" s="26">
        <f t="shared" si="197"/>
        <v>1.542</v>
      </c>
      <c r="AL296" s="31">
        <f t="shared" si="179"/>
        <v>10283.598</v>
      </c>
      <c r="AM296" s="31">
        <f t="shared" si="213"/>
        <v>24</v>
      </c>
      <c r="AN296" s="29"/>
      <c r="AO296" s="26">
        <f t="shared" si="180"/>
        <v>3.08</v>
      </c>
      <c r="AP296" s="31">
        <f t="shared" si="205"/>
        <v>20571.32</v>
      </c>
      <c r="AQ296" s="31">
        <f t="shared" si="214"/>
        <v>47</v>
      </c>
      <c r="AR296" s="29"/>
      <c r="AS296" s="26">
        <f t="shared" si="181"/>
        <v>4.6259999999999994</v>
      </c>
      <c r="AT296" s="31">
        <f t="shared" si="198"/>
        <v>30989.573999999997</v>
      </c>
      <c r="AU296" s="31">
        <f t="shared" si="215"/>
        <v>71</v>
      </c>
      <c r="AV296" s="29"/>
      <c r="AW296" s="26">
        <f t="shared" si="182"/>
        <v>6.1680000000000001</v>
      </c>
      <c r="AX296" s="31">
        <f t="shared" si="206"/>
        <v>41442.792000000001</v>
      </c>
      <c r="AY296" s="31">
        <f t="shared" si="216"/>
        <v>95</v>
      </c>
      <c r="AZ296" s="29"/>
      <c r="BA296" s="28">
        <f t="shared" si="183"/>
        <v>7.71</v>
      </c>
      <c r="BB296" s="31">
        <f t="shared" si="207"/>
        <v>51957.69</v>
      </c>
      <c r="BC296" s="31">
        <f t="shared" si="217"/>
        <v>119</v>
      </c>
      <c r="BD296" s="29"/>
      <c r="BE296" s="28">
        <f t="shared" si="199"/>
        <v>9.2519999999999989</v>
      </c>
      <c r="BF296" s="31">
        <f t="shared" si="208"/>
        <v>62534.267999999989</v>
      </c>
      <c r="BG296" s="31">
        <f t="shared" si="218"/>
        <v>143</v>
      </c>
      <c r="BH296" s="29"/>
      <c r="BI296" s="28">
        <f t="shared" si="200"/>
        <v>10.793999999999999</v>
      </c>
      <c r="BJ296" s="31">
        <f t="shared" si="209"/>
        <v>72956.645999999993</v>
      </c>
      <c r="BK296" s="31">
        <f t="shared" si="219"/>
        <v>167</v>
      </c>
      <c r="BL296" s="29"/>
      <c r="BM296" s="28">
        <f t="shared" si="201"/>
        <v>12.336</v>
      </c>
      <c r="BN296" s="31">
        <f t="shared" si="210"/>
        <v>83872.464000000007</v>
      </c>
      <c r="BO296" s="31">
        <f t="shared" si="220"/>
        <v>192</v>
      </c>
      <c r="BP296" s="29"/>
      <c r="BQ296" s="28">
        <f t="shared" si="202"/>
        <v>13.878</v>
      </c>
      <c r="BR296" s="31">
        <f t="shared" si="211"/>
        <v>94634.081999999995</v>
      </c>
      <c r="BS296" s="31">
        <f t="shared" si="221"/>
        <v>217</v>
      </c>
      <c r="BT296" s="29"/>
      <c r="BU296" s="28">
        <f t="shared" si="203"/>
        <v>15.42</v>
      </c>
      <c r="BV296" s="31">
        <f t="shared" si="212"/>
        <v>105457.38</v>
      </c>
      <c r="BW296" s="29"/>
    </row>
    <row r="297" spans="1:75" x14ac:dyDescent="0.4">
      <c r="A297" s="14">
        <v>6509</v>
      </c>
      <c r="B297" s="15" t="s">
        <v>329</v>
      </c>
      <c r="C297" s="3">
        <f>INDEX('[1]2013-14 ATR Data'!$A$1:$M$352,MATCH(A297,'[1]2013-14 ATR Data'!$A:$A,0),8)</f>
        <v>233793.13</v>
      </c>
      <c r="D297" s="3">
        <f>INDEX([2]Sheet1!$A$1:$N$343,MATCH(A297,[2]Sheet1!$A$1:$A$65536,0),6)</f>
        <v>250904.42</v>
      </c>
      <c r="E297" s="3">
        <f>INDEX('[3]2015-16 ATR Data'!$A$1:$K$372,MATCH($A297,'[3]2015-16 ATR Data'!$A:$A,0),6)</f>
        <v>228495</v>
      </c>
      <c r="F297" s="3">
        <f>INDEX('[4]349y2014'!$A$1:$CK$352,MATCH(A297,'[4]349y2014'!$A:$A,0),5)</f>
        <v>33200.14</v>
      </c>
      <c r="G297" s="3">
        <f>INDEX('[4]343y2015'!$A$1:$J$346,MATCH(A297,'[4]343y2015'!$A:$A,0),5)</f>
        <v>45105.7</v>
      </c>
      <c r="H297" s="3">
        <f>INDEX('[4]340y2016'!$A$1:$H$343,MATCH(A297,'[4]340y2016'!$A:$A,0),5)</f>
        <v>34795.56</v>
      </c>
      <c r="I297" s="3">
        <f t="shared" si="184"/>
        <v>193699.44</v>
      </c>
      <c r="J297" s="3">
        <f t="shared" si="204"/>
        <v>600091.15</v>
      </c>
      <c r="K297" s="29"/>
      <c r="L297" s="29">
        <v>2397614</v>
      </c>
      <c r="M297" s="29">
        <v>2320522</v>
      </c>
      <c r="N297" s="29">
        <v>2388616</v>
      </c>
      <c r="O297" s="29">
        <f t="shared" si="185"/>
        <v>7106752</v>
      </c>
      <c r="Q297" s="17">
        <f t="shared" si="186"/>
        <v>8.4439579430941172E-2</v>
      </c>
      <c r="R297" s="29"/>
      <c r="S297" s="30">
        <v>355.2</v>
      </c>
      <c r="T297" s="19">
        <f t="shared" si="187"/>
        <v>29.992899999999999</v>
      </c>
      <c r="U297" s="20">
        <f t="shared" si="188"/>
        <v>1.4691102198706885E-3</v>
      </c>
      <c r="V297" s="19">
        <f t="shared" si="189"/>
        <v>167589.6685559467</v>
      </c>
      <c r="W297" s="22"/>
      <c r="X297" s="21">
        <f t="shared" si="190"/>
        <v>25.129654904175542</v>
      </c>
      <c r="Y297" s="21">
        <f t="shared" si="191"/>
        <v>4640.0183214557755</v>
      </c>
      <c r="Z297" s="22"/>
      <c r="AA297" s="23">
        <f t="shared" si="192"/>
        <v>0.69575923248699589</v>
      </c>
      <c r="AB297" s="23"/>
      <c r="AC297" s="21">
        <v>97456</v>
      </c>
      <c r="AD297" s="21">
        <f t="shared" si="193"/>
        <v>274.36936936936939</v>
      </c>
      <c r="AE297" s="23">
        <f t="shared" si="194"/>
        <v>6.072130436078833E-3</v>
      </c>
      <c r="AF297" s="22">
        <f t="shared" si="195"/>
        <v>38482.337942716687</v>
      </c>
      <c r="AG297" s="22"/>
      <c r="AH297" s="24">
        <f t="shared" si="196"/>
        <v>5.7703310755310673</v>
      </c>
      <c r="AI297" s="25">
        <f t="shared" si="178"/>
        <v>31.6</v>
      </c>
      <c r="AJ297" s="29"/>
      <c r="AK297" s="26">
        <f t="shared" si="197"/>
        <v>3.16</v>
      </c>
      <c r="AL297" s="31">
        <f t="shared" si="179"/>
        <v>21074.04</v>
      </c>
      <c r="AM297" s="31">
        <f t="shared" si="213"/>
        <v>59</v>
      </c>
      <c r="AN297" s="29"/>
      <c r="AO297" s="26">
        <f t="shared" si="180"/>
        <v>6.32</v>
      </c>
      <c r="AP297" s="31">
        <f t="shared" si="205"/>
        <v>42211.28</v>
      </c>
      <c r="AQ297" s="31">
        <f t="shared" si="214"/>
        <v>119</v>
      </c>
      <c r="AR297" s="29"/>
      <c r="AS297" s="26">
        <f t="shared" si="181"/>
        <v>9.48</v>
      </c>
      <c r="AT297" s="31">
        <f t="shared" si="198"/>
        <v>63506.520000000004</v>
      </c>
      <c r="AU297" s="31">
        <f t="shared" si="215"/>
        <v>179</v>
      </c>
      <c r="AV297" s="29"/>
      <c r="AW297" s="26">
        <f t="shared" si="182"/>
        <v>12.64</v>
      </c>
      <c r="AX297" s="31">
        <f t="shared" si="206"/>
        <v>84928.16</v>
      </c>
      <c r="AY297" s="31">
        <f t="shared" si="216"/>
        <v>239</v>
      </c>
      <c r="AZ297" s="29"/>
      <c r="BA297" s="28">
        <f t="shared" si="183"/>
        <v>15.8</v>
      </c>
      <c r="BB297" s="31">
        <f t="shared" si="207"/>
        <v>106476.20000000001</v>
      </c>
      <c r="BC297" s="31">
        <f t="shared" si="217"/>
        <v>300</v>
      </c>
      <c r="BD297" s="29"/>
      <c r="BE297" s="28">
        <f t="shared" si="199"/>
        <v>18.96</v>
      </c>
      <c r="BF297" s="31">
        <f t="shared" si="208"/>
        <v>128150.64</v>
      </c>
      <c r="BG297" s="31">
        <f t="shared" si="218"/>
        <v>361</v>
      </c>
      <c r="BH297" s="29"/>
      <c r="BI297" s="28">
        <f t="shared" si="200"/>
        <v>22.12</v>
      </c>
      <c r="BJ297" s="31">
        <f t="shared" si="209"/>
        <v>149509.08000000002</v>
      </c>
      <c r="BK297" s="31">
        <f t="shared" si="219"/>
        <v>421</v>
      </c>
      <c r="BL297" s="29"/>
      <c r="BM297" s="28">
        <f t="shared" si="201"/>
        <v>25.28</v>
      </c>
      <c r="BN297" s="31">
        <f t="shared" si="210"/>
        <v>171878.72</v>
      </c>
      <c r="BO297" s="31">
        <f t="shared" si="220"/>
        <v>484</v>
      </c>
      <c r="BP297" s="29"/>
      <c r="BQ297" s="28">
        <f t="shared" si="202"/>
        <v>28.44</v>
      </c>
      <c r="BR297" s="31">
        <f t="shared" si="211"/>
        <v>193932.36000000002</v>
      </c>
      <c r="BS297" s="31">
        <f t="shared" si="221"/>
        <v>546</v>
      </c>
      <c r="BT297" s="29"/>
      <c r="BU297" s="28">
        <f t="shared" si="203"/>
        <v>31.6</v>
      </c>
      <c r="BV297" s="31">
        <f t="shared" si="212"/>
        <v>216112.40000000002</v>
      </c>
      <c r="BW297" s="29"/>
    </row>
    <row r="298" spans="1:75" x14ac:dyDescent="0.4">
      <c r="A298" s="14">
        <v>6512</v>
      </c>
      <c r="B298" s="15" t="s">
        <v>330</v>
      </c>
      <c r="C298" s="3">
        <f>INDEX('[1]2013-14 ATR Data'!$A$1:$M$352,MATCH(A298,'[1]2013-14 ATR Data'!$A:$A,0),8)</f>
        <v>191052.97</v>
      </c>
      <c r="D298" s="3">
        <f>INDEX([2]Sheet1!$A$1:$N$343,MATCH(A298,[2]Sheet1!$A$1:$A$65536,0),6)</f>
        <v>175892.87</v>
      </c>
      <c r="E298" s="3">
        <f>INDEX('[3]2015-16 ATR Data'!$A$1:$K$372,MATCH($A298,'[3]2015-16 ATR Data'!$A:$A,0),6)</f>
        <v>138372.42000000001</v>
      </c>
      <c r="F298" s="3">
        <f>INDEX('[4]349y2014'!$A$1:$CK$352,MATCH(A298,'[4]349y2014'!$A:$A,0),5)</f>
        <v>37137.300000000003</v>
      </c>
      <c r="G298" s="3">
        <f>INDEX('[4]343y2015'!$A$1:$J$346,MATCH(A298,'[4]343y2015'!$A:$A,0),5)</f>
        <v>37327.01</v>
      </c>
      <c r="H298" s="3">
        <f>INDEX('[4]340y2016'!$A$1:$H$343,MATCH(A298,'[4]340y2016'!$A:$A,0),5)</f>
        <v>22900.87</v>
      </c>
      <c r="I298" s="3">
        <f t="shared" si="184"/>
        <v>115471.55000000002</v>
      </c>
      <c r="J298" s="3">
        <f t="shared" si="204"/>
        <v>407953.08</v>
      </c>
      <c r="K298" s="29"/>
      <c r="L298" s="29">
        <v>2319062</v>
      </c>
      <c r="M298" s="29">
        <v>2404075</v>
      </c>
      <c r="N298" s="29">
        <v>2337261</v>
      </c>
      <c r="O298" s="29">
        <f t="shared" si="185"/>
        <v>7060398</v>
      </c>
      <c r="Q298" s="17">
        <f t="shared" si="186"/>
        <v>5.7780465067266751E-2</v>
      </c>
      <c r="R298" s="29"/>
      <c r="S298" s="30">
        <v>348.5</v>
      </c>
      <c r="T298" s="19">
        <f t="shared" si="187"/>
        <v>20.136500000000002</v>
      </c>
      <c r="U298" s="20">
        <f t="shared" si="188"/>
        <v>9.8632469492533647E-4</v>
      </c>
      <c r="V298" s="19">
        <f t="shared" si="189"/>
        <v>112515.60738964292</v>
      </c>
      <c r="W298" s="22"/>
      <c r="X298" s="21">
        <f t="shared" si="190"/>
        <v>16.871436105809405</v>
      </c>
      <c r="Y298" s="21">
        <f t="shared" si="191"/>
        <v>4552.4954533427317</v>
      </c>
      <c r="Z298" s="22"/>
      <c r="AA298" s="23">
        <f t="shared" si="192"/>
        <v>0.68263539561294517</v>
      </c>
      <c r="AB298" s="23"/>
      <c r="AC298" s="21">
        <v>51687</v>
      </c>
      <c r="AD298" s="21">
        <f t="shared" si="193"/>
        <v>148.31276901004304</v>
      </c>
      <c r="AE298" s="23">
        <f t="shared" si="194"/>
        <v>3.2823433637470469E-3</v>
      </c>
      <c r="AF298" s="22">
        <f t="shared" si="195"/>
        <v>20801.965290013646</v>
      </c>
      <c r="AG298" s="22"/>
      <c r="AH298" s="24">
        <f t="shared" si="196"/>
        <v>3.1192030724266977</v>
      </c>
      <c r="AI298" s="25">
        <f t="shared" si="178"/>
        <v>20.67</v>
      </c>
      <c r="AJ298" s="29"/>
      <c r="AK298" s="26">
        <f t="shared" si="197"/>
        <v>2.0670000000000002</v>
      </c>
      <c r="AL298" s="31">
        <f t="shared" si="179"/>
        <v>13784.823</v>
      </c>
      <c r="AM298" s="31">
        <f t="shared" si="213"/>
        <v>40</v>
      </c>
      <c r="AN298" s="29"/>
      <c r="AO298" s="26">
        <f t="shared" si="180"/>
        <v>4.13</v>
      </c>
      <c r="AP298" s="31">
        <f t="shared" si="205"/>
        <v>27584.27</v>
      </c>
      <c r="AQ298" s="31">
        <f t="shared" si="214"/>
        <v>79</v>
      </c>
      <c r="AR298" s="29"/>
      <c r="AS298" s="26">
        <f t="shared" si="181"/>
        <v>6.2010000000000005</v>
      </c>
      <c r="AT298" s="31">
        <f t="shared" si="198"/>
        <v>41540.499000000003</v>
      </c>
      <c r="AU298" s="31">
        <f t="shared" si="215"/>
        <v>119</v>
      </c>
      <c r="AV298" s="29"/>
      <c r="AW298" s="26">
        <f t="shared" si="182"/>
        <v>8.2680000000000007</v>
      </c>
      <c r="AX298" s="31">
        <f t="shared" si="206"/>
        <v>55552.692000000003</v>
      </c>
      <c r="AY298" s="31">
        <f t="shared" si="216"/>
        <v>159</v>
      </c>
      <c r="AZ298" s="29"/>
      <c r="BA298" s="28">
        <f t="shared" si="183"/>
        <v>10.335000000000001</v>
      </c>
      <c r="BB298" s="31">
        <f t="shared" si="207"/>
        <v>69647.565000000002</v>
      </c>
      <c r="BC298" s="31">
        <f t="shared" si="217"/>
        <v>200</v>
      </c>
      <c r="BD298" s="29"/>
      <c r="BE298" s="28">
        <f t="shared" si="199"/>
        <v>12.402000000000001</v>
      </c>
      <c r="BF298" s="31">
        <f t="shared" si="208"/>
        <v>83825.118000000002</v>
      </c>
      <c r="BG298" s="31">
        <f t="shared" si="218"/>
        <v>241</v>
      </c>
      <c r="BH298" s="29"/>
      <c r="BI298" s="28">
        <f t="shared" si="200"/>
        <v>14.468999999999999</v>
      </c>
      <c r="BJ298" s="31">
        <f t="shared" si="209"/>
        <v>97795.97099999999</v>
      </c>
      <c r="BK298" s="31">
        <f t="shared" si="219"/>
        <v>281</v>
      </c>
      <c r="BL298" s="29"/>
      <c r="BM298" s="28">
        <f t="shared" si="201"/>
        <v>16.536000000000001</v>
      </c>
      <c r="BN298" s="31">
        <f t="shared" si="210"/>
        <v>112428.26400000001</v>
      </c>
      <c r="BO298" s="31">
        <f t="shared" si="220"/>
        <v>323</v>
      </c>
      <c r="BP298" s="29"/>
      <c r="BQ298" s="28">
        <f t="shared" si="202"/>
        <v>18.603000000000002</v>
      </c>
      <c r="BR298" s="31">
        <f t="shared" si="211"/>
        <v>126853.857</v>
      </c>
      <c r="BS298" s="31">
        <f t="shared" si="221"/>
        <v>364</v>
      </c>
      <c r="BT298" s="29"/>
      <c r="BU298" s="28">
        <f t="shared" si="203"/>
        <v>20.67</v>
      </c>
      <c r="BV298" s="31">
        <f t="shared" si="212"/>
        <v>141362.13</v>
      </c>
      <c r="BW298" s="29"/>
    </row>
    <row r="299" spans="1:75" x14ac:dyDescent="0.4">
      <c r="A299" s="14">
        <v>6516</v>
      </c>
      <c r="B299" s="15" t="s">
        <v>331</v>
      </c>
      <c r="C299" s="3">
        <f>INDEX('[1]2013-14 ATR Data'!$A$1:$M$352,MATCH(A299,'[1]2013-14 ATR Data'!$A:$A,0),8)</f>
        <v>54032.46</v>
      </c>
      <c r="D299" s="3">
        <f>INDEX([2]Sheet1!$A$1:$N$343,MATCH(A299,[2]Sheet1!$A$1:$A$65536,0),6)</f>
        <v>71802.5</v>
      </c>
      <c r="E299" s="3">
        <f>INDEX('[3]2015-16 ATR Data'!$A$1:$K$372,MATCH($A299,'[3]2015-16 ATR Data'!$A:$A,0),6)</f>
        <v>56748.78</v>
      </c>
      <c r="F299" s="3">
        <f>INDEX('[4]349y2014'!$A$1:$CK$352,MATCH(A299,'[4]349y2014'!$A:$A,0),5)</f>
        <v>11576.43</v>
      </c>
      <c r="G299" s="3">
        <f>INDEX('[4]343y2015'!$A$1:$J$346,MATCH(A299,'[4]343y2015'!$A:$A,0),5)</f>
        <v>10976.43</v>
      </c>
      <c r="H299" s="3">
        <f>INDEX('[4]340y2016'!$A$1:$H$343,MATCH(A299,'[4]340y2016'!$A:$A,0),5)</f>
        <v>10976.43</v>
      </c>
      <c r="I299" s="3">
        <f t="shared" si="184"/>
        <v>45772.35</v>
      </c>
      <c r="J299" s="3">
        <f t="shared" si="204"/>
        <v>149054.44999999998</v>
      </c>
      <c r="K299" s="29"/>
      <c r="L299" s="29">
        <v>1064024</v>
      </c>
      <c r="M299" s="29">
        <v>1144675</v>
      </c>
      <c r="N299" s="29">
        <v>1152054</v>
      </c>
      <c r="O299" s="29">
        <f t="shared" si="185"/>
        <v>3360753</v>
      </c>
      <c r="Q299" s="17">
        <f t="shared" si="186"/>
        <v>4.4351503963546257E-2</v>
      </c>
      <c r="R299" s="29"/>
      <c r="S299" s="30">
        <v>162</v>
      </c>
      <c r="T299" s="19">
        <f t="shared" si="187"/>
        <v>7.1848999999999998</v>
      </c>
      <c r="U299" s="20">
        <f t="shared" si="188"/>
        <v>3.5193029079378486E-4</v>
      </c>
      <c r="V299" s="19">
        <f t="shared" si="189"/>
        <v>40146.66836510045</v>
      </c>
      <c r="W299" s="22"/>
      <c r="X299" s="21">
        <f t="shared" si="190"/>
        <v>6.0198932921128279</v>
      </c>
      <c r="Y299" s="21">
        <f t="shared" si="191"/>
        <v>2116.2245722855737</v>
      </c>
      <c r="Z299" s="22"/>
      <c r="AA299" s="23">
        <f t="shared" si="192"/>
        <v>0.31732262292481239</v>
      </c>
      <c r="AB299" s="23"/>
      <c r="AC299" s="21">
        <v>20692</v>
      </c>
      <c r="AD299" s="21">
        <f t="shared" si="193"/>
        <v>127.72839506172839</v>
      </c>
      <c r="AE299" s="23">
        <f t="shared" si="194"/>
        <v>2.8267859381988598E-3</v>
      </c>
      <c r="AF299" s="22">
        <f t="shared" si="195"/>
        <v>17914.854252659155</v>
      </c>
      <c r="AG299" s="22"/>
      <c r="AH299" s="24">
        <f t="shared" si="196"/>
        <v>2.686287937120881</v>
      </c>
      <c r="AI299" s="25">
        <f t="shared" si="178"/>
        <v>9.02</v>
      </c>
      <c r="AJ299" s="29"/>
      <c r="AK299" s="26">
        <f t="shared" si="197"/>
        <v>0.90200000000000002</v>
      </c>
      <c r="AL299" s="31">
        <f t="shared" si="179"/>
        <v>6015.4380000000001</v>
      </c>
      <c r="AM299" s="31">
        <f t="shared" si="213"/>
        <v>37</v>
      </c>
      <c r="AN299" s="29"/>
      <c r="AO299" s="26">
        <f t="shared" si="180"/>
        <v>1.8</v>
      </c>
      <c r="AP299" s="31">
        <f t="shared" si="205"/>
        <v>12022.2</v>
      </c>
      <c r="AQ299" s="31">
        <f t="shared" si="214"/>
        <v>74</v>
      </c>
      <c r="AR299" s="29"/>
      <c r="AS299" s="26">
        <f t="shared" si="181"/>
        <v>2.706</v>
      </c>
      <c r="AT299" s="31">
        <f t="shared" si="198"/>
        <v>18127.493999999999</v>
      </c>
      <c r="AU299" s="31">
        <f t="shared" si="215"/>
        <v>112</v>
      </c>
      <c r="AV299" s="29"/>
      <c r="AW299" s="26">
        <f t="shared" si="182"/>
        <v>3.6080000000000001</v>
      </c>
      <c r="AX299" s="31">
        <f t="shared" si="206"/>
        <v>24242.152000000002</v>
      </c>
      <c r="AY299" s="31">
        <f t="shared" si="216"/>
        <v>150</v>
      </c>
      <c r="AZ299" s="29"/>
      <c r="BA299" s="28">
        <f t="shared" si="183"/>
        <v>4.51</v>
      </c>
      <c r="BB299" s="31">
        <f t="shared" si="207"/>
        <v>30392.89</v>
      </c>
      <c r="BC299" s="31">
        <f t="shared" si="217"/>
        <v>188</v>
      </c>
      <c r="BD299" s="29"/>
      <c r="BE299" s="28">
        <f t="shared" si="199"/>
        <v>5.4119999999999999</v>
      </c>
      <c r="BF299" s="31">
        <f t="shared" si="208"/>
        <v>36579.707999999999</v>
      </c>
      <c r="BG299" s="31">
        <f t="shared" si="218"/>
        <v>226</v>
      </c>
      <c r="BH299" s="29"/>
      <c r="BI299" s="28">
        <f t="shared" si="200"/>
        <v>6.3139999999999992</v>
      </c>
      <c r="BJ299" s="31">
        <f t="shared" si="209"/>
        <v>42676.325999999994</v>
      </c>
      <c r="BK299" s="31">
        <f t="shared" si="219"/>
        <v>263</v>
      </c>
      <c r="BL299" s="29"/>
      <c r="BM299" s="28">
        <f t="shared" si="201"/>
        <v>7.2160000000000002</v>
      </c>
      <c r="BN299" s="31">
        <f t="shared" si="210"/>
        <v>49061.584000000003</v>
      </c>
      <c r="BO299" s="31">
        <f t="shared" si="220"/>
        <v>303</v>
      </c>
      <c r="BP299" s="29"/>
      <c r="BQ299" s="28">
        <f t="shared" si="202"/>
        <v>8.1180000000000003</v>
      </c>
      <c r="BR299" s="31">
        <f t="shared" si="211"/>
        <v>55356.642</v>
      </c>
      <c r="BS299" s="31">
        <f t="shared" si="221"/>
        <v>342</v>
      </c>
      <c r="BT299" s="29"/>
      <c r="BU299" s="28">
        <f t="shared" si="203"/>
        <v>9.02</v>
      </c>
      <c r="BV299" s="31">
        <f t="shared" si="212"/>
        <v>61687.78</v>
      </c>
      <c r="BW299" s="29"/>
    </row>
    <row r="300" spans="1:75" x14ac:dyDescent="0.4">
      <c r="A300" s="14">
        <v>6534</v>
      </c>
      <c r="B300" s="15" t="s">
        <v>332</v>
      </c>
      <c r="C300" s="3">
        <f>INDEX('[1]2013-14 ATR Data'!$A$1:$M$352,MATCH(A300,'[1]2013-14 ATR Data'!$A:$A,0),8)</f>
        <v>350384.78</v>
      </c>
      <c r="D300" s="3">
        <f>INDEX([2]Sheet1!$A$1:$N$343,MATCH(A300,[2]Sheet1!$A$1:$A$65536,0),6)</f>
        <v>340329.64</v>
      </c>
      <c r="E300" s="3">
        <f>INDEX('[3]2015-16 ATR Data'!$A$1:$K$372,MATCH($A300,'[3]2015-16 ATR Data'!$A:$A,0),6)</f>
        <v>321844.76</v>
      </c>
      <c r="F300" s="3">
        <f>INDEX('[4]349y2014'!$A$1:$CK$352,MATCH(A300,'[4]349y2014'!$A:$A,0),5)</f>
        <v>75736.86</v>
      </c>
      <c r="G300" s="3">
        <f>INDEX('[4]343y2015'!$A$1:$J$346,MATCH(A300,'[4]343y2015'!$A:$A,0),5)</f>
        <v>65025.72</v>
      </c>
      <c r="H300" s="3">
        <f>INDEX('[4]340y2016'!$A$1:$H$343,MATCH(A300,'[4]340y2016'!$A:$A,0),5)</f>
        <v>66291</v>
      </c>
      <c r="I300" s="3">
        <f t="shared" si="184"/>
        <v>255553.76</v>
      </c>
      <c r="J300" s="3">
        <f t="shared" si="204"/>
        <v>805505.60000000009</v>
      </c>
      <c r="K300" s="29"/>
      <c r="L300" s="29">
        <v>4415689</v>
      </c>
      <c r="M300" s="29">
        <v>4417367</v>
      </c>
      <c r="N300" s="29">
        <v>4463855</v>
      </c>
      <c r="O300" s="29">
        <f t="shared" si="185"/>
        <v>13296911</v>
      </c>
      <c r="Q300" s="17">
        <f t="shared" si="186"/>
        <v>6.0578400502191834E-2</v>
      </c>
      <c r="R300" s="29"/>
      <c r="S300" s="30">
        <v>685.1</v>
      </c>
      <c r="T300" s="19">
        <f t="shared" si="187"/>
        <v>41.502299999999998</v>
      </c>
      <c r="U300" s="20">
        <f t="shared" si="188"/>
        <v>2.0328628801529456E-3</v>
      </c>
      <c r="V300" s="19">
        <f t="shared" si="189"/>
        <v>231900.10640216406</v>
      </c>
      <c r="W300" s="22"/>
      <c r="X300" s="21">
        <f t="shared" si="190"/>
        <v>34.772845464412065</v>
      </c>
      <c r="Y300" s="21">
        <f t="shared" si="191"/>
        <v>8949.5398424249797</v>
      </c>
      <c r="Z300" s="22"/>
      <c r="AA300" s="23">
        <f t="shared" si="192"/>
        <v>1.3419612899122777</v>
      </c>
      <c r="AB300" s="23"/>
      <c r="AC300" s="21">
        <v>91853</v>
      </c>
      <c r="AD300" s="21">
        <f t="shared" si="193"/>
        <v>134.07239819004525</v>
      </c>
      <c r="AE300" s="23">
        <f t="shared" si="194"/>
        <v>2.9671865032129974E-3</v>
      </c>
      <c r="AF300" s="22">
        <f t="shared" si="195"/>
        <v>18804.647719235516</v>
      </c>
      <c r="AG300" s="22"/>
      <c r="AH300" s="24">
        <f t="shared" si="196"/>
        <v>2.8197102592945744</v>
      </c>
      <c r="AI300" s="25">
        <f t="shared" si="178"/>
        <v>38.93</v>
      </c>
      <c r="AJ300" s="29"/>
      <c r="AK300" s="26">
        <f t="shared" si="197"/>
        <v>3.8930000000000002</v>
      </c>
      <c r="AL300" s="31">
        <f t="shared" si="179"/>
        <v>25962.417000000001</v>
      </c>
      <c r="AM300" s="31">
        <f t="shared" si="213"/>
        <v>38</v>
      </c>
      <c r="AN300" s="29"/>
      <c r="AO300" s="26">
        <f t="shared" si="180"/>
        <v>7.79</v>
      </c>
      <c r="AP300" s="31">
        <f t="shared" si="205"/>
        <v>52029.41</v>
      </c>
      <c r="AQ300" s="31">
        <f t="shared" si="214"/>
        <v>76</v>
      </c>
      <c r="AR300" s="29"/>
      <c r="AS300" s="26">
        <f t="shared" si="181"/>
        <v>11.679</v>
      </c>
      <c r="AT300" s="31">
        <f t="shared" si="198"/>
        <v>78237.620999999999</v>
      </c>
      <c r="AU300" s="31">
        <f t="shared" si="215"/>
        <v>114</v>
      </c>
      <c r="AV300" s="29"/>
      <c r="AW300" s="26">
        <f t="shared" si="182"/>
        <v>15.572000000000001</v>
      </c>
      <c r="AX300" s="31">
        <f t="shared" si="206"/>
        <v>104628.26800000001</v>
      </c>
      <c r="AY300" s="31">
        <f t="shared" si="216"/>
        <v>153</v>
      </c>
      <c r="AZ300" s="29"/>
      <c r="BA300" s="28">
        <f t="shared" si="183"/>
        <v>19.465</v>
      </c>
      <c r="BB300" s="31">
        <f t="shared" si="207"/>
        <v>131174.63500000001</v>
      </c>
      <c r="BC300" s="31">
        <f t="shared" si="217"/>
        <v>191</v>
      </c>
      <c r="BD300" s="29"/>
      <c r="BE300" s="28">
        <f t="shared" si="199"/>
        <v>23.358000000000001</v>
      </c>
      <c r="BF300" s="31">
        <f t="shared" si="208"/>
        <v>157876.72200000001</v>
      </c>
      <c r="BG300" s="31">
        <f t="shared" si="218"/>
        <v>230</v>
      </c>
      <c r="BH300" s="29"/>
      <c r="BI300" s="28">
        <f t="shared" si="200"/>
        <v>27.250999999999998</v>
      </c>
      <c r="BJ300" s="31">
        <f t="shared" si="209"/>
        <v>184189.50899999999</v>
      </c>
      <c r="BK300" s="31">
        <f t="shared" si="219"/>
        <v>269</v>
      </c>
      <c r="BL300" s="29"/>
      <c r="BM300" s="28">
        <f t="shared" si="201"/>
        <v>31.144000000000002</v>
      </c>
      <c r="BN300" s="31">
        <f t="shared" si="210"/>
        <v>211748.05600000001</v>
      </c>
      <c r="BO300" s="31">
        <f t="shared" si="220"/>
        <v>309</v>
      </c>
      <c r="BP300" s="29"/>
      <c r="BQ300" s="28">
        <f t="shared" si="202"/>
        <v>35.036999999999999</v>
      </c>
      <c r="BR300" s="31">
        <f t="shared" si="211"/>
        <v>238917.30299999999</v>
      </c>
      <c r="BS300" s="31">
        <f t="shared" si="221"/>
        <v>349</v>
      </c>
      <c r="BT300" s="29"/>
      <c r="BU300" s="28">
        <f t="shared" si="203"/>
        <v>38.93</v>
      </c>
      <c r="BV300" s="31">
        <f t="shared" si="212"/>
        <v>266242.27</v>
      </c>
      <c r="BW300" s="29"/>
    </row>
    <row r="301" spans="1:75" x14ac:dyDescent="0.4">
      <c r="A301" s="14">
        <v>6561</v>
      </c>
      <c r="B301" s="15" t="s">
        <v>333</v>
      </c>
      <c r="C301" s="3">
        <f>INDEX('[1]2013-14 ATR Data'!$A$1:$M$352,MATCH(A301,'[1]2013-14 ATR Data'!$A:$A,0),8)</f>
        <v>277358.55</v>
      </c>
      <c r="D301" s="3">
        <f>INDEX([2]Sheet1!$A$1:$N$343,MATCH(A301,[2]Sheet1!$A$1:$A$65536,0),6)</f>
        <v>277483.28999999998</v>
      </c>
      <c r="E301" s="3">
        <f>INDEX('[3]2015-16 ATR Data'!$A$1:$K$372,MATCH($A301,'[3]2015-16 ATR Data'!$A:$A,0),6)</f>
        <v>246227.96</v>
      </c>
      <c r="F301" s="3">
        <f>INDEX('[4]349y2014'!$A$1:$CK$352,MATCH(A301,'[4]349y2014'!$A:$A,0),5)</f>
        <v>33844.71</v>
      </c>
      <c r="G301" s="3">
        <f>INDEX('[4]343y2015'!$A$1:$J$346,MATCH(A301,'[4]343y2015'!$A:$A,0),5)</f>
        <v>45843.14</v>
      </c>
      <c r="H301" s="3">
        <f>INDEX('[4]340y2016'!$A$1:$H$343,MATCH(A301,'[4]340y2016'!$A:$A,0),5)</f>
        <v>34948.57</v>
      </c>
      <c r="I301" s="3">
        <f t="shared" si="184"/>
        <v>211279.38999999998</v>
      </c>
      <c r="J301" s="3">
        <f t="shared" si="204"/>
        <v>686433.37999999989</v>
      </c>
      <c r="K301" s="29"/>
      <c r="L301" s="29">
        <v>2002179</v>
      </c>
      <c r="M301" s="29">
        <v>2161894</v>
      </c>
      <c r="N301" s="29">
        <v>2184549</v>
      </c>
      <c r="O301" s="29">
        <f t="shared" si="185"/>
        <v>6348622</v>
      </c>
      <c r="Q301" s="17">
        <f t="shared" si="186"/>
        <v>0.10812320846949147</v>
      </c>
      <c r="R301" s="29"/>
      <c r="S301" s="30">
        <v>361.5</v>
      </c>
      <c r="T301" s="19">
        <f t="shared" si="187"/>
        <v>39.086500000000001</v>
      </c>
      <c r="U301" s="20">
        <f t="shared" si="188"/>
        <v>1.9145323262830761E-3</v>
      </c>
      <c r="V301" s="19">
        <f t="shared" si="189"/>
        <v>218401.47434932971</v>
      </c>
      <c r="W301" s="22"/>
      <c r="X301" s="21">
        <f t="shared" si="190"/>
        <v>32.748759086719105</v>
      </c>
      <c r="Y301" s="21">
        <f t="shared" si="191"/>
        <v>4722.3159437113263</v>
      </c>
      <c r="Z301" s="22"/>
      <c r="AA301" s="23">
        <f t="shared" si="192"/>
        <v>0.70809955671184976</v>
      </c>
      <c r="AB301" s="23"/>
      <c r="AC301" s="21">
        <v>67815</v>
      </c>
      <c r="AD301" s="21">
        <f t="shared" si="193"/>
        <v>187.59336099585062</v>
      </c>
      <c r="AE301" s="23">
        <f t="shared" si="194"/>
        <v>4.1516710102421387E-3</v>
      </c>
      <c r="AF301" s="22">
        <f t="shared" si="195"/>
        <v>26311.359501409064</v>
      </c>
      <c r="AG301" s="22"/>
      <c r="AH301" s="24">
        <f t="shared" si="196"/>
        <v>3.9453230621396109</v>
      </c>
      <c r="AI301" s="25">
        <f t="shared" si="178"/>
        <v>37.4</v>
      </c>
      <c r="AJ301" s="29"/>
      <c r="AK301" s="26">
        <f t="shared" si="197"/>
        <v>3.74</v>
      </c>
      <c r="AL301" s="31">
        <f t="shared" si="179"/>
        <v>24942.06</v>
      </c>
      <c r="AM301" s="31">
        <f t="shared" si="213"/>
        <v>69</v>
      </c>
      <c r="AN301" s="29"/>
      <c r="AO301" s="26">
        <f t="shared" si="180"/>
        <v>7.48</v>
      </c>
      <c r="AP301" s="31">
        <f t="shared" si="205"/>
        <v>49958.920000000006</v>
      </c>
      <c r="AQ301" s="31">
        <f t="shared" si="214"/>
        <v>138</v>
      </c>
      <c r="AR301" s="29"/>
      <c r="AS301" s="26">
        <f t="shared" si="181"/>
        <v>11.219999999999999</v>
      </c>
      <c r="AT301" s="31">
        <f t="shared" si="198"/>
        <v>75162.78</v>
      </c>
      <c r="AU301" s="31">
        <f t="shared" si="215"/>
        <v>208</v>
      </c>
      <c r="AV301" s="29"/>
      <c r="AW301" s="26">
        <f t="shared" si="182"/>
        <v>14.96</v>
      </c>
      <c r="AX301" s="31">
        <f t="shared" si="206"/>
        <v>100516.24</v>
      </c>
      <c r="AY301" s="31">
        <f t="shared" si="216"/>
        <v>278</v>
      </c>
      <c r="AZ301" s="29"/>
      <c r="BA301" s="28">
        <f t="shared" si="183"/>
        <v>18.7</v>
      </c>
      <c r="BB301" s="31">
        <f t="shared" si="207"/>
        <v>126019.29999999999</v>
      </c>
      <c r="BC301" s="31">
        <f t="shared" si="217"/>
        <v>349</v>
      </c>
      <c r="BD301" s="29"/>
      <c r="BE301" s="28">
        <f t="shared" si="199"/>
        <v>22.439999999999998</v>
      </c>
      <c r="BF301" s="31">
        <f t="shared" si="208"/>
        <v>151671.96</v>
      </c>
      <c r="BG301" s="31">
        <f t="shared" si="218"/>
        <v>420</v>
      </c>
      <c r="BH301" s="29"/>
      <c r="BI301" s="28">
        <f t="shared" si="200"/>
        <v>26.179999999999996</v>
      </c>
      <c r="BJ301" s="31">
        <f t="shared" si="209"/>
        <v>176950.61999999997</v>
      </c>
      <c r="BK301" s="31">
        <f t="shared" si="219"/>
        <v>489</v>
      </c>
      <c r="BL301" s="29"/>
      <c r="BM301" s="28">
        <f t="shared" si="201"/>
        <v>29.92</v>
      </c>
      <c r="BN301" s="31">
        <f t="shared" si="210"/>
        <v>203426.08000000002</v>
      </c>
      <c r="BO301" s="31">
        <f t="shared" si="220"/>
        <v>563</v>
      </c>
      <c r="BP301" s="29"/>
      <c r="BQ301" s="28">
        <f t="shared" si="202"/>
        <v>33.659999999999997</v>
      </c>
      <c r="BR301" s="31">
        <f t="shared" si="211"/>
        <v>229527.53999999998</v>
      </c>
      <c r="BS301" s="31">
        <f t="shared" si="221"/>
        <v>635</v>
      </c>
      <c r="BT301" s="29"/>
      <c r="BU301" s="28">
        <f t="shared" si="203"/>
        <v>37.4</v>
      </c>
      <c r="BV301" s="31">
        <f t="shared" si="212"/>
        <v>255778.59999999998</v>
      </c>
      <c r="BW301" s="29"/>
    </row>
    <row r="302" spans="1:75" x14ac:dyDescent="0.4">
      <c r="A302" s="14">
        <v>6579</v>
      </c>
      <c r="B302" s="15" t="s">
        <v>334</v>
      </c>
      <c r="C302" s="3">
        <f>INDEX('[1]2013-14 ATR Data'!$A$1:$M$352,MATCH(A302,'[1]2013-14 ATR Data'!$A:$A,0),8)</f>
        <v>747733.02</v>
      </c>
      <c r="D302" s="3">
        <f>INDEX([2]Sheet1!$A$1:$N$343,MATCH(A302,[2]Sheet1!$A$1:$A$65536,0),6)</f>
        <v>684511.69</v>
      </c>
      <c r="E302" s="3">
        <f>INDEX('[3]2015-16 ATR Data'!$A$1:$K$372,MATCH($A302,'[3]2015-16 ATR Data'!$A:$A,0),6)</f>
        <v>714734.49</v>
      </c>
      <c r="F302" s="3">
        <f>INDEX('[4]349y2014'!$A$1:$CK$352,MATCH(A302,'[4]349y2014'!$A:$A,0),5)</f>
        <v>0</v>
      </c>
      <c r="G302" s="3">
        <f>INDEX('[4]343y2015'!$A$1:$J$346,MATCH(A302,'[4]343y2015'!$A:$A,0),5)</f>
        <v>0</v>
      </c>
      <c r="H302" s="3">
        <f>INDEX('[4]340y2016'!$A$1:$H$343,MATCH(A302,'[4]340y2016'!$A:$A,0),5)</f>
        <v>0</v>
      </c>
      <c r="I302" s="3">
        <f t="shared" si="184"/>
        <v>714734.49</v>
      </c>
      <c r="J302" s="3">
        <f t="shared" si="204"/>
        <v>2146979.2000000002</v>
      </c>
      <c r="K302" s="29"/>
      <c r="L302" s="29">
        <v>20730603</v>
      </c>
      <c r="M302" s="29">
        <v>21489070</v>
      </c>
      <c r="N302" s="29">
        <v>21595389</v>
      </c>
      <c r="O302" s="29">
        <f t="shared" si="185"/>
        <v>63815062</v>
      </c>
      <c r="Q302" s="17">
        <f t="shared" si="186"/>
        <v>3.3643768927153907E-2</v>
      </c>
      <c r="R302" s="29"/>
      <c r="S302" s="30">
        <v>3397.6</v>
      </c>
      <c r="T302" s="19">
        <f t="shared" si="187"/>
        <v>114.3081</v>
      </c>
      <c r="U302" s="20">
        <f t="shared" si="188"/>
        <v>5.5990317016360756E-3</v>
      </c>
      <c r="V302" s="19">
        <f t="shared" si="189"/>
        <v>638713.04849681119</v>
      </c>
      <c r="W302" s="22"/>
      <c r="X302" s="21">
        <f t="shared" si="190"/>
        <v>95.773436571721575</v>
      </c>
      <c r="Y302" s="21">
        <f t="shared" si="191"/>
        <v>44383.238313564594</v>
      </c>
      <c r="Z302" s="22"/>
      <c r="AA302" s="23">
        <f t="shared" si="192"/>
        <v>6.6551564422798908</v>
      </c>
      <c r="AB302" s="23"/>
      <c r="AC302" s="21">
        <v>112618</v>
      </c>
      <c r="AD302" s="21">
        <f t="shared" si="193"/>
        <v>33.146338591947256</v>
      </c>
      <c r="AE302" s="23">
        <f t="shared" si="194"/>
        <v>7.3356910019273833E-4</v>
      </c>
      <c r="AF302" s="22">
        <f t="shared" si="195"/>
        <v>4649.0196999426016</v>
      </c>
      <c r="AG302" s="22"/>
      <c r="AH302" s="24">
        <f t="shared" si="196"/>
        <v>0.69710896685299173</v>
      </c>
      <c r="AI302" s="25">
        <f t="shared" si="178"/>
        <v>103.13</v>
      </c>
      <c r="AJ302" s="29"/>
      <c r="AK302" s="26">
        <f t="shared" si="197"/>
        <v>10.313000000000001</v>
      </c>
      <c r="AL302" s="31">
        <f t="shared" si="179"/>
        <v>68777.396999999997</v>
      </c>
      <c r="AM302" s="31">
        <f t="shared" si="213"/>
        <v>20</v>
      </c>
      <c r="AN302" s="29"/>
      <c r="AO302" s="26">
        <f t="shared" si="180"/>
        <v>20.63</v>
      </c>
      <c r="AP302" s="31">
        <f t="shared" si="205"/>
        <v>137787.76999999999</v>
      </c>
      <c r="AQ302" s="31">
        <f t="shared" si="214"/>
        <v>41</v>
      </c>
      <c r="AR302" s="29"/>
      <c r="AS302" s="26">
        <f t="shared" si="181"/>
        <v>30.938999999999997</v>
      </c>
      <c r="AT302" s="31">
        <f t="shared" si="198"/>
        <v>207260.36099999998</v>
      </c>
      <c r="AU302" s="31">
        <f t="shared" si="215"/>
        <v>61</v>
      </c>
      <c r="AV302" s="29"/>
      <c r="AW302" s="26">
        <f t="shared" si="182"/>
        <v>41.252000000000002</v>
      </c>
      <c r="AX302" s="31">
        <f t="shared" si="206"/>
        <v>277172.18800000002</v>
      </c>
      <c r="AY302" s="31">
        <f t="shared" si="216"/>
        <v>82</v>
      </c>
      <c r="AZ302" s="29"/>
      <c r="BA302" s="28">
        <f t="shared" si="183"/>
        <v>51.564999999999998</v>
      </c>
      <c r="BB302" s="31">
        <f t="shared" si="207"/>
        <v>347496.53499999997</v>
      </c>
      <c r="BC302" s="31">
        <f t="shared" si="217"/>
        <v>102</v>
      </c>
      <c r="BD302" s="29"/>
      <c r="BE302" s="28">
        <f t="shared" si="199"/>
        <v>61.877999999999993</v>
      </c>
      <c r="BF302" s="31">
        <f t="shared" si="208"/>
        <v>418233.40199999994</v>
      </c>
      <c r="BG302" s="31">
        <f t="shared" si="218"/>
        <v>123</v>
      </c>
      <c r="BH302" s="29"/>
      <c r="BI302" s="28">
        <f t="shared" si="200"/>
        <v>72.190999999999988</v>
      </c>
      <c r="BJ302" s="31">
        <f t="shared" si="209"/>
        <v>487938.96899999992</v>
      </c>
      <c r="BK302" s="31">
        <f t="shared" si="219"/>
        <v>144</v>
      </c>
      <c r="BL302" s="29"/>
      <c r="BM302" s="28">
        <f t="shared" si="201"/>
        <v>82.504000000000005</v>
      </c>
      <c r="BN302" s="31">
        <f t="shared" si="210"/>
        <v>560944.696</v>
      </c>
      <c r="BO302" s="31">
        <f t="shared" si="220"/>
        <v>165</v>
      </c>
      <c r="BP302" s="29"/>
      <c r="BQ302" s="28">
        <f t="shared" si="202"/>
        <v>92.816999999999993</v>
      </c>
      <c r="BR302" s="31">
        <f t="shared" si="211"/>
        <v>632919.12299999991</v>
      </c>
      <c r="BS302" s="31">
        <f t="shared" si="221"/>
        <v>186</v>
      </c>
      <c r="BT302" s="29"/>
      <c r="BU302" s="28">
        <f t="shared" si="203"/>
        <v>103.13</v>
      </c>
      <c r="BV302" s="31">
        <f t="shared" si="212"/>
        <v>705306.07</v>
      </c>
      <c r="BW302" s="29"/>
    </row>
    <row r="303" spans="1:75" x14ac:dyDescent="0.4">
      <c r="A303" s="14">
        <v>6591</v>
      </c>
      <c r="B303" s="15" t="s">
        <v>335</v>
      </c>
      <c r="C303" s="3">
        <f>INDEX('[1]2013-14 ATR Data'!$A$1:$M$352,MATCH(A303,'[1]2013-14 ATR Data'!$A:$A,0),8)</f>
        <v>217844.8</v>
      </c>
      <c r="D303" s="3">
        <f>INDEX([2]Sheet1!$A$1:$N$343,MATCH(A303,[2]Sheet1!$A$1:$A$65536,0),6)</f>
        <v>203942.11</v>
      </c>
      <c r="E303" s="3">
        <f>INDEX('[3]2015-16 ATR Data'!$A$1:$K$372,MATCH($A303,'[3]2015-16 ATR Data'!$A:$A,0),6)</f>
        <v>197516.79</v>
      </c>
      <c r="F303" s="3">
        <f>INDEX('[4]349y2014'!$A$1:$CK$352,MATCH(A303,'[4]349y2014'!$A:$A,0),5)</f>
        <v>18776</v>
      </c>
      <c r="G303" s="3">
        <f>INDEX('[4]343y2015'!$A$1:$J$346,MATCH(A303,'[4]343y2015'!$A:$A,0),5)</f>
        <v>0</v>
      </c>
      <c r="H303" s="3">
        <f>INDEX('[4]340y2016'!$A$1:$H$343,MATCH(A303,'[4]340y2016'!$A:$A,0),5)</f>
        <v>45606.29</v>
      </c>
      <c r="I303" s="3">
        <f t="shared" si="184"/>
        <v>151910.5</v>
      </c>
      <c r="J303" s="3">
        <f t="shared" si="204"/>
        <v>554921.40999999992</v>
      </c>
      <c r="K303" s="29"/>
      <c r="L303" s="29">
        <v>2531328</v>
      </c>
      <c r="M303" s="29">
        <v>2517905</v>
      </c>
      <c r="N303" s="29">
        <v>2548786</v>
      </c>
      <c r="O303" s="29">
        <f t="shared" si="185"/>
        <v>7598019</v>
      </c>
      <c r="Q303" s="17">
        <f t="shared" si="186"/>
        <v>7.3035012152509737E-2</v>
      </c>
      <c r="R303" s="29"/>
      <c r="S303" s="30">
        <v>376.2</v>
      </c>
      <c r="T303" s="19">
        <f t="shared" si="187"/>
        <v>27.4758</v>
      </c>
      <c r="U303" s="20">
        <f t="shared" si="188"/>
        <v>1.345817796182532E-3</v>
      </c>
      <c r="V303" s="19">
        <f t="shared" si="189"/>
        <v>153525.00809556528</v>
      </c>
      <c r="W303" s="22"/>
      <c r="X303" s="21">
        <f t="shared" si="190"/>
        <v>23.020693971444786</v>
      </c>
      <c r="Y303" s="21">
        <f t="shared" si="191"/>
        <v>4914.343728974276</v>
      </c>
      <c r="Z303" s="22"/>
      <c r="AA303" s="23">
        <f t="shared" si="192"/>
        <v>0.73689364656984191</v>
      </c>
      <c r="AB303" s="23"/>
      <c r="AC303" s="21">
        <v>63720</v>
      </c>
      <c r="AD303" s="21">
        <f t="shared" si="193"/>
        <v>169.37799043062202</v>
      </c>
      <c r="AE303" s="23">
        <f t="shared" si="194"/>
        <v>3.7485425332266318E-3</v>
      </c>
      <c r="AF303" s="22">
        <f t="shared" si="195"/>
        <v>23756.518749855415</v>
      </c>
      <c r="AG303" s="22"/>
      <c r="AH303" s="24">
        <f t="shared" si="196"/>
        <v>3.5622310316172463</v>
      </c>
      <c r="AI303" s="25">
        <f t="shared" si="178"/>
        <v>27.32</v>
      </c>
      <c r="AJ303" s="29"/>
      <c r="AK303" s="26">
        <f t="shared" si="197"/>
        <v>2.7320000000000002</v>
      </c>
      <c r="AL303" s="31">
        <f t="shared" si="179"/>
        <v>18219.708000000002</v>
      </c>
      <c r="AM303" s="31">
        <f t="shared" si="213"/>
        <v>48</v>
      </c>
      <c r="AN303" s="29"/>
      <c r="AO303" s="26">
        <f t="shared" si="180"/>
        <v>5.46</v>
      </c>
      <c r="AP303" s="31">
        <f t="shared" si="205"/>
        <v>36467.339999999997</v>
      </c>
      <c r="AQ303" s="31">
        <f t="shared" si="214"/>
        <v>97</v>
      </c>
      <c r="AR303" s="29"/>
      <c r="AS303" s="26">
        <f t="shared" si="181"/>
        <v>8.1959999999999997</v>
      </c>
      <c r="AT303" s="31">
        <f t="shared" si="198"/>
        <v>54905.004000000001</v>
      </c>
      <c r="AU303" s="31">
        <f t="shared" si="215"/>
        <v>146</v>
      </c>
      <c r="AV303" s="29"/>
      <c r="AW303" s="26">
        <f t="shared" si="182"/>
        <v>10.928000000000001</v>
      </c>
      <c r="AX303" s="31">
        <f t="shared" si="206"/>
        <v>73425.232000000004</v>
      </c>
      <c r="AY303" s="31">
        <f t="shared" si="216"/>
        <v>195</v>
      </c>
      <c r="AZ303" s="29"/>
      <c r="BA303" s="28">
        <f t="shared" si="183"/>
        <v>13.66</v>
      </c>
      <c r="BB303" s="31">
        <f t="shared" si="207"/>
        <v>92054.74</v>
      </c>
      <c r="BC303" s="31">
        <f t="shared" si="217"/>
        <v>245</v>
      </c>
      <c r="BD303" s="29"/>
      <c r="BE303" s="28">
        <f t="shared" si="199"/>
        <v>16.391999999999999</v>
      </c>
      <c r="BF303" s="31">
        <f t="shared" si="208"/>
        <v>110793.52799999999</v>
      </c>
      <c r="BG303" s="31">
        <f t="shared" si="218"/>
        <v>295</v>
      </c>
      <c r="BH303" s="29"/>
      <c r="BI303" s="28">
        <f t="shared" si="200"/>
        <v>19.123999999999999</v>
      </c>
      <c r="BJ303" s="31">
        <f t="shared" si="209"/>
        <v>129259.11599999999</v>
      </c>
      <c r="BK303" s="31">
        <f t="shared" si="219"/>
        <v>344</v>
      </c>
      <c r="BL303" s="29"/>
      <c r="BM303" s="28">
        <f t="shared" si="201"/>
        <v>21.856000000000002</v>
      </c>
      <c r="BN303" s="31">
        <f t="shared" si="210"/>
        <v>148598.94400000002</v>
      </c>
      <c r="BO303" s="31">
        <f t="shared" si="220"/>
        <v>395</v>
      </c>
      <c r="BP303" s="29"/>
      <c r="BQ303" s="28">
        <f t="shared" si="202"/>
        <v>24.588000000000001</v>
      </c>
      <c r="BR303" s="31">
        <f t="shared" si="211"/>
        <v>167665.57200000001</v>
      </c>
      <c r="BS303" s="31">
        <f t="shared" si="221"/>
        <v>446</v>
      </c>
      <c r="BT303" s="29"/>
      <c r="BU303" s="28">
        <f t="shared" si="203"/>
        <v>27.32</v>
      </c>
      <c r="BV303" s="31">
        <f t="shared" si="212"/>
        <v>186841.48</v>
      </c>
      <c r="BW303" s="29"/>
    </row>
    <row r="304" spans="1:75" x14ac:dyDescent="0.4">
      <c r="A304" s="14">
        <v>6592</v>
      </c>
      <c r="B304" s="15" t="s">
        <v>336</v>
      </c>
      <c r="C304" s="3">
        <f>INDEX('[1]2013-14 ATR Data'!$A$1:$M$352,MATCH(A304,'[1]2013-14 ATR Data'!$A:$A,0),8)</f>
        <v>605387.21</v>
      </c>
      <c r="D304" s="3">
        <f>INDEX([2]Sheet1!$A$1:$N$343,MATCH(A304,[2]Sheet1!$A$1:$A$65536,0),6)</f>
        <v>609073.94999999995</v>
      </c>
      <c r="E304" s="3">
        <f>INDEX('[3]2015-16 ATR Data'!$A$1:$K$372,MATCH($A304,'[3]2015-16 ATR Data'!$A:$A,0),6)</f>
        <v>572706.01</v>
      </c>
      <c r="F304" s="3">
        <f>INDEX('[4]349y2014'!$A$1:$CK$352,MATCH(A304,'[4]349y2014'!$A:$A,0),5)</f>
        <v>149625.15</v>
      </c>
      <c r="G304" s="3">
        <f>INDEX('[4]343y2015'!$A$1:$J$346,MATCH(A304,'[4]343y2015'!$A:$A,0),5)</f>
        <v>155578.85</v>
      </c>
      <c r="H304" s="3">
        <f>INDEX('[4]340y2016'!$A$1:$H$343,MATCH(A304,'[4]340y2016'!$A:$A,0),5)</f>
        <v>171136.58</v>
      </c>
      <c r="I304" s="3">
        <f t="shared" si="184"/>
        <v>401569.43000000005</v>
      </c>
      <c r="J304" s="3">
        <f t="shared" si="204"/>
        <v>1310826.5899999999</v>
      </c>
      <c r="K304" s="29"/>
      <c r="L304" s="29">
        <v>3847065</v>
      </c>
      <c r="M304" s="29">
        <v>4022671</v>
      </c>
      <c r="N304" s="29">
        <v>4068702</v>
      </c>
      <c r="O304" s="29">
        <f t="shared" si="185"/>
        <v>11938438</v>
      </c>
      <c r="Q304" s="17">
        <f t="shared" si="186"/>
        <v>0.10979883549254935</v>
      </c>
      <c r="R304" s="29"/>
      <c r="S304" s="30">
        <v>624</v>
      </c>
      <c r="T304" s="19">
        <f t="shared" si="187"/>
        <v>68.514499999999998</v>
      </c>
      <c r="U304" s="20">
        <f t="shared" si="188"/>
        <v>3.3559726521720239E-3</v>
      </c>
      <c r="V304" s="19">
        <f t="shared" si="189"/>
        <v>382834.6824173858</v>
      </c>
      <c r="W304" s="22"/>
      <c r="X304" s="21">
        <f t="shared" si="190"/>
        <v>57.405110573907002</v>
      </c>
      <c r="Y304" s="21">
        <f t="shared" si="191"/>
        <v>8151.3835376925799</v>
      </c>
      <c r="Z304" s="22"/>
      <c r="AA304" s="23">
        <f t="shared" si="192"/>
        <v>1.2222797327474253</v>
      </c>
      <c r="AB304" s="23"/>
      <c r="AC304" s="21">
        <v>230043</v>
      </c>
      <c r="AD304" s="21">
        <f t="shared" si="193"/>
        <v>368.65865384615387</v>
      </c>
      <c r="AE304" s="23">
        <f t="shared" si="194"/>
        <v>8.1588678710320817E-3</v>
      </c>
      <c r="AF304" s="22">
        <f t="shared" si="195"/>
        <v>51707.109053108914</v>
      </c>
      <c r="AG304" s="22"/>
      <c r="AH304" s="24">
        <f t="shared" si="196"/>
        <v>7.7533526845267531</v>
      </c>
      <c r="AI304" s="25">
        <f t="shared" si="178"/>
        <v>66.38</v>
      </c>
      <c r="AJ304" s="29"/>
      <c r="AK304" s="26">
        <f t="shared" si="197"/>
        <v>6.6379999999999999</v>
      </c>
      <c r="AL304" s="31">
        <f t="shared" si="179"/>
        <v>44268.822</v>
      </c>
      <c r="AM304" s="31">
        <f t="shared" si="213"/>
        <v>71</v>
      </c>
      <c r="AN304" s="29"/>
      <c r="AO304" s="26">
        <f t="shared" si="180"/>
        <v>13.28</v>
      </c>
      <c r="AP304" s="31">
        <f t="shared" si="205"/>
        <v>88697.12</v>
      </c>
      <c r="AQ304" s="31">
        <f t="shared" si="214"/>
        <v>142</v>
      </c>
      <c r="AR304" s="29"/>
      <c r="AS304" s="26">
        <f t="shared" si="181"/>
        <v>19.913999999999998</v>
      </c>
      <c r="AT304" s="31">
        <f t="shared" si="198"/>
        <v>133403.886</v>
      </c>
      <c r="AU304" s="31">
        <f t="shared" si="215"/>
        <v>214</v>
      </c>
      <c r="AV304" s="29"/>
      <c r="AW304" s="26">
        <f t="shared" si="182"/>
        <v>26.552</v>
      </c>
      <c r="AX304" s="31">
        <f t="shared" si="206"/>
        <v>178402.88800000001</v>
      </c>
      <c r="AY304" s="31">
        <f t="shared" si="216"/>
        <v>286</v>
      </c>
      <c r="AZ304" s="29"/>
      <c r="BA304" s="28">
        <f t="shared" si="183"/>
        <v>33.19</v>
      </c>
      <c r="BB304" s="31">
        <f t="shared" si="207"/>
        <v>223667.40999999997</v>
      </c>
      <c r="BC304" s="31">
        <f t="shared" si="217"/>
        <v>358</v>
      </c>
      <c r="BD304" s="29"/>
      <c r="BE304" s="28">
        <f t="shared" si="199"/>
        <v>39.827999999999996</v>
      </c>
      <c r="BF304" s="31">
        <f t="shared" si="208"/>
        <v>269197.45199999999</v>
      </c>
      <c r="BG304" s="31">
        <f t="shared" si="218"/>
        <v>431</v>
      </c>
      <c r="BH304" s="29"/>
      <c r="BI304" s="28">
        <f t="shared" si="200"/>
        <v>46.465999999999994</v>
      </c>
      <c r="BJ304" s="31">
        <f t="shared" si="209"/>
        <v>314063.69399999996</v>
      </c>
      <c r="BK304" s="31">
        <f t="shared" si="219"/>
        <v>503</v>
      </c>
      <c r="BL304" s="29"/>
      <c r="BM304" s="28">
        <f t="shared" si="201"/>
        <v>53.103999999999999</v>
      </c>
      <c r="BN304" s="31">
        <f t="shared" si="210"/>
        <v>361054.09600000002</v>
      </c>
      <c r="BO304" s="31">
        <f t="shared" si="220"/>
        <v>579</v>
      </c>
      <c r="BP304" s="29"/>
      <c r="BQ304" s="28">
        <f t="shared" si="202"/>
        <v>59.741999999999997</v>
      </c>
      <c r="BR304" s="31">
        <f t="shared" si="211"/>
        <v>407380.69799999997</v>
      </c>
      <c r="BS304" s="31">
        <f t="shared" si="221"/>
        <v>653</v>
      </c>
      <c r="BT304" s="29"/>
      <c r="BU304" s="28">
        <f t="shared" si="203"/>
        <v>66.38</v>
      </c>
      <c r="BV304" s="31">
        <f t="shared" si="212"/>
        <v>453972.81999999995</v>
      </c>
      <c r="BW304" s="29"/>
    </row>
    <row r="305" spans="1:75" x14ac:dyDescent="0.4">
      <c r="A305" s="14">
        <v>6615</v>
      </c>
      <c r="B305" s="15" t="s">
        <v>337</v>
      </c>
      <c r="C305" s="3">
        <f>INDEX('[1]2013-14 ATR Data'!$A$1:$M$352,MATCH(A305,'[1]2013-14 ATR Data'!$A:$A,0),8)</f>
        <v>245925.92</v>
      </c>
      <c r="D305" s="3">
        <f>INDEX([2]Sheet1!$A$1:$N$343,MATCH(A305,[2]Sheet1!$A$1:$A$65536,0),6)</f>
        <v>264542.13</v>
      </c>
      <c r="E305" s="3">
        <f>INDEX('[3]2015-16 ATR Data'!$A$1:$K$372,MATCH($A305,'[3]2015-16 ATR Data'!$A:$A,0),6)</f>
        <v>177499.35</v>
      </c>
      <c r="F305" s="3">
        <f>INDEX('[4]349y2014'!$A$1:$CK$352,MATCH(A305,'[4]349y2014'!$A:$A,0),5)</f>
        <v>68250.3</v>
      </c>
      <c r="G305" s="3">
        <f>INDEX('[4]343y2015'!$A$1:$J$346,MATCH(A305,'[4]343y2015'!$A:$A,0),5)</f>
        <v>68250.3</v>
      </c>
      <c r="H305" s="3">
        <f>INDEX('[4]340y2016'!$A$1:$H$343,MATCH(A305,'[4]340y2016'!$A:$A,0),5)</f>
        <v>27678.86</v>
      </c>
      <c r="I305" s="3">
        <f t="shared" si="184"/>
        <v>149820.49</v>
      </c>
      <c r="J305" s="3">
        <f t="shared" si="204"/>
        <v>523787.94</v>
      </c>
      <c r="K305" s="29"/>
      <c r="L305" s="29">
        <v>3612002</v>
      </c>
      <c r="M305" s="29">
        <v>3679548</v>
      </c>
      <c r="N305" s="29">
        <v>3652304</v>
      </c>
      <c r="O305" s="29">
        <f t="shared" si="185"/>
        <v>10943854</v>
      </c>
      <c r="Q305" s="17">
        <f t="shared" si="186"/>
        <v>4.7861378633157932E-2</v>
      </c>
      <c r="R305" s="29"/>
      <c r="S305" s="30">
        <v>621.6</v>
      </c>
      <c r="T305" s="19">
        <f t="shared" si="187"/>
        <v>29.750599999999999</v>
      </c>
      <c r="U305" s="20">
        <f t="shared" si="188"/>
        <v>1.4572418974919032E-3</v>
      </c>
      <c r="V305" s="19">
        <f t="shared" si="189"/>
        <v>166235.78224648326</v>
      </c>
      <c r="W305" s="22"/>
      <c r="X305" s="21">
        <f t="shared" si="190"/>
        <v>24.926643011918316</v>
      </c>
      <c r="Y305" s="21">
        <f t="shared" si="191"/>
        <v>8120.0320625476097</v>
      </c>
      <c r="Z305" s="22"/>
      <c r="AA305" s="23">
        <f t="shared" si="192"/>
        <v>1.2175786568522431</v>
      </c>
      <c r="AB305" s="23"/>
      <c r="AC305" s="21">
        <v>41625</v>
      </c>
      <c r="AD305" s="21">
        <f t="shared" si="193"/>
        <v>66.964285714285708</v>
      </c>
      <c r="AE305" s="23">
        <f t="shared" si="194"/>
        <v>1.4820017203472419E-3</v>
      </c>
      <c r="AF305" s="22">
        <f t="shared" si="195"/>
        <v>9392.2374748785205</v>
      </c>
      <c r="AG305" s="22"/>
      <c r="AH305" s="24">
        <f t="shared" si="196"/>
        <v>1.4083427012863279</v>
      </c>
      <c r="AI305" s="25">
        <f t="shared" si="178"/>
        <v>27.55</v>
      </c>
      <c r="AJ305" s="29"/>
      <c r="AK305" s="26">
        <f t="shared" si="197"/>
        <v>2.7550000000000003</v>
      </c>
      <c r="AL305" s="31">
        <f t="shared" si="179"/>
        <v>18373.095000000001</v>
      </c>
      <c r="AM305" s="31">
        <f t="shared" si="213"/>
        <v>30</v>
      </c>
      <c r="AN305" s="29"/>
      <c r="AO305" s="26">
        <f t="shared" si="180"/>
        <v>5.51</v>
      </c>
      <c r="AP305" s="31">
        <f t="shared" si="205"/>
        <v>36801.29</v>
      </c>
      <c r="AQ305" s="31">
        <f t="shared" si="214"/>
        <v>59</v>
      </c>
      <c r="AR305" s="29"/>
      <c r="AS305" s="26">
        <f t="shared" si="181"/>
        <v>8.2650000000000006</v>
      </c>
      <c r="AT305" s="31">
        <f t="shared" si="198"/>
        <v>55367.235000000001</v>
      </c>
      <c r="AU305" s="31">
        <f t="shared" si="215"/>
        <v>89</v>
      </c>
      <c r="AV305" s="29"/>
      <c r="AW305" s="26">
        <f t="shared" si="182"/>
        <v>11.020000000000001</v>
      </c>
      <c r="AX305" s="31">
        <f t="shared" si="206"/>
        <v>74043.38</v>
      </c>
      <c r="AY305" s="31">
        <f t="shared" si="216"/>
        <v>119</v>
      </c>
      <c r="AZ305" s="29"/>
      <c r="BA305" s="28">
        <f t="shared" si="183"/>
        <v>13.775</v>
      </c>
      <c r="BB305" s="31">
        <f t="shared" si="207"/>
        <v>92829.725000000006</v>
      </c>
      <c r="BC305" s="31">
        <f t="shared" si="217"/>
        <v>149</v>
      </c>
      <c r="BD305" s="29"/>
      <c r="BE305" s="28">
        <f t="shared" si="199"/>
        <v>16.53</v>
      </c>
      <c r="BF305" s="31">
        <f t="shared" si="208"/>
        <v>111726.27</v>
      </c>
      <c r="BG305" s="31">
        <f t="shared" si="218"/>
        <v>180</v>
      </c>
      <c r="BH305" s="29"/>
      <c r="BI305" s="28">
        <f t="shared" si="200"/>
        <v>19.285</v>
      </c>
      <c r="BJ305" s="31">
        <f t="shared" si="209"/>
        <v>130347.315</v>
      </c>
      <c r="BK305" s="31">
        <f t="shared" si="219"/>
        <v>210</v>
      </c>
      <c r="BL305" s="29"/>
      <c r="BM305" s="28">
        <f t="shared" si="201"/>
        <v>22.040000000000003</v>
      </c>
      <c r="BN305" s="31">
        <f t="shared" si="210"/>
        <v>149849.96000000002</v>
      </c>
      <c r="BO305" s="31">
        <f t="shared" si="220"/>
        <v>241</v>
      </c>
      <c r="BP305" s="29"/>
      <c r="BQ305" s="28">
        <f t="shared" si="202"/>
        <v>24.795000000000002</v>
      </c>
      <c r="BR305" s="31">
        <f t="shared" si="211"/>
        <v>169077.10500000001</v>
      </c>
      <c r="BS305" s="31">
        <f t="shared" si="221"/>
        <v>272</v>
      </c>
      <c r="BT305" s="29"/>
      <c r="BU305" s="28">
        <f t="shared" si="203"/>
        <v>27.55</v>
      </c>
      <c r="BV305" s="31">
        <f t="shared" si="212"/>
        <v>188414.45</v>
      </c>
      <c r="BW305" s="29"/>
    </row>
    <row r="306" spans="1:75" x14ac:dyDescent="0.4">
      <c r="A306" s="14">
        <v>6651</v>
      </c>
      <c r="B306" s="15" t="s">
        <v>338</v>
      </c>
      <c r="C306" s="3">
        <f>INDEX('[1]2013-14 ATR Data'!$A$1:$M$352,MATCH(A306,'[1]2013-14 ATR Data'!$A:$A,0),8)</f>
        <v>224586.28</v>
      </c>
      <c r="D306" s="3">
        <f>INDEX([2]Sheet1!$A$1:$N$343,MATCH(A306,[2]Sheet1!$A$1:$A$65536,0),6)</f>
        <v>218366.66</v>
      </c>
      <c r="E306" s="3">
        <f>INDEX('[3]2015-16 ATR Data'!$A$1:$K$372,MATCH($A306,'[3]2015-16 ATR Data'!$A:$A,0),6)</f>
        <v>216456.34</v>
      </c>
      <c r="F306" s="3">
        <f>INDEX('[4]349y2014'!$A$1:$CK$352,MATCH(A306,'[4]349y2014'!$A:$A,0),5)</f>
        <v>40451.93</v>
      </c>
      <c r="G306" s="3">
        <f>INDEX('[4]343y2015'!$A$1:$J$346,MATCH(A306,'[4]343y2015'!$A:$A,0),5)</f>
        <v>37263.79</v>
      </c>
      <c r="H306" s="3">
        <f>INDEX('[4]340y2016'!$A$1:$H$343,MATCH(A306,'[4]340y2016'!$A:$A,0),5)</f>
        <v>37263.79</v>
      </c>
      <c r="I306" s="3">
        <f t="shared" si="184"/>
        <v>179192.55</v>
      </c>
      <c r="J306" s="3">
        <f t="shared" si="204"/>
        <v>544429.77</v>
      </c>
      <c r="K306" s="29"/>
      <c r="L306" s="29">
        <v>2044414</v>
      </c>
      <c r="M306" s="29">
        <v>2094414</v>
      </c>
      <c r="N306" s="29">
        <v>2172302</v>
      </c>
      <c r="O306" s="29">
        <f t="shared" si="185"/>
        <v>6311130</v>
      </c>
      <c r="Q306" s="17">
        <f t="shared" si="186"/>
        <v>8.6265022270179834E-2</v>
      </c>
      <c r="R306" s="29"/>
      <c r="S306" s="30">
        <v>304</v>
      </c>
      <c r="T306" s="19">
        <f t="shared" si="187"/>
        <v>26.224599999999999</v>
      </c>
      <c r="U306" s="20">
        <f t="shared" si="188"/>
        <v>1.2845316015463945E-3</v>
      </c>
      <c r="V306" s="19">
        <f t="shared" si="189"/>
        <v>146533.74705387873</v>
      </c>
      <c r="W306" s="22"/>
      <c r="X306" s="21">
        <f t="shared" si="190"/>
        <v>21.972371727977016</v>
      </c>
      <c r="Y306" s="21">
        <f t="shared" si="191"/>
        <v>3971.186851696385</v>
      </c>
      <c r="Z306" s="22"/>
      <c r="AA306" s="23">
        <f t="shared" si="192"/>
        <v>0.59546961338977134</v>
      </c>
      <c r="AB306" s="23"/>
      <c r="AC306" s="21">
        <v>37298</v>
      </c>
      <c r="AD306" s="21">
        <f t="shared" si="193"/>
        <v>122.69078947368421</v>
      </c>
      <c r="AE306" s="23">
        <f t="shared" si="194"/>
        <v>2.715297551990035E-3</v>
      </c>
      <c r="AF306" s="22">
        <f t="shared" si="195"/>
        <v>17208.292725376374</v>
      </c>
      <c r="AG306" s="22"/>
      <c r="AH306" s="24">
        <f t="shared" si="196"/>
        <v>2.5803407895301205</v>
      </c>
      <c r="AI306" s="25">
        <f t="shared" si="178"/>
        <v>25.15</v>
      </c>
      <c r="AJ306" s="29"/>
      <c r="AK306" s="26">
        <f t="shared" si="197"/>
        <v>2.5150000000000001</v>
      </c>
      <c r="AL306" s="31">
        <f t="shared" si="179"/>
        <v>16772.535</v>
      </c>
      <c r="AM306" s="31">
        <f t="shared" si="213"/>
        <v>55</v>
      </c>
      <c r="AN306" s="29"/>
      <c r="AO306" s="26">
        <f t="shared" si="180"/>
        <v>5.03</v>
      </c>
      <c r="AP306" s="31">
        <f t="shared" si="205"/>
        <v>33595.370000000003</v>
      </c>
      <c r="AQ306" s="31">
        <f t="shared" si="214"/>
        <v>111</v>
      </c>
      <c r="AR306" s="29"/>
      <c r="AS306" s="26">
        <f t="shared" si="181"/>
        <v>7.544999999999999</v>
      </c>
      <c r="AT306" s="31">
        <f t="shared" si="198"/>
        <v>50543.954999999994</v>
      </c>
      <c r="AU306" s="31">
        <f t="shared" si="215"/>
        <v>166</v>
      </c>
      <c r="AV306" s="29"/>
      <c r="AW306" s="26">
        <f t="shared" si="182"/>
        <v>10.06</v>
      </c>
      <c r="AX306" s="31">
        <f t="shared" si="206"/>
        <v>67593.14</v>
      </c>
      <c r="AY306" s="31">
        <f t="shared" si="216"/>
        <v>222</v>
      </c>
      <c r="AZ306" s="29"/>
      <c r="BA306" s="28">
        <f t="shared" si="183"/>
        <v>12.574999999999999</v>
      </c>
      <c r="BB306" s="31">
        <f t="shared" si="207"/>
        <v>84742.924999999988</v>
      </c>
      <c r="BC306" s="31">
        <f t="shared" si="217"/>
        <v>279</v>
      </c>
      <c r="BD306" s="29"/>
      <c r="BE306" s="28">
        <f t="shared" si="199"/>
        <v>15.089999999999998</v>
      </c>
      <c r="BF306" s="31">
        <f t="shared" si="208"/>
        <v>101993.30999999998</v>
      </c>
      <c r="BG306" s="31">
        <f t="shared" si="218"/>
        <v>336</v>
      </c>
      <c r="BH306" s="29"/>
      <c r="BI306" s="28">
        <f t="shared" si="200"/>
        <v>17.604999999999997</v>
      </c>
      <c r="BJ306" s="31">
        <f t="shared" si="209"/>
        <v>118992.19499999998</v>
      </c>
      <c r="BK306" s="31">
        <f t="shared" si="219"/>
        <v>391</v>
      </c>
      <c r="BL306" s="29"/>
      <c r="BM306" s="28">
        <f t="shared" si="201"/>
        <v>20.12</v>
      </c>
      <c r="BN306" s="31">
        <f t="shared" si="210"/>
        <v>136795.88</v>
      </c>
      <c r="BO306" s="31">
        <f t="shared" si="220"/>
        <v>450</v>
      </c>
      <c r="BP306" s="29"/>
      <c r="BQ306" s="28">
        <f t="shared" si="202"/>
        <v>22.634999999999998</v>
      </c>
      <c r="BR306" s="31">
        <f t="shared" si="211"/>
        <v>154348.06499999997</v>
      </c>
      <c r="BS306" s="31">
        <f t="shared" si="221"/>
        <v>508</v>
      </c>
      <c r="BT306" s="29"/>
      <c r="BU306" s="28">
        <f t="shared" si="203"/>
        <v>25.15</v>
      </c>
      <c r="BV306" s="31">
        <f t="shared" si="212"/>
        <v>172000.84999999998</v>
      </c>
      <c r="BW306" s="29"/>
    </row>
    <row r="307" spans="1:75" x14ac:dyDescent="0.4">
      <c r="A307" s="14">
        <v>6660</v>
      </c>
      <c r="B307" s="15" t="s">
        <v>339</v>
      </c>
      <c r="C307" s="3">
        <f>INDEX('[1]2013-14 ATR Data'!$A$1:$M$352,MATCH(A307,'[1]2013-14 ATR Data'!$A:$A,0),8)</f>
        <v>416522.09</v>
      </c>
      <c r="D307" s="3">
        <f>INDEX([2]Sheet1!$A$1:$N$343,MATCH(A307,[2]Sheet1!$A$1:$A$65536,0),6)</f>
        <v>391704.39</v>
      </c>
      <c r="E307" s="3">
        <f>INDEX('[3]2015-16 ATR Data'!$A$1:$K$372,MATCH($A307,'[3]2015-16 ATR Data'!$A:$A,0),6)</f>
        <v>424802.32</v>
      </c>
      <c r="F307" s="3">
        <f>INDEX('[4]349y2014'!$A$1:$CK$352,MATCH(A307,'[4]349y2014'!$A:$A,0),5)</f>
        <v>73341.990000000005</v>
      </c>
      <c r="G307" s="3">
        <f>INDEX('[4]343y2015'!$A$1:$J$346,MATCH(A307,'[4]343y2015'!$A:$A,0),5)</f>
        <v>88009.85</v>
      </c>
      <c r="H307" s="3">
        <f>INDEX('[4]340y2016'!$A$1:$H$343,MATCH(A307,'[4]340y2016'!$A:$A,0),5)</f>
        <v>100832.42</v>
      </c>
      <c r="I307" s="3">
        <f t="shared" si="184"/>
        <v>323969.90000000002</v>
      </c>
      <c r="J307" s="3">
        <f t="shared" si="204"/>
        <v>970844.54</v>
      </c>
      <c r="K307" s="29"/>
      <c r="L307" s="29">
        <v>10089244</v>
      </c>
      <c r="M307" s="29">
        <v>10086290</v>
      </c>
      <c r="N307" s="29">
        <v>10262677</v>
      </c>
      <c r="O307" s="29">
        <f t="shared" si="185"/>
        <v>30438211</v>
      </c>
      <c r="Q307" s="17">
        <f t="shared" si="186"/>
        <v>3.189558479636008E-2</v>
      </c>
      <c r="R307" s="29"/>
      <c r="S307" s="30">
        <v>1534.5</v>
      </c>
      <c r="T307" s="19">
        <f t="shared" si="187"/>
        <v>48.943800000000003</v>
      </c>
      <c r="U307" s="20">
        <f t="shared" si="188"/>
        <v>2.3973619349681764E-3</v>
      </c>
      <c r="V307" s="19">
        <f t="shared" si="189"/>
        <v>273480.5643958585</v>
      </c>
      <c r="W307" s="22"/>
      <c r="X307" s="21">
        <f t="shared" si="190"/>
        <v>41.007731953195155</v>
      </c>
      <c r="Y307" s="21">
        <f t="shared" si="191"/>
        <v>20045.349420816128</v>
      </c>
      <c r="Z307" s="22"/>
      <c r="AA307" s="23">
        <f t="shared" si="192"/>
        <v>3.0057504004822504</v>
      </c>
      <c r="AB307" s="23"/>
      <c r="AC307" s="21">
        <v>143701</v>
      </c>
      <c r="AD307" s="21">
        <f t="shared" si="193"/>
        <v>93.646790485500162</v>
      </c>
      <c r="AE307" s="23">
        <f t="shared" si="194"/>
        <v>2.072518255427334E-3</v>
      </c>
      <c r="AF307" s="22">
        <f t="shared" si="195"/>
        <v>13134.656565333513</v>
      </c>
      <c r="AG307" s="22"/>
      <c r="AH307" s="24">
        <f t="shared" si="196"/>
        <v>1.9695091565952185</v>
      </c>
      <c r="AI307" s="25">
        <f t="shared" si="178"/>
        <v>45.98</v>
      </c>
      <c r="AJ307" s="29"/>
      <c r="AK307" s="26">
        <f t="shared" si="197"/>
        <v>4.5979999999999999</v>
      </c>
      <c r="AL307" s="31">
        <f t="shared" si="179"/>
        <v>30664.061999999998</v>
      </c>
      <c r="AM307" s="31">
        <f t="shared" si="213"/>
        <v>20</v>
      </c>
      <c r="AN307" s="29"/>
      <c r="AO307" s="26">
        <f t="shared" si="180"/>
        <v>9.1999999999999993</v>
      </c>
      <c r="AP307" s="31">
        <f t="shared" si="205"/>
        <v>61446.799999999996</v>
      </c>
      <c r="AQ307" s="31">
        <f t="shared" si="214"/>
        <v>40</v>
      </c>
      <c r="AR307" s="29"/>
      <c r="AS307" s="26">
        <f t="shared" si="181"/>
        <v>13.793999999999999</v>
      </c>
      <c r="AT307" s="31">
        <f t="shared" si="198"/>
        <v>92406.005999999994</v>
      </c>
      <c r="AU307" s="31">
        <f t="shared" si="215"/>
        <v>60</v>
      </c>
      <c r="AV307" s="29"/>
      <c r="AW307" s="26">
        <f t="shared" si="182"/>
        <v>18.391999999999999</v>
      </c>
      <c r="AX307" s="31">
        <f t="shared" si="206"/>
        <v>123575.848</v>
      </c>
      <c r="AY307" s="31">
        <f t="shared" si="216"/>
        <v>81</v>
      </c>
      <c r="AZ307" s="29"/>
      <c r="BA307" s="28">
        <f t="shared" si="183"/>
        <v>22.99</v>
      </c>
      <c r="BB307" s="31">
        <f t="shared" si="207"/>
        <v>154929.60999999999</v>
      </c>
      <c r="BC307" s="31">
        <f t="shared" si="217"/>
        <v>101</v>
      </c>
      <c r="BD307" s="29"/>
      <c r="BE307" s="28">
        <f t="shared" si="199"/>
        <v>27.587999999999997</v>
      </c>
      <c r="BF307" s="31">
        <f t="shared" si="208"/>
        <v>186467.29199999999</v>
      </c>
      <c r="BG307" s="31">
        <f t="shared" si="218"/>
        <v>122</v>
      </c>
      <c r="BH307" s="29"/>
      <c r="BI307" s="28">
        <f t="shared" si="200"/>
        <v>32.185999999999993</v>
      </c>
      <c r="BJ307" s="31">
        <f t="shared" si="209"/>
        <v>217545.17399999994</v>
      </c>
      <c r="BK307" s="31">
        <f t="shared" si="219"/>
        <v>142</v>
      </c>
      <c r="BL307" s="29"/>
      <c r="BM307" s="28">
        <f t="shared" si="201"/>
        <v>36.783999999999999</v>
      </c>
      <c r="BN307" s="31">
        <f t="shared" si="210"/>
        <v>250094.416</v>
      </c>
      <c r="BO307" s="31">
        <f t="shared" si="220"/>
        <v>163</v>
      </c>
      <c r="BP307" s="29"/>
      <c r="BQ307" s="28">
        <f t="shared" si="202"/>
        <v>41.381999999999998</v>
      </c>
      <c r="BR307" s="31">
        <f t="shared" si="211"/>
        <v>282183.85800000001</v>
      </c>
      <c r="BS307" s="31">
        <f t="shared" si="221"/>
        <v>184</v>
      </c>
      <c r="BT307" s="29"/>
      <c r="BU307" s="28">
        <f t="shared" si="203"/>
        <v>45.98</v>
      </c>
      <c r="BV307" s="31">
        <f t="shared" si="212"/>
        <v>314457.21999999997</v>
      </c>
      <c r="BW307" s="29"/>
    </row>
    <row r="308" spans="1:75" x14ac:dyDescent="0.4">
      <c r="A308" s="14">
        <v>6700</v>
      </c>
      <c r="B308" s="15" t="s">
        <v>340</v>
      </c>
      <c r="C308" s="3">
        <f>INDEX('[1]2013-14 ATR Data'!$A$1:$M$352,MATCH(A308,'[1]2013-14 ATR Data'!$A:$A,0),8)</f>
        <v>213793.15</v>
      </c>
      <c r="D308" s="3">
        <f>INDEX([2]Sheet1!$A$1:$N$343,MATCH(A308,[2]Sheet1!$A$1:$A$65536,0),6)</f>
        <v>243715.37</v>
      </c>
      <c r="E308" s="3">
        <f>INDEX('[3]2015-16 ATR Data'!$A$1:$K$372,MATCH($A308,'[3]2015-16 ATR Data'!$A:$A,0),6)</f>
        <v>176684.76</v>
      </c>
      <c r="F308" s="3">
        <f>INDEX('[4]349y2014'!$A$1:$CK$352,MATCH(A308,'[4]349y2014'!$A:$A,0),5)</f>
        <v>10816.86</v>
      </c>
      <c r="G308" s="3">
        <f>INDEX('[4]343y2015'!$A$1:$J$346,MATCH(A308,'[4]343y2015'!$A:$A,0),5)</f>
        <v>10816.86</v>
      </c>
      <c r="H308" s="3">
        <f>INDEX('[4]340y2016'!$A$1:$H$343,MATCH(A308,'[4]340y2016'!$A:$A,0),5)</f>
        <v>0</v>
      </c>
      <c r="I308" s="3">
        <f t="shared" si="184"/>
        <v>176684.76</v>
      </c>
      <c r="J308" s="3">
        <f t="shared" si="204"/>
        <v>612559.56000000006</v>
      </c>
      <c r="K308" s="29"/>
      <c r="L308" s="29">
        <v>3110010</v>
      </c>
      <c r="M308" s="29">
        <v>3124935</v>
      </c>
      <c r="N308" s="29">
        <v>3179223</v>
      </c>
      <c r="O308" s="29">
        <f t="shared" si="185"/>
        <v>9414168</v>
      </c>
      <c r="Q308" s="17">
        <f t="shared" si="186"/>
        <v>6.5067838177521375E-2</v>
      </c>
      <c r="R308" s="29"/>
      <c r="S308" s="30">
        <v>481.2</v>
      </c>
      <c r="T308" s="19">
        <f t="shared" si="187"/>
        <v>31.310600000000001</v>
      </c>
      <c r="U308" s="20">
        <f t="shared" si="188"/>
        <v>1.5336537130548624E-3</v>
      </c>
      <c r="V308" s="19">
        <f t="shared" si="189"/>
        <v>174952.50796981368</v>
      </c>
      <c r="W308" s="22"/>
      <c r="X308" s="21">
        <f t="shared" si="190"/>
        <v>26.233694402431201</v>
      </c>
      <c r="Y308" s="21">
        <f t="shared" si="191"/>
        <v>6285.9707665667775</v>
      </c>
      <c r="Z308" s="22"/>
      <c r="AA308" s="23">
        <f t="shared" si="192"/>
        <v>0.94256571698407221</v>
      </c>
      <c r="AB308" s="23"/>
      <c r="AC308" s="21">
        <v>82944</v>
      </c>
      <c r="AD308" s="21">
        <f t="shared" si="193"/>
        <v>172.36907730673317</v>
      </c>
      <c r="AE308" s="23">
        <f t="shared" si="194"/>
        <v>3.8147389519417965E-3</v>
      </c>
      <c r="AF308" s="22">
        <f t="shared" si="195"/>
        <v>24176.040857031949</v>
      </c>
      <c r="AG308" s="22"/>
      <c r="AH308" s="24">
        <f t="shared" si="196"/>
        <v>3.625137330489121</v>
      </c>
      <c r="AI308" s="25">
        <f t="shared" si="178"/>
        <v>30.8</v>
      </c>
      <c r="AJ308" s="29"/>
      <c r="AK308" s="26">
        <f t="shared" si="197"/>
        <v>3.08</v>
      </c>
      <c r="AL308" s="31">
        <f t="shared" si="179"/>
        <v>20540.52</v>
      </c>
      <c r="AM308" s="31">
        <f t="shared" si="213"/>
        <v>43</v>
      </c>
      <c r="AN308" s="29"/>
      <c r="AO308" s="26">
        <f t="shared" si="180"/>
        <v>6.16</v>
      </c>
      <c r="AP308" s="31">
        <f t="shared" si="205"/>
        <v>41142.639999999999</v>
      </c>
      <c r="AQ308" s="31">
        <f t="shared" si="214"/>
        <v>86</v>
      </c>
      <c r="AR308" s="29"/>
      <c r="AS308" s="26">
        <f t="shared" si="181"/>
        <v>9.24</v>
      </c>
      <c r="AT308" s="31">
        <f t="shared" si="198"/>
        <v>61898.76</v>
      </c>
      <c r="AU308" s="31">
        <f t="shared" si="215"/>
        <v>129</v>
      </c>
      <c r="AV308" s="29"/>
      <c r="AW308" s="26">
        <f t="shared" si="182"/>
        <v>12.32</v>
      </c>
      <c r="AX308" s="31">
        <f t="shared" si="206"/>
        <v>82778.080000000002</v>
      </c>
      <c r="AY308" s="31">
        <f t="shared" si="216"/>
        <v>172</v>
      </c>
      <c r="AZ308" s="29"/>
      <c r="BA308" s="28">
        <f t="shared" si="183"/>
        <v>15.4</v>
      </c>
      <c r="BB308" s="31">
        <f t="shared" si="207"/>
        <v>103780.6</v>
      </c>
      <c r="BC308" s="31">
        <f t="shared" si="217"/>
        <v>216</v>
      </c>
      <c r="BD308" s="29"/>
      <c r="BE308" s="28">
        <f t="shared" si="199"/>
        <v>18.48</v>
      </c>
      <c r="BF308" s="31">
        <f t="shared" si="208"/>
        <v>124906.32</v>
      </c>
      <c r="BG308" s="31">
        <f t="shared" si="218"/>
        <v>260</v>
      </c>
      <c r="BH308" s="29"/>
      <c r="BI308" s="28">
        <f t="shared" si="200"/>
        <v>21.56</v>
      </c>
      <c r="BJ308" s="31">
        <f t="shared" si="209"/>
        <v>145724.03999999998</v>
      </c>
      <c r="BK308" s="31">
        <f t="shared" si="219"/>
        <v>303</v>
      </c>
      <c r="BL308" s="29"/>
      <c r="BM308" s="28">
        <f t="shared" si="201"/>
        <v>24.64</v>
      </c>
      <c r="BN308" s="31">
        <f t="shared" si="210"/>
        <v>167527.36000000002</v>
      </c>
      <c r="BO308" s="31">
        <f t="shared" si="220"/>
        <v>348</v>
      </c>
      <c r="BP308" s="29"/>
      <c r="BQ308" s="28">
        <f t="shared" si="202"/>
        <v>27.720000000000002</v>
      </c>
      <c r="BR308" s="31">
        <f t="shared" si="211"/>
        <v>189022.68000000002</v>
      </c>
      <c r="BS308" s="31">
        <f t="shared" si="221"/>
        <v>393</v>
      </c>
      <c r="BT308" s="29"/>
      <c r="BU308" s="28">
        <f t="shared" si="203"/>
        <v>30.8</v>
      </c>
      <c r="BV308" s="31">
        <f t="shared" si="212"/>
        <v>210641.2</v>
      </c>
      <c r="BW308" s="29"/>
    </row>
    <row r="309" spans="1:75" x14ac:dyDescent="0.4">
      <c r="A309" s="14">
        <v>6741</v>
      </c>
      <c r="B309" s="15" t="s">
        <v>341</v>
      </c>
      <c r="C309" s="3">
        <f>INDEX('[1]2013-14 ATR Data'!$A$1:$M$352,MATCH(A309,'[1]2013-14 ATR Data'!$A:$A,0),8)</f>
        <v>447489.82</v>
      </c>
      <c r="D309" s="3">
        <f>INDEX([2]Sheet1!$A$1:$N$343,MATCH(A309,[2]Sheet1!$A$1:$A$65536,0),6)</f>
        <v>428601.18</v>
      </c>
      <c r="E309" s="3">
        <f>INDEX('[3]2015-16 ATR Data'!$A$1:$K$372,MATCH($A309,'[3]2015-16 ATR Data'!$A:$A,0),6)</f>
        <v>452881.79</v>
      </c>
      <c r="F309" s="3">
        <f>INDEX('[4]349y2014'!$A$1:$CK$352,MATCH(A309,'[4]349y2014'!$A:$A,0),5)</f>
        <v>101723.28</v>
      </c>
      <c r="G309" s="3">
        <f>INDEX('[4]343y2015'!$A$1:$J$346,MATCH(A309,'[4]343y2015'!$A:$A,0),5)</f>
        <v>112828.85</v>
      </c>
      <c r="H309" s="3">
        <f>INDEX('[4]340y2016'!$A$1:$H$343,MATCH(A309,'[4]340y2016'!$A:$A,0),5)</f>
        <v>106400.28</v>
      </c>
      <c r="I309" s="3">
        <f t="shared" si="184"/>
        <v>346481.51</v>
      </c>
      <c r="J309" s="3">
        <f t="shared" si="204"/>
        <v>1008020.38</v>
      </c>
      <c r="K309" s="29"/>
      <c r="L309" s="29">
        <v>5621198</v>
      </c>
      <c r="M309" s="29">
        <v>5901851</v>
      </c>
      <c r="N309" s="29">
        <v>5849916</v>
      </c>
      <c r="O309" s="29">
        <f t="shared" si="185"/>
        <v>17372965</v>
      </c>
      <c r="Q309" s="17">
        <f t="shared" si="186"/>
        <v>5.8022357150895085E-2</v>
      </c>
      <c r="R309" s="29"/>
      <c r="S309" s="30">
        <v>870.6</v>
      </c>
      <c r="T309" s="19">
        <f t="shared" si="187"/>
        <v>50.514299999999999</v>
      </c>
      <c r="U309" s="20">
        <f t="shared" si="188"/>
        <v>2.4742880608281934E-3</v>
      </c>
      <c r="V309" s="19">
        <f t="shared" si="189"/>
        <v>282255.96038848057</v>
      </c>
      <c r="W309" s="22"/>
      <c r="X309" s="21">
        <f t="shared" si="190"/>
        <v>42.323580804990335</v>
      </c>
      <c r="Y309" s="21">
        <f t="shared" si="191"/>
        <v>11372.747608838397</v>
      </c>
      <c r="Z309" s="22"/>
      <c r="AA309" s="23">
        <f t="shared" si="192"/>
        <v>1.7053152809774175</v>
      </c>
      <c r="AB309" s="23"/>
      <c r="AC309" s="21">
        <v>170059</v>
      </c>
      <c r="AD309" s="21">
        <f t="shared" si="193"/>
        <v>195.33540087296117</v>
      </c>
      <c r="AE309" s="23">
        <f t="shared" si="194"/>
        <v>4.3230118420674694E-3</v>
      </c>
      <c r="AF309" s="22">
        <f t="shared" si="195"/>
        <v>27397.237985591706</v>
      </c>
      <c r="AG309" s="22"/>
      <c r="AH309" s="24">
        <f t="shared" si="196"/>
        <v>4.1081478460926233</v>
      </c>
      <c r="AI309" s="25">
        <f t="shared" si="178"/>
        <v>48.14</v>
      </c>
      <c r="AJ309" s="29"/>
      <c r="AK309" s="26">
        <f t="shared" si="197"/>
        <v>4.8140000000000001</v>
      </c>
      <c r="AL309" s="31">
        <f t="shared" si="179"/>
        <v>32104.565999999999</v>
      </c>
      <c r="AM309" s="31">
        <f t="shared" si="213"/>
        <v>37</v>
      </c>
      <c r="AN309" s="29"/>
      <c r="AO309" s="26">
        <f t="shared" si="180"/>
        <v>9.6300000000000008</v>
      </c>
      <c r="AP309" s="31">
        <f t="shared" si="205"/>
        <v>64318.770000000004</v>
      </c>
      <c r="AQ309" s="31">
        <f t="shared" si="214"/>
        <v>74</v>
      </c>
      <c r="AR309" s="29"/>
      <c r="AS309" s="26">
        <f t="shared" si="181"/>
        <v>14.442</v>
      </c>
      <c r="AT309" s="31">
        <f t="shared" si="198"/>
        <v>96746.957999999999</v>
      </c>
      <c r="AU309" s="31">
        <f t="shared" si="215"/>
        <v>111</v>
      </c>
      <c r="AV309" s="29"/>
      <c r="AW309" s="26">
        <f t="shared" si="182"/>
        <v>19.256</v>
      </c>
      <c r="AX309" s="31">
        <f t="shared" si="206"/>
        <v>129381.064</v>
      </c>
      <c r="AY309" s="31">
        <f t="shared" si="216"/>
        <v>149</v>
      </c>
      <c r="AZ309" s="29"/>
      <c r="BA309" s="28">
        <f t="shared" si="183"/>
        <v>24.07</v>
      </c>
      <c r="BB309" s="31">
        <f t="shared" si="207"/>
        <v>162207.73000000001</v>
      </c>
      <c r="BC309" s="31">
        <f t="shared" si="217"/>
        <v>186</v>
      </c>
      <c r="BD309" s="29"/>
      <c r="BE309" s="28">
        <f t="shared" si="199"/>
        <v>28.884</v>
      </c>
      <c r="BF309" s="31">
        <f t="shared" si="208"/>
        <v>195226.95600000001</v>
      </c>
      <c r="BG309" s="31">
        <f t="shared" si="218"/>
        <v>224</v>
      </c>
      <c r="BH309" s="29"/>
      <c r="BI309" s="28">
        <f t="shared" si="200"/>
        <v>33.698</v>
      </c>
      <c r="BJ309" s="31">
        <f t="shared" si="209"/>
        <v>227764.78200000001</v>
      </c>
      <c r="BK309" s="31">
        <f t="shared" si="219"/>
        <v>262</v>
      </c>
      <c r="BL309" s="29"/>
      <c r="BM309" s="28">
        <f t="shared" si="201"/>
        <v>38.512</v>
      </c>
      <c r="BN309" s="31">
        <f t="shared" si="210"/>
        <v>261843.08799999999</v>
      </c>
      <c r="BO309" s="31">
        <f t="shared" si="220"/>
        <v>301</v>
      </c>
      <c r="BP309" s="29"/>
      <c r="BQ309" s="28">
        <f t="shared" si="202"/>
        <v>43.326000000000001</v>
      </c>
      <c r="BR309" s="31">
        <f t="shared" si="211"/>
        <v>295439.99400000001</v>
      </c>
      <c r="BS309" s="31">
        <f t="shared" si="221"/>
        <v>339</v>
      </c>
      <c r="BT309" s="29"/>
      <c r="BU309" s="28">
        <f t="shared" si="203"/>
        <v>48.14</v>
      </c>
      <c r="BV309" s="31">
        <f t="shared" si="212"/>
        <v>329229.46000000002</v>
      </c>
      <c r="BW309" s="29"/>
    </row>
    <row r="310" spans="1:75" x14ac:dyDescent="0.4">
      <c r="A310" s="14">
        <v>6759</v>
      </c>
      <c r="B310" s="15" t="s">
        <v>342</v>
      </c>
      <c r="C310" s="3">
        <f>INDEX('[1]2013-14 ATR Data'!$A$1:$M$352,MATCH(A310,'[1]2013-14 ATR Data'!$A:$A,0),8)</f>
        <v>162527.97</v>
      </c>
      <c r="D310" s="3">
        <f>INDEX([2]Sheet1!$A$1:$N$343,MATCH(A310,[2]Sheet1!$A$1:$A$65536,0),6)</f>
        <v>153933.1</v>
      </c>
      <c r="E310" s="3">
        <f>INDEX('[3]2015-16 ATR Data'!$A$1:$K$372,MATCH($A310,'[3]2015-16 ATR Data'!$A:$A,0),6)</f>
        <v>103979.49</v>
      </c>
      <c r="F310" s="3">
        <f>INDEX('[4]349y2014'!$A$1:$CK$352,MATCH(A310,'[4]349y2014'!$A:$A,0),5)</f>
        <v>10482.15</v>
      </c>
      <c r="G310" s="3">
        <f>INDEX('[4]343y2015'!$A$1:$J$346,MATCH(A310,'[4]343y2015'!$A:$A,0),5)</f>
        <v>10482.15</v>
      </c>
      <c r="H310" s="3">
        <f>INDEX('[4]340y2016'!$A$1:$H$343,MATCH(A310,'[4]340y2016'!$A:$A,0),5)</f>
        <v>10482.15</v>
      </c>
      <c r="I310" s="3">
        <f t="shared" si="184"/>
        <v>93497.340000000011</v>
      </c>
      <c r="J310" s="3">
        <f t="shared" si="204"/>
        <v>388994.11</v>
      </c>
      <c r="K310" s="29"/>
      <c r="L310" s="29">
        <v>4463002</v>
      </c>
      <c r="M310" s="29">
        <v>4389243</v>
      </c>
      <c r="N310" s="29">
        <v>4392451</v>
      </c>
      <c r="O310" s="29">
        <f t="shared" si="185"/>
        <v>13244696</v>
      </c>
      <c r="Q310" s="17">
        <f t="shared" si="186"/>
        <v>2.9369802825221506E-2</v>
      </c>
      <c r="R310" s="29"/>
      <c r="S310" s="30">
        <v>646</v>
      </c>
      <c r="T310" s="19">
        <f t="shared" si="187"/>
        <v>18.972899999999999</v>
      </c>
      <c r="U310" s="20">
        <f t="shared" si="188"/>
        <v>9.2932931762465738E-4</v>
      </c>
      <c r="V310" s="19">
        <f t="shared" si="189"/>
        <v>106013.82402318952</v>
      </c>
      <c r="W310" s="22"/>
      <c r="X310" s="21">
        <f t="shared" si="190"/>
        <v>15.896509825039663</v>
      </c>
      <c r="Y310" s="21">
        <f t="shared" si="191"/>
        <v>8438.7720598548185</v>
      </c>
      <c r="Z310" s="22"/>
      <c r="AA310" s="23">
        <f t="shared" si="192"/>
        <v>1.2653729284532642</v>
      </c>
      <c r="AB310" s="23"/>
      <c r="AC310" s="21">
        <v>34415</v>
      </c>
      <c r="AD310" s="21">
        <f t="shared" si="193"/>
        <v>53.273993808049532</v>
      </c>
      <c r="AE310" s="23">
        <f t="shared" si="194"/>
        <v>1.179018780401246E-3</v>
      </c>
      <c r="AF310" s="22">
        <f t="shared" si="195"/>
        <v>7472.0725494674434</v>
      </c>
      <c r="AG310" s="22"/>
      <c r="AH310" s="24">
        <f t="shared" si="196"/>
        <v>1.1204187358625646</v>
      </c>
      <c r="AI310" s="25">
        <f t="shared" si="178"/>
        <v>18.28</v>
      </c>
      <c r="AJ310" s="29"/>
      <c r="AK310" s="26">
        <f t="shared" si="197"/>
        <v>1.8280000000000003</v>
      </c>
      <c r="AL310" s="31">
        <f t="shared" si="179"/>
        <v>12190.932000000003</v>
      </c>
      <c r="AM310" s="31">
        <f t="shared" si="213"/>
        <v>19</v>
      </c>
      <c r="AN310" s="29"/>
      <c r="AO310" s="26">
        <f t="shared" si="180"/>
        <v>3.66</v>
      </c>
      <c r="AP310" s="31">
        <f t="shared" si="205"/>
        <v>24445.14</v>
      </c>
      <c r="AQ310" s="31">
        <f t="shared" si="214"/>
        <v>38</v>
      </c>
      <c r="AR310" s="29"/>
      <c r="AS310" s="26">
        <f t="shared" si="181"/>
        <v>5.484</v>
      </c>
      <c r="AT310" s="31">
        <f t="shared" si="198"/>
        <v>36737.315999999999</v>
      </c>
      <c r="AU310" s="31">
        <f t="shared" si="215"/>
        <v>57</v>
      </c>
      <c r="AV310" s="29"/>
      <c r="AW310" s="26">
        <f t="shared" si="182"/>
        <v>7.3120000000000012</v>
      </c>
      <c r="AX310" s="31">
        <f t="shared" si="206"/>
        <v>49129.328000000009</v>
      </c>
      <c r="AY310" s="31">
        <f t="shared" si="216"/>
        <v>76</v>
      </c>
      <c r="AZ310" s="29"/>
      <c r="BA310" s="28">
        <f t="shared" si="183"/>
        <v>9.14</v>
      </c>
      <c r="BB310" s="31">
        <f t="shared" si="207"/>
        <v>61594.460000000006</v>
      </c>
      <c r="BC310" s="31">
        <f t="shared" si="217"/>
        <v>95</v>
      </c>
      <c r="BD310" s="29"/>
      <c r="BE310" s="28">
        <f t="shared" si="199"/>
        <v>10.968</v>
      </c>
      <c r="BF310" s="31">
        <f t="shared" si="208"/>
        <v>74132.712</v>
      </c>
      <c r="BG310" s="31">
        <f t="shared" si="218"/>
        <v>115</v>
      </c>
      <c r="BH310" s="29"/>
      <c r="BI310" s="28">
        <f t="shared" si="200"/>
        <v>12.795999999999999</v>
      </c>
      <c r="BJ310" s="31">
        <f t="shared" si="209"/>
        <v>86488.16399999999</v>
      </c>
      <c r="BK310" s="31">
        <f t="shared" si="219"/>
        <v>134</v>
      </c>
      <c r="BL310" s="29"/>
      <c r="BM310" s="28">
        <f t="shared" si="201"/>
        <v>14.624000000000002</v>
      </c>
      <c r="BN310" s="31">
        <f t="shared" si="210"/>
        <v>99428.576000000015</v>
      </c>
      <c r="BO310" s="31">
        <f t="shared" si="220"/>
        <v>154</v>
      </c>
      <c r="BP310" s="29"/>
      <c r="BQ310" s="28">
        <f t="shared" si="202"/>
        <v>16.452000000000002</v>
      </c>
      <c r="BR310" s="31">
        <f t="shared" si="211"/>
        <v>112186.18800000001</v>
      </c>
      <c r="BS310" s="31">
        <f t="shared" si="221"/>
        <v>174</v>
      </c>
      <c r="BT310" s="29"/>
      <c r="BU310" s="28">
        <f t="shared" si="203"/>
        <v>18.28</v>
      </c>
      <c r="BV310" s="31">
        <f t="shared" si="212"/>
        <v>125016.92000000001</v>
      </c>
      <c r="BW310" s="29"/>
    </row>
    <row r="311" spans="1:75" x14ac:dyDescent="0.4">
      <c r="A311" s="14">
        <v>6762</v>
      </c>
      <c r="B311" s="15" t="s">
        <v>343</v>
      </c>
      <c r="C311" s="3">
        <f>INDEX('[1]2013-14 ATR Data'!$A$1:$M$352,MATCH(A311,'[1]2013-14 ATR Data'!$A:$A,0),8)</f>
        <v>196502.08</v>
      </c>
      <c r="D311" s="3">
        <f>INDEX([2]Sheet1!$A$1:$N$343,MATCH(A311,[2]Sheet1!$A$1:$A$65536,0),6)</f>
        <v>223252.86</v>
      </c>
      <c r="E311" s="3">
        <f>INDEX('[3]2015-16 ATR Data'!$A$1:$K$372,MATCH($A311,'[3]2015-16 ATR Data'!$A:$A,0),6)</f>
        <v>192758.58</v>
      </c>
      <c r="F311" s="3">
        <f>INDEX('[4]349y2014'!$A$1:$CK$352,MATCH(A311,'[4]349y2014'!$A:$A,0),5)</f>
        <v>16645</v>
      </c>
      <c r="G311" s="3">
        <f>INDEX('[4]343y2015'!$A$1:$J$346,MATCH(A311,'[4]343y2015'!$A:$A,0),5)</f>
        <v>42464.29</v>
      </c>
      <c r="H311" s="3">
        <f>INDEX('[4]340y2016'!$A$1:$H$343,MATCH(A311,'[4]340y2016'!$A:$A,0),5)</f>
        <v>42464.29</v>
      </c>
      <c r="I311" s="3">
        <f t="shared" si="184"/>
        <v>150294.28999999998</v>
      </c>
      <c r="J311" s="3">
        <f t="shared" si="204"/>
        <v>510939.93999999989</v>
      </c>
      <c r="K311" s="29"/>
      <c r="L311" s="29">
        <v>4398921</v>
      </c>
      <c r="M311" s="29">
        <v>4599969</v>
      </c>
      <c r="N311" s="29">
        <v>4490516</v>
      </c>
      <c r="O311" s="29">
        <f t="shared" si="185"/>
        <v>13489406</v>
      </c>
      <c r="Q311" s="17">
        <f t="shared" si="186"/>
        <v>3.7877126687416766E-2</v>
      </c>
      <c r="R311" s="29"/>
      <c r="S311" s="30">
        <v>672</v>
      </c>
      <c r="T311" s="19">
        <f t="shared" si="187"/>
        <v>25.453399999999998</v>
      </c>
      <c r="U311" s="20">
        <f t="shared" si="188"/>
        <v>1.2467567347757831E-3</v>
      </c>
      <c r="V311" s="19">
        <f t="shared" si="189"/>
        <v>142224.55546552464</v>
      </c>
      <c r="W311" s="22"/>
      <c r="X311" s="21">
        <f t="shared" si="190"/>
        <v>21.326219143128601</v>
      </c>
      <c r="Y311" s="21">
        <f t="shared" si="191"/>
        <v>8778.4130405920096</v>
      </c>
      <c r="Z311" s="22"/>
      <c r="AA311" s="23">
        <f t="shared" si="192"/>
        <v>1.3163012506510736</v>
      </c>
      <c r="AB311" s="23"/>
      <c r="AC311" s="21">
        <v>109145</v>
      </c>
      <c r="AD311" s="21">
        <f t="shared" si="193"/>
        <v>162.41815476190476</v>
      </c>
      <c r="AE311" s="23">
        <f t="shared" si="194"/>
        <v>3.5945128392733268E-3</v>
      </c>
      <c r="AF311" s="22">
        <f t="shared" si="195"/>
        <v>22780.350204347025</v>
      </c>
      <c r="AG311" s="22"/>
      <c r="AH311" s="24">
        <f t="shared" si="196"/>
        <v>3.4158569807088055</v>
      </c>
      <c r="AI311" s="25">
        <f t="shared" si="178"/>
        <v>26.06</v>
      </c>
      <c r="AJ311" s="29"/>
      <c r="AK311" s="26">
        <f t="shared" si="197"/>
        <v>2.6059999999999999</v>
      </c>
      <c r="AL311" s="31">
        <f t="shared" si="179"/>
        <v>17379.414000000001</v>
      </c>
      <c r="AM311" s="31">
        <f t="shared" si="213"/>
        <v>26</v>
      </c>
      <c r="AN311" s="29"/>
      <c r="AO311" s="26">
        <f t="shared" si="180"/>
        <v>5.21</v>
      </c>
      <c r="AP311" s="31">
        <f t="shared" si="205"/>
        <v>34797.589999999997</v>
      </c>
      <c r="AQ311" s="31">
        <f t="shared" si="214"/>
        <v>52</v>
      </c>
      <c r="AR311" s="29"/>
      <c r="AS311" s="26">
        <f t="shared" si="181"/>
        <v>7.8179999999999996</v>
      </c>
      <c r="AT311" s="31">
        <f t="shared" si="198"/>
        <v>52372.781999999999</v>
      </c>
      <c r="AU311" s="31">
        <f t="shared" si="215"/>
        <v>78</v>
      </c>
      <c r="AV311" s="29"/>
      <c r="AW311" s="26">
        <f t="shared" si="182"/>
        <v>10.423999999999999</v>
      </c>
      <c r="AX311" s="31">
        <f t="shared" si="206"/>
        <v>70038.856</v>
      </c>
      <c r="AY311" s="31">
        <f t="shared" si="216"/>
        <v>104</v>
      </c>
      <c r="AZ311" s="29"/>
      <c r="BA311" s="28">
        <f t="shared" si="183"/>
        <v>13.03</v>
      </c>
      <c r="BB311" s="31">
        <f t="shared" si="207"/>
        <v>87809.17</v>
      </c>
      <c r="BC311" s="31">
        <f t="shared" si="217"/>
        <v>131</v>
      </c>
      <c r="BD311" s="29"/>
      <c r="BE311" s="28">
        <f t="shared" si="199"/>
        <v>15.635999999999999</v>
      </c>
      <c r="BF311" s="31">
        <f t="shared" si="208"/>
        <v>105683.724</v>
      </c>
      <c r="BG311" s="31">
        <f t="shared" si="218"/>
        <v>157</v>
      </c>
      <c r="BH311" s="29"/>
      <c r="BI311" s="28">
        <f t="shared" si="200"/>
        <v>18.241999999999997</v>
      </c>
      <c r="BJ311" s="31">
        <f t="shared" si="209"/>
        <v>123297.67799999999</v>
      </c>
      <c r="BK311" s="31">
        <f t="shared" si="219"/>
        <v>183</v>
      </c>
      <c r="BL311" s="29"/>
      <c r="BM311" s="28">
        <f t="shared" si="201"/>
        <v>20.847999999999999</v>
      </c>
      <c r="BN311" s="31">
        <f t="shared" si="210"/>
        <v>141745.552</v>
      </c>
      <c r="BO311" s="31">
        <f t="shared" si="220"/>
        <v>211</v>
      </c>
      <c r="BP311" s="29"/>
      <c r="BQ311" s="28">
        <f t="shared" si="202"/>
        <v>23.454000000000001</v>
      </c>
      <c r="BR311" s="31">
        <f t="shared" si="211"/>
        <v>159932.826</v>
      </c>
      <c r="BS311" s="31">
        <f t="shared" si="221"/>
        <v>238</v>
      </c>
      <c r="BT311" s="29"/>
      <c r="BU311" s="28">
        <f t="shared" si="203"/>
        <v>26.06</v>
      </c>
      <c r="BV311" s="31">
        <f t="shared" si="212"/>
        <v>178224.34</v>
      </c>
      <c r="BW311" s="29"/>
    </row>
    <row r="312" spans="1:75" x14ac:dyDescent="0.4">
      <c r="A312" s="14">
        <v>6768</v>
      </c>
      <c r="B312" s="15" t="s">
        <v>344</v>
      </c>
      <c r="C312" s="3">
        <f>INDEX('[1]2013-14 ATR Data'!$A$1:$M$352,MATCH(A312,'[1]2013-14 ATR Data'!$A:$A,0),8)</f>
        <v>509487.6</v>
      </c>
      <c r="D312" s="3">
        <f>INDEX([2]Sheet1!$A$1:$N$343,MATCH(A312,[2]Sheet1!$A$1:$A$65536,0),6)</f>
        <v>522722.59</v>
      </c>
      <c r="E312" s="3">
        <f>INDEX('[3]2015-16 ATR Data'!$A$1:$K$372,MATCH($A312,'[3]2015-16 ATR Data'!$A:$A,0),6)</f>
        <v>561143.64</v>
      </c>
      <c r="F312" s="3">
        <f>INDEX('[4]349y2014'!$A$1:$CK$352,MATCH(A312,'[4]349y2014'!$A:$A,0),5)</f>
        <v>50374.54</v>
      </c>
      <c r="G312" s="3">
        <f>INDEX('[4]343y2015'!$A$1:$J$346,MATCH(A312,'[4]343y2015'!$A:$A,0),5)</f>
        <v>57517.4</v>
      </c>
      <c r="H312" s="3">
        <f>INDEX('[4]340y2016'!$A$1:$H$343,MATCH(A312,'[4]340y2016'!$A:$A,0),5)</f>
        <v>33051.480000000003</v>
      </c>
      <c r="I312" s="3">
        <f t="shared" si="184"/>
        <v>528092.16000000003</v>
      </c>
      <c r="J312" s="3">
        <f t="shared" si="204"/>
        <v>1452410.4100000001</v>
      </c>
      <c r="K312" s="29"/>
      <c r="L312" s="29">
        <v>10818868</v>
      </c>
      <c r="M312" s="29">
        <v>11360764</v>
      </c>
      <c r="N312" s="29">
        <v>11328845</v>
      </c>
      <c r="O312" s="29">
        <f t="shared" si="185"/>
        <v>33508477</v>
      </c>
      <c r="Q312" s="17">
        <f t="shared" si="186"/>
        <v>4.3344566510736975E-2</v>
      </c>
      <c r="R312" s="29"/>
      <c r="S312" s="30">
        <v>1745.1</v>
      </c>
      <c r="T312" s="19">
        <f t="shared" si="187"/>
        <v>75.640600000000006</v>
      </c>
      <c r="U312" s="20">
        <f t="shared" si="188"/>
        <v>3.705022805302282E-3</v>
      </c>
      <c r="V312" s="19">
        <f t="shared" si="189"/>
        <v>422652.79727445304</v>
      </c>
      <c r="W312" s="22"/>
      <c r="X312" s="21">
        <f t="shared" si="190"/>
        <v>63.375738082838964</v>
      </c>
      <c r="Y312" s="21">
        <f t="shared" si="191"/>
        <v>22796.441364787373</v>
      </c>
      <c r="Z312" s="22"/>
      <c r="AA312" s="23">
        <f t="shared" si="192"/>
        <v>3.4182698102845066</v>
      </c>
      <c r="AB312" s="23"/>
      <c r="AC312" s="21">
        <v>107168</v>
      </c>
      <c r="AD312" s="21">
        <f t="shared" si="193"/>
        <v>61.410807403587192</v>
      </c>
      <c r="AE312" s="23">
        <f t="shared" si="194"/>
        <v>1.3590964384857717E-3</v>
      </c>
      <c r="AF312" s="22">
        <f t="shared" si="195"/>
        <v>8613.3209741005503</v>
      </c>
      <c r="AG312" s="22"/>
      <c r="AH312" s="24">
        <f t="shared" si="196"/>
        <v>1.2915461049783401</v>
      </c>
      <c r="AI312" s="25">
        <f t="shared" si="178"/>
        <v>68.09</v>
      </c>
      <c r="AJ312" s="29"/>
      <c r="AK312" s="26">
        <f t="shared" si="197"/>
        <v>6.8090000000000011</v>
      </c>
      <c r="AL312" s="31">
        <f t="shared" si="179"/>
        <v>45409.221000000005</v>
      </c>
      <c r="AM312" s="31">
        <f t="shared" si="213"/>
        <v>26</v>
      </c>
      <c r="AN312" s="29"/>
      <c r="AO312" s="26">
        <f t="shared" si="180"/>
        <v>13.62</v>
      </c>
      <c r="AP312" s="31">
        <f t="shared" si="205"/>
        <v>90967.98</v>
      </c>
      <c r="AQ312" s="31">
        <f t="shared" si="214"/>
        <v>52</v>
      </c>
      <c r="AR312" s="29"/>
      <c r="AS312" s="26">
        <f t="shared" si="181"/>
        <v>20.427</v>
      </c>
      <c r="AT312" s="31">
        <f t="shared" si="198"/>
        <v>136840.473</v>
      </c>
      <c r="AU312" s="31">
        <f t="shared" si="215"/>
        <v>78</v>
      </c>
      <c r="AV312" s="29"/>
      <c r="AW312" s="26">
        <f t="shared" si="182"/>
        <v>27.236000000000004</v>
      </c>
      <c r="AX312" s="31">
        <f t="shared" si="206"/>
        <v>182998.68400000004</v>
      </c>
      <c r="AY312" s="31">
        <f t="shared" si="216"/>
        <v>105</v>
      </c>
      <c r="AZ312" s="29"/>
      <c r="BA312" s="28">
        <f t="shared" si="183"/>
        <v>34.045000000000002</v>
      </c>
      <c r="BB312" s="31">
        <f t="shared" si="207"/>
        <v>229429.255</v>
      </c>
      <c r="BC312" s="31">
        <f t="shared" si="217"/>
        <v>131</v>
      </c>
      <c r="BD312" s="29"/>
      <c r="BE312" s="28">
        <f t="shared" si="199"/>
        <v>40.853999999999999</v>
      </c>
      <c r="BF312" s="31">
        <f t="shared" si="208"/>
        <v>276132.18599999999</v>
      </c>
      <c r="BG312" s="31">
        <f t="shared" si="218"/>
        <v>158</v>
      </c>
      <c r="BH312" s="29"/>
      <c r="BI312" s="28">
        <f t="shared" si="200"/>
        <v>47.662999999999997</v>
      </c>
      <c r="BJ312" s="31">
        <f t="shared" si="209"/>
        <v>322154.217</v>
      </c>
      <c r="BK312" s="31">
        <f t="shared" si="219"/>
        <v>185</v>
      </c>
      <c r="BL312" s="29"/>
      <c r="BM312" s="28">
        <f t="shared" si="201"/>
        <v>54.472000000000008</v>
      </c>
      <c r="BN312" s="31">
        <f t="shared" si="210"/>
        <v>370355.12800000008</v>
      </c>
      <c r="BO312" s="31">
        <f t="shared" si="220"/>
        <v>212</v>
      </c>
      <c r="BP312" s="29"/>
      <c r="BQ312" s="28">
        <f t="shared" si="202"/>
        <v>61.281000000000006</v>
      </c>
      <c r="BR312" s="31">
        <f t="shared" si="211"/>
        <v>417875.13900000002</v>
      </c>
      <c r="BS312" s="31">
        <f t="shared" si="221"/>
        <v>239</v>
      </c>
      <c r="BT312" s="29"/>
      <c r="BU312" s="28">
        <f t="shared" si="203"/>
        <v>68.09</v>
      </c>
      <c r="BV312" s="31">
        <f t="shared" si="212"/>
        <v>465667.51</v>
      </c>
      <c r="BW312" s="29"/>
    </row>
    <row r="313" spans="1:75" x14ac:dyDescent="0.4">
      <c r="A313" s="14">
        <v>6795</v>
      </c>
      <c r="B313" s="15" t="s">
        <v>345</v>
      </c>
      <c r="C313" s="3">
        <f>INDEX('[1]2013-14 ATR Data'!$A$1:$M$352,MATCH(A313,'[1]2013-14 ATR Data'!$A:$A,0),8)</f>
        <v>3620425.54</v>
      </c>
      <c r="D313" s="3">
        <f>INDEX([2]Sheet1!$A$1:$N$343,MATCH(A313,[2]Sheet1!$A$1:$A$65536,0),6)</f>
        <v>4401404.1399999997</v>
      </c>
      <c r="E313" s="3">
        <f>INDEX('[3]2015-16 ATR Data'!$A$1:$K$372,MATCH($A313,'[3]2015-16 ATR Data'!$A:$A,0),6)</f>
        <v>3983477.28</v>
      </c>
      <c r="F313" s="3">
        <f>INDEX('[4]349y2014'!$A$1:$CK$352,MATCH(A313,'[4]349y2014'!$A:$A,0),5)</f>
        <v>28790.17</v>
      </c>
      <c r="G313" s="3">
        <f>INDEX('[4]343y2015'!$A$1:$J$346,MATCH(A313,'[4]343y2015'!$A:$A,0),5)</f>
        <v>28790.17</v>
      </c>
      <c r="H313" s="3">
        <f>INDEX('[4]340y2016'!$A$1:$H$343,MATCH(A313,'[4]340y2016'!$A:$A,0),5)</f>
        <v>28790.17</v>
      </c>
      <c r="I313" s="3">
        <f t="shared" si="184"/>
        <v>3954687.11</v>
      </c>
      <c r="J313" s="3">
        <f t="shared" si="204"/>
        <v>11918936.449999999</v>
      </c>
      <c r="K313" s="29"/>
      <c r="L313" s="29">
        <v>66129448</v>
      </c>
      <c r="M313" s="29">
        <v>69976982</v>
      </c>
      <c r="N313" s="29">
        <v>71772342</v>
      </c>
      <c r="O313" s="29">
        <f t="shared" si="185"/>
        <v>207878772</v>
      </c>
      <c r="Q313" s="17">
        <f t="shared" si="186"/>
        <v>5.7335996048697067E-2</v>
      </c>
      <c r="R313" s="29"/>
      <c r="S313" s="30">
        <v>10834.9</v>
      </c>
      <c r="T313" s="19">
        <f t="shared" si="187"/>
        <v>621.22979999999995</v>
      </c>
      <c r="U313" s="20">
        <f t="shared" si="188"/>
        <v>3.0429036474239699E-2</v>
      </c>
      <c r="V313" s="19">
        <f t="shared" si="189"/>
        <v>3471211.3959996216</v>
      </c>
      <c r="W313" s="22"/>
      <c r="X313" s="21">
        <f t="shared" si="190"/>
        <v>520.49953456284629</v>
      </c>
      <c r="Y313" s="21">
        <f t="shared" si="191"/>
        <v>141537.54085343803</v>
      </c>
      <c r="Z313" s="22"/>
      <c r="AA313" s="23">
        <f t="shared" si="192"/>
        <v>21.223203006963267</v>
      </c>
      <c r="AB313" s="23"/>
      <c r="AC313" s="21">
        <v>1013676</v>
      </c>
      <c r="AD313" s="21">
        <f t="shared" si="193"/>
        <v>93.556562589410149</v>
      </c>
      <c r="AE313" s="23">
        <f t="shared" si="194"/>
        <v>2.0705214014953852E-3</v>
      </c>
      <c r="AF313" s="22">
        <f t="shared" si="195"/>
        <v>13122.001434051266</v>
      </c>
      <c r="AG313" s="22"/>
      <c r="AH313" s="24">
        <f t="shared" si="196"/>
        <v>1.9676115510648173</v>
      </c>
      <c r="AI313" s="25">
        <f t="shared" si="178"/>
        <v>543.69000000000005</v>
      </c>
      <c r="AJ313" s="29"/>
      <c r="AK313" s="26">
        <f t="shared" si="197"/>
        <v>54.369000000000007</v>
      </c>
      <c r="AL313" s="31">
        <f t="shared" si="179"/>
        <v>362586.86100000003</v>
      </c>
      <c r="AM313" s="31">
        <f t="shared" si="213"/>
        <v>33</v>
      </c>
      <c r="AN313" s="29"/>
      <c r="AO313" s="26">
        <f t="shared" si="180"/>
        <v>108.74</v>
      </c>
      <c r="AP313" s="31">
        <f t="shared" si="205"/>
        <v>726274.46</v>
      </c>
      <c r="AQ313" s="31">
        <f t="shared" si="214"/>
        <v>67</v>
      </c>
      <c r="AR313" s="29"/>
      <c r="AS313" s="26">
        <f t="shared" si="181"/>
        <v>163.107</v>
      </c>
      <c r="AT313" s="31">
        <f t="shared" si="198"/>
        <v>1092653.7930000001</v>
      </c>
      <c r="AU313" s="31">
        <f t="shared" si="215"/>
        <v>101</v>
      </c>
      <c r="AV313" s="29"/>
      <c r="AW313" s="26">
        <f t="shared" si="182"/>
        <v>217.47600000000003</v>
      </c>
      <c r="AX313" s="31">
        <f t="shared" si="206"/>
        <v>1461221.2440000002</v>
      </c>
      <c r="AY313" s="31">
        <f t="shared" si="216"/>
        <v>135</v>
      </c>
      <c r="AZ313" s="29"/>
      <c r="BA313" s="28">
        <f t="shared" si="183"/>
        <v>271.84500000000003</v>
      </c>
      <c r="BB313" s="31">
        <f t="shared" si="207"/>
        <v>1831963.4550000001</v>
      </c>
      <c r="BC313" s="31">
        <f t="shared" si="217"/>
        <v>169</v>
      </c>
      <c r="BD313" s="29"/>
      <c r="BE313" s="28">
        <f t="shared" si="199"/>
        <v>326.214</v>
      </c>
      <c r="BF313" s="31">
        <f t="shared" si="208"/>
        <v>2204880.426</v>
      </c>
      <c r="BG313" s="31">
        <f t="shared" si="218"/>
        <v>203</v>
      </c>
      <c r="BH313" s="29"/>
      <c r="BI313" s="28">
        <f t="shared" si="200"/>
        <v>380.58300000000003</v>
      </c>
      <c r="BJ313" s="31">
        <f t="shared" si="209"/>
        <v>2572360.497</v>
      </c>
      <c r="BK313" s="31">
        <f t="shared" si="219"/>
        <v>237</v>
      </c>
      <c r="BL313" s="29"/>
      <c r="BM313" s="28">
        <f t="shared" si="201"/>
        <v>434.95200000000006</v>
      </c>
      <c r="BN313" s="31">
        <f t="shared" si="210"/>
        <v>2957238.6480000005</v>
      </c>
      <c r="BO313" s="31">
        <f t="shared" si="220"/>
        <v>273</v>
      </c>
      <c r="BP313" s="29"/>
      <c r="BQ313" s="28">
        <f t="shared" si="202"/>
        <v>489.32100000000008</v>
      </c>
      <c r="BR313" s="31">
        <f t="shared" si="211"/>
        <v>3336679.8990000007</v>
      </c>
      <c r="BS313" s="31">
        <f t="shared" si="221"/>
        <v>308</v>
      </c>
      <c r="BT313" s="29"/>
      <c r="BU313" s="28">
        <f t="shared" si="203"/>
        <v>543.69000000000005</v>
      </c>
      <c r="BV313" s="31">
        <f t="shared" si="212"/>
        <v>3718295.91</v>
      </c>
      <c r="BW313" s="29"/>
    </row>
    <row r="314" spans="1:75" x14ac:dyDescent="0.4">
      <c r="A314" s="14">
        <v>6822</v>
      </c>
      <c r="B314" s="15" t="s">
        <v>346</v>
      </c>
      <c r="C314" s="3">
        <f>INDEX('[1]2013-14 ATR Data'!$A$1:$M$352,MATCH(A314,'[1]2013-14 ATR Data'!$A:$A,0),8)</f>
        <v>1538922.19</v>
      </c>
      <c r="D314" s="3">
        <f>INDEX([2]Sheet1!$A$1:$N$343,MATCH(A314,[2]Sheet1!$A$1:$A$65536,0),6)</f>
        <v>2185812.73</v>
      </c>
      <c r="E314" s="3">
        <f>INDEX('[3]2015-16 ATR Data'!$A$1:$K$372,MATCH($A314,'[3]2015-16 ATR Data'!$A:$A,0),6)</f>
        <v>2178040.7000000002</v>
      </c>
      <c r="F314" s="3">
        <f>INDEX('[4]349y2014'!$A$1:$CK$352,MATCH(A314,'[4]349y2014'!$A:$A,0),5)</f>
        <v>0</v>
      </c>
      <c r="G314" s="3">
        <f>INDEX('[4]343y2015'!$A$1:$J$346,MATCH(A314,'[4]343y2015'!$A:$A,0),5)</f>
        <v>0</v>
      </c>
      <c r="H314" s="3">
        <f>INDEX('[4]340y2016'!$A$1:$H$343,MATCH(A314,'[4]340y2016'!$A:$A,0),5)</f>
        <v>0</v>
      </c>
      <c r="I314" s="3">
        <f t="shared" si="184"/>
        <v>2178040.7000000002</v>
      </c>
      <c r="J314" s="3">
        <f t="shared" si="204"/>
        <v>5902775.6200000001</v>
      </c>
      <c r="K314" s="29"/>
      <c r="L314" s="29">
        <v>47262077</v>
      </c>
      <c r="M314" s="29">
        <v>52765228</v>
      </c>
      <c r="N314" s="29">
        <v>56552692</v>
      </c>
      <c r="O314" s="29">
        <f t="shared" si="185"/>
        <v>156579997</v>
      </c>
      <c r="Q314" s="17">
        <f t="shared" si="186"/>
        <v>3.7698146207015192E-2</v>
      </c>
      <c r="R314" s="29"/>
      <c r="S314" s="30">
        <v>10027.4</v>
      </c>
      <c r="T314" s="19">
        <f t="shared" si="187"/>
        <v>378.01440000000002</v>
      </c>
      <c r="U314" s="20">
        <f t="shared" si="188"/>
        <v>1.8515876033937579E-2</v>
      </c>
      <c r="V314" s="19">
        <f t="shared" si="189"/>
        <v>2112210.1565828933</v>
      </c>
      <c r="W314" s="22"/>
      <c r="X314" s="21">
        <f t="shared" si="190"/>
        <v>316.72067125249561</v>
      </c>
      <c r="Y314" s="21">
        <f t="shared" si="191"/>
        <v>130989.0757786195</v>
      </c>
      <c r="Z314" s="22"/>
      <c r="AA314" s="23">
        <f t="shared" si="192"/>
        <v>19.641486846396688</v>
      </c>
      <c r="AB314" s="23"/>
      <c r="AC314" s="21">
        <v>479345</v>
      </c>
      <c r="AD314" s="21">
        <f t="shared" si="193"/>
        <v>47.803518359694436</v>
      </c>
      <c r="AE314" s="23">
        <f t="shared" si="194"/>
        <v>1.0579504536192572E-3</v>
      </c>
      <c r="AF314" s="22">
        <f t="shared" si="195"/>
        <v>6704.7978154298844</v>
      </c>
      <c r="AG314" s="22"/>
      <c r="AH314" s="24">
        <f t="shared" si="196"/>
        <v>1.0053677935867273</v>
      </c>
      <c r="AI314" s="25">
        <f t="shared" si="178"/>
        <v>337.37</v>
      </c>
      <c r="AJ314" s="29"/>
      <c r="AK314" s="26">
        <f t="shared" si="197"/>
        <v>33.737000000000002</v>
      </c>
      <c r="AL314" s="31">
        <f t="shared" si="179"/>
        <v>224992.05300000001</v>
      </c>
      <c r="AM314" s="31">
        <f t="shared" si="213"/>
        <v>22</v>
      </c>
      <c r="AN314" s="29"/>
      <c r="AO314" s="26">
        <f t="shared" si="180"/>
        <v>67.47</v>
      </c>
      <c r="AP314" s="31">
        <f t="shared" si="205"/>
        <v>450632.13</v>
      </c>
      <c r="AQ314" s="31">
        <f t="shared" si="214"/>
        <v>45</v>
      </c>
      <c r="AR314" s="29"/>
      <c r="AS314" s="26">
        <f t="shared" si="181"/>
        <v>101.211</v>
      </c>
      <c r="AT314" s="31">
        <f t="shared" si="198"/>
        <v>678012.48899999994</v>
      </c>
      <c r="AU314" s="31">
        <f t="shared" si="215"/>
        <v>68</v>
      </c>
      <c r="AV314" s="29"/>
      <c r="AW314" s="26">
        <f t="shared" si="182"/>
        <v>134.94800000000001</v>
      </c>
      <c r="AX314" s="31">
        <f t="shared" si="206"/>
        <v>906715.61200000008</v>
      </c>
      <c r="AY314" s="31">
        <f t="shared" si="216"/>
        <v>90</v>
      </c>
      <c r="AZ314" s="29"/>
      <c r="BA314" s="28">
        <f t="shared" si="183"/>
        <v>168.685</v>
      </c>
      <c r="BB314" s="31">
        <f t="shared" si="207"/>
        <v>1136768.2150000001</v>
      </c>
      <c r="BC314" s="31">
        <f t="shared" si="217"/>
        <v>113</v>
      </c>
      <c r="BD314" s="29"/>
      <c r="BE314" s="28">
        <f t="shared" si="199"/>
        <v>202.422</v>
      </c>
      <c r="BF314" s="31">
        <f t="shared" si="208"/>
        <v>1368170.298</v>
      </c>
      <c r="BG314" s="31">
        <f t="shared" si="218"/>
        <v>136</v>
      </c>
      <c r="BH314" s="29"/>
      <c r="BI314" s="28">
        <f t="shared" si="200"/>
        <v>236.15899999999999</v>
      </c>
      <c r="BJ314" s="31">
        <f t="shared" si="209"/>
        <v>1596198.6809999999</v>
      </c>
      <c r="BK314" s="31">
        <f t="shared" si="219"/>
        <v>159</v>
      </c>
      <c r="BL314" s="29"/>
      <c r="BM314" s="28">
        <f t="shared" si="201"/>
        <v>269.89600000000002</v>
      </c>
      <c r="BN314" s="31">
        <f t="shared" si="210"/>
        <v>1835022.9040000001</v>
      </c>
      <c r="BO314" s="31">
        <f t="shared" si="220"/>
        <v>183</v>
      </c>
      <c r="BP314" s="29"/>
      <c r="BQ314" s="28">
        <f t="shared" si="202"/>
        <v>303.63300000000004</v>
      </c>
      <c r="BR314" s="31">
        <f t="shared" si="211"/>
        <v>2070473.4270000004</v>
      </c>
      <c r="BS314" s="31">
        <f t="shared" si="221"/>
        <v>206</v>
      </c>
      <c r="BT314" s="29"/>
      <c r="BU314" s="28">
        <f t="shared" si="203"/>
        <v>337.37</v>
      </c>
      <c r="BV314" s="31">
        <f t="shared" si="212"/>
        <v>2307273.4300000002</v>
      </c>
      <c r="BW314" s="29"/>
    </row>
    <row r="315" spans="1:75" x14ac:dyDescent="0.4">
      <c r="A315" s="14">
        <v>6840</v>
      </c>
      <c r="B315" s="15" t="s">
        <v>347</v>
      </c>
      <c r="C315" s="3">
        <f>INDEX('[1]2013-14 ATR Data'!$A$1:$M$352,MATCH(A315,'[1]2013-14 ATR Data'!$A:$A,0),8)</f>
        <v>664808.46</v>
      </c>
      <c r="D315" s="3">
        <f>INDEX([2]Sheet1!$A$1:$N$343,MATCH(A315,[2]Sheet1!$A$1:$A$65536,0),6)</f>
        <v>521059.26</v>
      </c>
      <c r="E315" s="3">
        <f>INDEX('[3]2015-16 ATR Data'!$A$1:$K$372,MATCH($A315,'[3]2015-16 ATR Data'!$A:$A,0),6)</f>
        <v>524384.16</v>
      </c>
      <c r="F315" s="3">
        <f>INDEX('[4]349y2014'!$A$1:$CK$352,MATCH(A315,'[4]349y2014'!$A:$A,0),5)</f>
        <v>102186.56</v>
      </c>
      <c r="G315" s="3">
        <f>INDEX('[4]343y2015'!$A$1:$J$346,MATCH(A315,'[4]343y2015'!$A:$A,0),5)</f>
        <v>125785.12</v>
      </c>
      <c r="H315" s="3">
        <f>INDEX('[4]340y2016'!$A$1:$H$343,MATCH(A315,'[4]340y2016'!$A:$A,0),5)</f>
        <v>143779.41</v>
      </c>
      <c r="I315" s="3">
        <f t="shared" si="184"/>
        <v>380604.75</v>
      </c>
      <c r="J315" s="3">
        <f t="shared" si="204"/>
        <v>1338500.79</v>
      </c>
      <c r="K315" s="29"/>
      <c r="L315" s="29">
        <v>12051637</v>
      </c>
      <c r="M315" s="29">
        <v>12632054</v>
      </c>
      <c r="N315" s="29">
        <v>13052505</v>
      </c>
      <c r="O315" s="29">
        <f t="shared" si="185"/>
        <v>37736196</v>
      </c>
      <c r="Q315" s="17">
        <f t="shared" si="186"/>
        <v>3.5469944824327283E-2</v>
      </c>
      <c r="R315" s="29"/>
      <c r="S315" s="30">
        <v>2025.4</v>
      </c>
      <c r="T315" s="19">
        <f t="shared" si="187"/>
        <v>71.840800000000002</v>
      </c>
      <c r="U315" s="20">
        <f t="shared" si="188"/>
        <v>3.5189012560868128E-3</v>
      </c>
      <c r="V315" s="19">
        <f t="shared" si="189"/>
        <v>401420.86496451014</v>
      </c>
      <c r="W315" s="22"/>
      <c r="X315" s="21">
        <f t="shared" si="190"/>
        <v>60.192062522793542</v>
      </c>
      <c r="Y315" s="21">
        <f t="shared" si="191"/>
        <v>26458.032399427168</v>
      </c>
      <c r="Z315" s="22"/>
      <c r="AA315" s="23">
        <f t="shared" si="192"/>
        <v>3.9673162992093518</v>
      </c>
      <c r="AB315" s="23"/>
      <c r="AC315" s="21">
        <v>136005</v>
      </c>
      <c r="AD315" s="21">
        <f t="shared" si="193"/>
        <v>67.149698824923462</v>
      </c>
      <c r="AE315" s="23">
        <f t="shared" si="194"/>
        <v>1.486105139744747E-3</v>
      </c>
      <c r="AF315" s="22">
        <f t="shared" si="195"/>
        <v>9418.2430381051017</v>
      </c>
      <c r="AG315" s="22"/>
      <c r="AH315" s="24">
        <f t="shared" si="196"/>
        <v>1.4122421709559307</v>
      </c>
      <c r="AI315" s="25">
        <f t="shared" si="178"/>
        <v>65.569999999999993</v>
      </c>
      <c r="AJ315" s="29"/>
      <c r="AK315" s="26">
        <f t="shared" si="197"/>
        <v>6.5569999999999995</v>
      </c>
      <c r="AL315" s="31">
        <f t="shared" si="179"/>
        <v>43728.632999999994</v>
      </c>
      <c r="AM315" s="31">
        <f t="shared" si="213"/>
        <v>22</v>
      </c>
      <c r="AN315" s="29"/>
      <c r="AO315" s="26">
        <f t="shared" si="180"/>
        <v>13.11</v>
      </c>
      <c r="AP315" s="31">
        <f t="shared" si="205"/>
        <v>87561.69</v>
      </c>
      <c r="AQ315" s="31">
        <f t="shared" si="214"/>
        <v>43</v>
      </c>
      <c r="AR315" s="29"/>
      <c r="AS315" s="26">
        <f t="shared" si="181"/>
        <v>19.670999999999996</v>
      </c>
      <c r="AT315" s="31">
        <f t="shared" si="198"/>
        <v>131776.02899999998</v>
      </c>
      <c r="AU315" s="31">
        <f t="shared" si="215"/>
        <v>65</v>
      </c>
      <c r="AV315" s="29"/>
      <c r="AW315" s="26">
        <f t="shared" si="182"/>
        <v>26.227999999999998</v>
      </c>
      <c r="AX315" s="31">
        <f t="shared" si="206"/>
        <v>176225.932</v>
      </c>
      <c r="AY315" s="31">
        <f t="shared" si="216"/>
        <v>87</v>
      </c>
      <c r="AZ315" s="29"/>
      <c r="BA315" s="28">
        <f t="shared" si="183"/>
        <v>32.784999999999997</v>
      </c>
      <c r="BB315" s="31">
        <f t="shared" si="207"/>
        <v>220938.11499999999</v>
      </c>
      <c r="BC315" s="31">
        <f t="shared" si="217"/>
        <v>109</v>
      </c>
      <c r="BD315" s="29"/>
      <c r="BE315" s="28">
        <f t="shared" si="199"/>
        <v>39.341999999999992</v>
      </c>
      <c r="BF315" s="31">
        <f t="shared" si="208"/>
        <v>265912.57799999992</v>
      </c>
      <c r="BG315" s="31">
        <f t="shared" si="218"/>
        <v>131</v>
      </c>
      <c r="BH315" s="29"/>
      <c r="BI315" s="28">
        <f t="shared" si="200"/>
        <v>45.898999999999994</v>
      </c>
      <c r="BJ315" s="31">
        <f t="shared" si="209"/>
        <v>310231.34099999996</v>
      </c>
      <c r="BK315" s="31">
        <f t="shared" si="219"/>
        <v>153</v>
      </c>
      <c r="BL315" s="29"/>
      <c r="BM315" s="28">
        <f t="shared" si="201"/>
        <v>52.455999999999996</v>
      </c>
      <c r="BN315" s="31">
        <f t="shared" si="210"/>
        <v>356648.34399999998</v>
      </c>
      <c r="BO315" s="31">
        <f t="shared" si="220"/>
        <v>176</v>
      </c>
      <c r="BP315" s="29"/>
      <c r="BQ315" s="28">
        <f t="shared" si="202"/>
        <v>59.012999999999998</v>
      </c>
      <c r="BR315" s="31">
        <f t="shared" si="211"/>
        <v>402409.647</v>
      </c>
      <c r="BS315" s="31">
        <f t="shared" si="221"/>
        <v>199</v>
      </c>
      <c r="BT315" s="29"/>
      <c r="BU315" s="28">
        <f t="shared" si="203"/>
        <v>65.569999999999993</v>
      </c>
      <c r="BV315" s="31">
        <f t="shared" si="212"/>
        <v>448433.23</v>
      </c>
      <c r="BW315" s="29"/>
    </row>
    <row r="316" spans="1:75" x14ac:dyDescent="0.4">
      <c r="A316" s="14">
        <v>6854</v>
      </c>
      <c r="B316" s="15" t="s">
        <v>348</v>
      </c>
      <c r="C316" s="3">
        <f>INDEX('[1]2013-14 ATR Data'!$A$1:$M$352,MATCH(A316,'[1]2013-14 ATR Data'!$A:$A,0),8)</f>
        <v>230284.29</v>
      </c>
      <c r="D316" s="3">
        <f>INDEX([2]Sheet1!$A$1:$N$343,MATCH(A316,[2]Sheet1!$A$1:$A$65536,0),6)</f>
        <v>238093.02</v>
      </c>
      <c r="E316" s="3">
        <f>INDEX('[3]2015-16 ATR Data'!$A$1:$K$372,MATCH($A316,'[3]2015-16 ATR Data'!$A:$A,0),6)</f>
        <v>235657.1</v>
      </c>
      <c r="F316" s="3">
        <f>INDEX('[4]349y2014'!$A$1:$CK$352,MATCH(A316,'[4]349y2014'!$A:$A,0),5)</f>
        <v>24905.86</v>
      </c>
      <c r="G316" s="3">
        <f>INDEX('[4]343y2015'!$A$1:$J$346,MATCH(A316,'[4]343y2015'!$A:$A,0),5)</f>
        <v>30123.22</v>
      </c>
      <c r="H316" s="3">
        <f>INDEX('[4]340y2016'!$A$1:$H$343,MATCH(A316,'[4]340y2016'!$A:$A,0),5)</f>
        <v>19349.22</v>
      </c>
      <c r="I316" s="3">
        <f t="shared" si="184"/>
        <v>216307.88</v>
      </c>
      <c r="J316" s="3">
        <f t="shared" si="204"/>
        <v>629656.11</v>
      </c>
      <c r="K316" s="29"/>
      <c r="L316" s="29">
        <v>3433882</v>
      </c>
      <c r="M316" s="29">
        <v>3417476</v>
      </c>
      <c r="N316" s="29">
        <v>3378759</v>
      </c>
      <c r="O316" s="29">
        <f t="shared" si="185"/>
        <v>10230117</v>
      </c>
      <c r="Q316" s="17">
        <f t="shared" si="186"/>
        <v>6.1549257941038209E-2</v>
      </c>
      <c r="R316" s="29"/>
      <c r="S316" s="30">
        <v>573</v>
      </c>
      <c r="T316" s="19">
        <f t="shared" si="187"/>
        <v>35.267699999999998</v>
      </c>
      <c r="U316" s="20">
        <f t="shared" si="188"/>
        <v>1.7274801203395963E-3</v>
      </c>
      <c r="V316" s="19">
        <f t="shared" si="189"/>
        <v>197063.37679019236</v>
      </c>
      <c r="W316" s="22"/>
      <c r="X316" s="21">
        <f t="shared" si="190"/>
        <v>29.549164311019997</v>
      </c>
      <c r="Y316" s="21">
        <f t="shared" si="191"/>
        <v>7485.1646908619359</v>
      </c>
      <c r="Z316" s="22"/>
      <c r="AA316" s="23">
        <f t="shared" si="192"/>
        <v>1.1223818699747992</v>
      </c>
      <c r="AB316" s="23"/>
      <c r="AC316" s="21">
        <v>83694</v>
      </c>
      <c r="AD316" s="21">
        <f t="shared" si="193"/>
        <v>146.06282722513089</v>
      </c>
      <c r="AE316" s="23">
        <f t="shared" si="194"/>
        <v>3.2325493943146273E-3</v>
      </c>
      <c r="AF316" s="22">
        <f t="shared" si="195"/>
        <v>20486.394275955343</v>
      </c>
      <c r="AG316" s="22"/>
      <c r="AH316" s="24">
        <f t="shared" si="196"/>
        <v>3.0718839819996018</v>
      </c>
      <c r="AI316" s="25">
        <f t="shared" si="178"/>
        <v>33.74</v>
      </c>
      <c r="AJ316" s="29"/>
      <c r="AK316" s="26">
        <f t="shared" si="197"/>
        <v>3.3740000000000006</v>
      </c>
      <c r="AL316" s="31">
        <f t="shared" si="179"/>
        <v>22501.206000000002</v>
      </c>
      <c r="AM316" s="31">
        <f t="shared" si="213"/>
        <v>39</v>
      </c>
      <c r="AN316" s="29"/>
      <c r="AO316" s="26">
        <f t="shared" si="180"/>
        <v>6.75</v>
      </c>
      <c r="AP316" s="31">
        <f t="shared" si="205"/>
        <v>45083.25</v>
      </c>
      <c r="AQ316" s="31">
        <f t="shared" si="214"/>
        <v>79</v>
      </c>
      <c r="AR316" s="29"/>
      <c r="AS316" s="26">
        <f t="shared" si="181"/>
        <v>10.122</v>
      </c>
      <c r="AT316" s="31">
        <f t="shared" si="198"/>
        <v>67807.278000000006</v>
      </c>
      <c r="AU316" s="31">
        <f t="shared" si="215"/>
        <v>118</v>
      </c>
      <c r="AV316" s="29"/>
      <c r="AW316" s="26">
        <f t="shared" si="182"/>
        <v>13.496000000000002</v>
      </c>
      <c r="AX316" s="31">
        <f t="shared" si="206"/>
        <v>90679.624000000011</v>
      </c>
      <c r="AY316" s="31">
        <f t="shared" si="216"/>
        <v>158</v>
      </c>
      <c r="AZ316" s="29"/>
      <c r="BA316" s="28">
        <f t="shared" si="183"/>
        <v>16.87</v>
      </c>
      <c r="BB316" s="31">
        <f t="shared" si="207"/>
        <v>113686.93000000001</v>
      </c>
      <c r="BC316" s="31">
        <f t="shared" si="217"/>
        <v>198</v>
      </c>
      <c r="BD316" s="29"/>
      <c r="BE316" s="28">
        <f t="shared" si="199"/>
        <v>20.244</v>
      </c>
      <c r="BF316" s="31">
        <f t="shared" si="208"/>
        <v>136829.196</v>
      </c>
      <c r="BG316" s="31">
        <f t="shared" si="218"/>
        <v>239</v>
      </c>
      <c r="BH316" s="29"/>
      <c r="BI316" s="28">
        <f t="shared" si="200"/>
        <v>23.617999999999999</v>
      </c>
      <c r="BJ316" s="31">
        <f t="shared" si="209"/>
        <v>159634.06199999998</v>
      </c>
      <c r="BK316" s="31">
        <f t="shared" si="219"/>
        <v>279</v>
      </c>
      <c r="BL316" s="29"/>
      <c r="BM316" s="28">
        <f t="shared" si="201"/>
        <v>26.992000000000004</v>
      </c>
      <c r="BN316" s="31">
        <f t="shared" si="210"/>
        <v>183518.60800000004</v>
      </c>
      <c r="BO316" s="31">
        <f t="shared" si="220"/>
        <v>320</v>
      </c>
      <c r="BP316" s="29"/>
      <c r="BQ316" s="28">
        <f t="shared" si="202"/>
        <v>30.366000000000003</v>
      </c>
      <c r="BR316" s="31">
        <f t="shared" si="211"/>
        <v>207065.75400000002</v>
      </c>
      <c r="BS316" s="31">
        <f t="shared" si="221"/>
        <v>361</v>
      </c>
      <c r="BT316" s="29"/>
      <c r="BU316" s="28">
        <f t="shared" si="203"/>
        <v>33.74</v>
      </c>
      <c r="BV316" s="31">
        <f t="shared" si="212"/>
        <v>230747.86000000002</v>
      </c>
      <c r="BW316" s="29"/>
    </row>
    <row r="317" spans="1:75" x14ac:dyDescent="0.4">
      <c r="A317" s="14">
        <v>6867</v>
      </c>
      <c r="B317" s="15" t="s">
        <v>349</v>
      </c>
      <c r="C317" s="3">
        <f>INDEX('[1]2013-14 ATR Data'!$A$1:$M$352,MATCH(A317,'[1]2013-14 ATR Data'!$A:$A,0),8)</f>
        <v>488601.44</v>
      </c>
      <c r="D317" s="3">
        <f>INDEX([2]Sheet1!$A$1:$N$343,MATCH(A317,[2]Sheet1!$A$1:$A$65536,0),6)</f>
        <v>442298.26</v>
      </c>
      <c r="E317" s="3">
        <f>INDEX('[3]2015-16 ATR Data'!$A$1:$K$372,MATCH($A317,'[3]2015-16 ATR Data'!$A:$A,0),6)</f>
        <v>417051.33</v>
      </c>
      <c r="F317" s="3">
        <f>INDEX('[4]349y2014'!$A$1:$CK$352,MATCH(A317,'[4]349y2014'!$A:$A,0),5)</f>
        <v>80670.009999999995</v>
      </c>
      <c r="G317" s="3">
        <f>INDEX('[4]343y2015'!$A$1:$J$346,MATCH(A317,'[4]343y2015'!$A:$A,0),5)</f>
        <v>68334.149999999994</v>
      </c>
      <c r="H317" s="3">
        <f>INDEX('[4]340y2016'!$A$1:$H$343,MATCH(A317,'[4]340y2016'!$A:$A,0),5)</f>
        <v>33292.14</v>
      </c>
      <c r="I317" s="3">
        <f t="shared" si="184"/>
        <v>383759.19</v>
      </c>
      <c r="J317" s="3">
        <f t="shared" si="204"/>
        <v>1165654.73</v>
      </c>
      <c r="K317" s="29"/>
      <c r="L317" s="29">
        <v>9625885</v>
      </c>
      <c r="M317" s="29">
        <v>9863480</v>
      </c>
      <c r="N317" s="29">
        <v>9909436</v>
      </c>
      <c r="O317" s="29">
        <f t="shared" si="185"/>
        <v>29398801</v>
      </c>
      <c r="Q317" s="17">
        <f t="shared" si="186"/>
        <v>3.9649737076012048E-2</v>
      </c>
      <c r="R317" s="29"/>
      <c r="S317" s="30">
        <v>1543.7</v>
      </c>
      <c r="T317" s="19">
        <f t="shared" si="187"/>
        <v>61.207299999999996</v>
      </c>
      <c r="U317" s="20">
        <f t="shared" si="188"/>
        <v>2.9980518709658349E-3</v>
      </c>
      <c r="V317" s="19">
        <f t="shared" si="189"/>
        <v>342004.64510615496</v>
      </c>
      <c r="W317" s="22"/>
      <c r="X317" s="21">
        <f t="shared" si="190"/>
        <v>51.282747804191779</v>
      </c>
      <c r="Y317" s="21">
        <f t="shared" si="191"/>
        <v>20165.530075538518</v>
      </c>
      <c r="Z317" s="22"/>
      <c r="AA317" s="23">
        <f t="shared" si="192"/>
        <v>3.023771191413783</v>
      </c>
      <c r="AB317" s="23"/>
      <c r="AC317" s="21">
        <v>116220</v>
      </c>
      <c r="AD317" s="21">
        <f t="shared" si="193"/>
        <v>75.286648960290208</v>
      </c>
      <c r="AE317" s="23">
        <f t="shared" si="194"/>
        <v>1.666185819623046E-3</v>
      </c>
      <c r="AF317" s="22">
        <f t="shared" si="195"/>
        <v>10559.510613461402</v>
      </c>
      <c r="AG317" s="22"/>
      <c r="AH317" s="24">
        <f t="shared" si="196"/>
        <v>1.583372411675124</v>
      </c>
      <c r="AI317" s="25">
        <f t="shared" si="178"/>
        <v>55.89</v>
      </c>
      <c r="AJ317" s="29"/>
      <c r="AK317" s="26">
        <f t="shared" si="197"/>
        <v>5.5890000000000004</v>
      </c>
      <c r="AL317" s="31">
        <f t="shared" si="179"/>
        <v>37273.041000000005</v>
      </c>
      <c r="AM317" s="31">
        <f t="shared" si="213"/>
        <v>24</v>
      </c>
      <c r="AN317" s="29"/>
      <c r="AO317" s="26">
        <f t="shared" si="180"/>
        <v>11.18</v>
      </c>
      <c r="AP317" s="31">
        <f t="shared" si="205"/>
        <v>74671.22</v>
      </c>
      <c r="AQ317" s="31">
        <f t="shared" si="214"/>
        <v>48</v>
      </c>
      <c r="AR317" s="29"/>
      <c r="AS317" s="26">
        <f t="shared" si="181"/>
        <v>16.766999999999999</v>
      </c>
      <c r="AT317" s="31">
        <f t="shared" si="198"/>
        <v>112322.133</v>
      </c>
      <c r="AU317" s="31">
        <f t="shared" si="215"/>
        <v>73</v>
      </c>
      <c r="AV317" s="29"/>
      <c r="AW317" s="26">
        <f t="shared" si="182"/>
        <v>22.356000000000002</v>
      </c>
      <c r="AX317" s="31">
        <f t="shared" si="206"/>
        <v>150209.96400000001</v>
      </c>
      <c r="AY317" s="31">
        <f t="shared" si="216"/>
        <v>97</v>
      </c>
      <c r="AZ317" s="29"/>
      <c r="BA317" s="28">
        <f t="shared" si="183"/>
        <v>27.945</v>
      </c>
      <c r="BB317" s="31">
        <f t="shared" si="207"/>
        <v>188321.35500000001</v>
      </c>
      <c r="BC317" s="31">
        <f t="shared" si="217"/>
        <v>122</v>
      </c>
      <c r="BD317" s="29"/>
      <c r="BE317" s="28">
        <f t="shared" si="199"/>
        <v>33.533999999999999</v>
      </c>
      <c r="BF317" s="31">
        <f t="shared" si="208"/>
        <v>226656.30599999998</v>
      </c>
      <c r="BG317" s="31">
        <f t="shared" si="218"/>
        <v>147</v>
      </c>
      <c r="BH317" s="29"/>
      <c r="BI317" s="28">
        <f t="shared" si="200"/>
        <v>39.122999999999998</v>
      </c>
      <c r="BJ317" s="31">
        <f t="shared" si="209"/>
        <v>264432.35699999996</v>
      </c>
      <c r="BK317" s="31">
        <f t="shared" si="219"/>
        <v>171</v>
      </c>
      <c r="BL317" s="29"/>
      <c r="BM317" s="28">
        <f t="shared" si="201"/>
        <v>44.712000000000003</v>
      </c>
      <c r="BN317" s="31">
        <f t="shared" si="210"/>
        <v>303996.88800000004</v>
      </c>
      <c r="BO317" s="31">
        <f t="shared" si="220"/>
        <v>197</v>
      </c>
      <c r="BP317" s="29"/>
      <c r="BQ317" s="28">
        <f t="shared" si="202"/>
        <v>50.301000000000002</v>
      </c>
      <c r="BR317" s="31">
        <f t="shared" si="211"/>
        <v>343002.51900000003</v>
      </c>
      <c r="BS317" s="31">
        <f t="shared" si="221"/>
        <v>222</v>
      </c>
      <c r="BT317" s="29"/>
      <c r="BU317" s="28">
        <f t="shared" si="203"/>
        <v>55.89</v>
      </c>
      <c r="BV317" s="31">
        <f t="shared" si="212"/>
        <v>382231.71</v>
      </c>
      <c r="BW317" s="29"/>
    </row>
    <row r="318" spans="1:75" x14ac:dyDescent="0.4">
      <c r="A318" s="14">
        <v>6921</v>
      </c>
      <c r="B318" s="15" t="s">
        <v>350</v>
      </c>
      <c r="C318" s="3">
        <f>INDEX('[1]2013-14 ATR Data'!$A$1:$M$352,MATCH(A318,'[1]2013-14 ATR Data'!$A:$A,0),8)</f>
        <v>193789</v>
      </c>
      <c r="D318" s="3">
        <f>INDEX([2]Sheet1!$A$1:$N$343,MATCH(A318,[2]Sheet1!$A$1:$A$65536,0),6)</f>
        <v>190922.53</v>
      </c>
      <c r="E318" s="3">
        <f>INDEX('[3]2015-16 ATR Data'!$A$1:$K$372,MATCH($A318,'[3]2015-16 ATR Data'!$A:$A,0),6)</f>
        <v>194647.24</v>
      </c>
      <c r="F318" s="3">
        <f>INDEX('[4]349y2014'!$A$1:$CK$352,MATCH(A318,'[4]349y2014'!$A:$A,0),5)</f>
        <v>40932.99</v>
      </c>
      <c r="G318" s="3">
        <f>INDEX('[4]343y2015'!$A$1:$J$346,MATCH(A318,'[4]343y2015'!$A:$A,0),5)</f>
        <v>40932.99</v>
      </c>
      <c r="H318" s="3">
        <f>INDEX('[4]340y2016'!$A$1:$H$343,MATCH(A318,'[4]340y2016'!$A:$A,0),5)</f>
        <v>52901.13</v>
      </c>
      <c r="I318" s="3">
        <f t="shared" si="184"/>
        <v>141746.10999999999</v>
      </c>
      <c r="J318" s="3">
        <f t="shared" si="204"/>
        <v>444591.66000000003</v>
      </c>
      <c r="K318" s="29"/>
      <c r="L318" s="29">
        <v>1925976</v>
      </c>
      <c r="M318" s="29">
        <v>2085850</v>
      </c>
      <c r="N318" s="29">
        <v>2261304</v>
      </c>
      <c r="O318" s="29">
        <f t="shared" si="185"/>
        <v>6273130</v>
      </c>
      <c r="Q318" s="17">
        <f t="shared" si="186"/>
        <v>7.0872381092054529E-2</v>
      </c>
      <c r="R318" s="29"/>
      <c r="S318" s="30">
        <v>317.89999999999998</v>
      </c>
      <c r="T318" s="19">
        <f t="shared" si="187"/>
        <v>22.5303</v>
      </c>
      <c r="U318" s="20">
        <f t="shared" si="188"/>
        <v>1.1035776462680359E-3</v>
      </c>
      <c r="V318" s="19">
        <f t="shared" si="189"/>
        <v>125891.31125919955</v>
      </c>
      <c r="W318" s="22"/>
      <c r="X318" s="21">
        <f t="shared" si="190"/>
        <v>18.877089707482313</v>
      </c>
      <c r="Y318" s="21">
        <f t="shared" si="191"/>
        <v>4152.7641452443449</v>
      </c>
      <c r="Z318" s="22"/>
      <c r="AA318" s="23">
        <f t="shared" si="192"/>
        <v>0.62269667794936945</v>
      </c>
      <c r="AB318" s="23"/>
      <c r="AC318" s="21">
        <v>67574</v>
      </c>
      <c r="AD318" s="21">
        <f t="shared" si="193"/>
        <v>212.56369927650206</v>
      </c>
      <c r="AE318" s="23">
        <f t="shared" si="194"/>
        <v>4.7042952022998373E-3</v>
      </c>
      <c r="AF318" s="22">
        <f t="shared" si="195"/>
        <v>29813.634549343991</v>
      </c>
      <c r="AG318" s="22"/>
      <c r="AH318" s="24">
        <f t="shared" si="196"/>
        <v>4.4704805142216211</v>
      </c>
      <c r="AI318" s="25">
        <f t="shared" si="178"/>
        <v>23.97</v>
      </c>
      <c r="AJ318" s="29"/>
      <c r="AK318" s="26">
        <f t="shared" si="197"/>
        <v>2.3969999999999998</v>
      </c>
      <c r="AL318" s="31">
        <f t="shared" si="179"/>
        <v>15985.592999999999</v>
      </c>
      <c r="AM318" s="31">
        <f t="shared" si="213"/>
        <v>50</v>
      </c>
      <c r="AN318" s="29"/>
      <c r="AO318" s="26">
        <f t="shared" si="180"/>
        <v>4.79</v>
      </c>
      <c r="AP318" s="31">
        <f t="shared" si="205"/>
        <v>31992.41</v>
      </c>
      <c r="AQ318" s="31">
        <f t="shared" si="214"/>
        <v>101</v>
      </c>
      <c r="AR318" s="29"/>
      <c r="AS318" s="26">
        <f t="shared" si="181"/>
        <v>7.1909999999999998</v>
      </c>
      <c r="AT318" s="31">
        <f t="shared" si="198"/>
        <v>48172.508999999998</v>
      </c>
      <c r="AU318" s="31">
        <f t="shared" si="215"/>
        <v>152</v>
      </c>
      <c r="AV318" s="29"/>
      <c r="AW318" s="26">
        <f t="shared" si="182"/>
        <v>9.5879999999999992</v>
      </c>
      <c r="AX318" s="31">
        <f t="shared" si="206"/>
        <v>64421.771999999997</v>
      </c>
      <c r="AY318" s="31">
        <f t="shared" si="216"/>
        <v>203</v>
      </c>
      <c r="AZ318" s="29"/>
      <c r="BA318" s="28">
        <f t="shared" si="183"/>
        <v>11.984999999999999</v>
      </c>
      <c r="BB318" s="31">
        <f t="shared" si="207"/>
        <v>80766.914999999994</v>
      </c>
      <c r="BC318" s="31">
        <f t="shared" si="217"/>
        <v>254</v>
      </c>
      <c r="BD318" s="29"/>
      <c r="BE318" s="28">
        <f t="shared" si="199"/>
        <v>14.382</v>
      </c>
      <c r="BF318" s="31">
        <f t="shared" si="208"/>
        <v>97207.937999999995</v>
      </c>
      <c r="BG318" s="31">
        <f t="shared" si="218"/>
        <v>306</v>
      </c>
      <c r="BH318" s="29"/>
      <c r="BI318" s="28">
        <f t="shared" si="200"/>
        <v>16.779</v>
      </c>
      <c r="BJ318" s="31">
        <f t="shared" si="209"/>
        <v>113409.261</v>
      </c>
      <c r="BK318" s="31">
        <f t="shared" si="219"/>
        <v>357</v>
      </c>
      <c r="BL318" s="29"/>
      <c r="BM318" s="28">
        <f t="shared" si="201"/>
        <v>19.175999999999998</v>
      </c>
      <c r="BN318" s="31">
        <f t="shared" si="210"/>
        <v>130377.624</v>
      </c>
      <c r="BO318" s="31">
        <f t="shared" si="220"/>
        <v>410</v>
      </c>
      <c r="BP318" s="29"/>
      <c r="BQ318" s="28">
        <f t="shared" si="202"/>
        <v>21.573</v>
      </c>
      <c r="BR318" s="31">
        <f t="shared" si="211"/>
        <v>147106.28700000001</v>
      </c>
      <c r="BS318" s="31">
        <f t="shared" si="221"/>
        <v>463</v>
      </c>
      <c r="BT318" s="29"/>
      <c r="BU318" s="28">
        <f t="shared" si="203"/>
        <v>23.97</v>
      </c>
      <c r="BV318" s="31">
        <f t="shared" si="212"/>
        <v>163930.82999999999</v>
      </c>
      <c r="BW318" s="29"/>
    </row>
    <row r="319" spans="1:75" x14ac:dyDescent="0.4">
      <c r="A319" s="14">
        <v>6930</v>
      </c>
      <c r="B319" s="15" t="s">
        <v>351</v>
      </c>
      <c r="C319" s="3">
        <f>INDEX('[1]2013-14 ATR Data'!$A$1:$M$352,MATCH(A319,'[1]2013-14 ATR Data'!$A:$A,0),8)</f>
        <v>303262.17</v>
      </c>
      <c r="D319" s="3">
        <f>INDEX([2]Sheet1!$A$1:$N$343,MATCH(A319,[2]Sheet1!$A$1:$A$65536,0),6)</f>
        <v>277879.26</v>
      </c>
      <c r="E319" s="3">
        <f>INDEX('[3]2015-16 ATR Data'!$A$1:$K$372,MATCH($A319,'[3]2015-16 ATR Data'!$A:$A,0),6)</f>
        <v>264449.05</v>
      </c>
      <c r="F319" s="3">
        <f>INDEX('[4]349y2014'!$A$1:$CK$352,MATCH(A319,'[4]349y2014'!$A:$A,0),5)</f>
        <v>41184.29</v>
      </c>
      <c r="G319" s="3">
        <f>INDEX('[4]343y2015'!$A$1:$J$346,MATCH(A319,'[4]343y2015'!$A:$A,0),5)</f>
        <v>26477</v>
      </c>
      <c r="H319" s="3">
        <f>INDEX('[4]340y2016'!$A$1:$H$343,MATCH(A319,'[4]340y2016'!$A:$A,0),5)</f>
        <v>26477</v>
      </c>
      <c r="I319" s="3">
        <f t="shared" si="184"/>
        <v>237972.05</v>
      </c>
      <c r="J319" s="3">
        <f t="shared" si="204"/>
        <v>751452.19</v>
      </c>
      <c r="K319" s="29"/>
      <c r="L319" s="29">
        <v>5012234</v>
      </c>
      <c r="M319" s="29">
        <v>5203493</v>
      </c>
      <c r="N319" s="29">
        <v>5192117</v>
      </c>
      <c r="O319" s="29">
        <f t="shared" si="185"/>
        <v>15407844</v>
      </c>
      <c r="Q319" s="17">
        <f t="shared" si="186"/>
        <v>4.8770755337346351E-2</v>
      </c>
      <c r="R319" s="29"/>
      <c r="S319" s="30">
        <v>769.4</v>
      </c>
      <c r="T319" s="19">
        <f t="shared" si="187"/>
        <v>37.5242</v>
      </c>
      <c r="U319" s="20">
        <f t="shared" si="188"/>
        <v>1.8380078522740946E-3</v>
      </c>
      <c r="V319" s="19">
        <f t="shared" si="189"/>
        <v>209671.89704320204</v>
      </c>
      <c r="W319" s="22"/>
      <c r="X319" s="21">
        <f t="shared" si="190"/>
        <v>31.439780633258668</v>
      </c>
      <c r="Y319" s="21">
        <f t="shared" si="191"/>
        <v>10050.760406892101</v>
      </c>
      <c r="Z319" s="22"/>
      <c r="AA319" s="23">
        <f t="shared" si="192"/>
        <v>1.5070865807305593</v>
      </c>
      <c r="AB319" s="23"/>
      <c r="AC319" s="21">
        <v>109898</v>
      </c>
      <c r="AD319" s="21">
        <f t="shared" si="193"/>
        <v>142.83597608526125</v>
      </c>
      <c r="AE319" s="23">
        <f t="shared" si="194"/>
        <v>3.1611352234684645E-3</v>
      </c>
      <c r="AF319" s="22">
        <f t="shared" si="195"/>
        <v>20033.804483076055</v>
      </c>
      <c r="AG319" s="22"/>
      <c r="AH319" s="24">
        <f t="shared" si="196"/>
        <v>3.0040192657184068</v>
      </c>
      <c r="AI319" s="25">
        <f t="shared" si="178"/>
        <v>35.950000000000003</v>
      </c>
      <c r="AJ319" s="29"/>
      <c r="AK319" s="26">
        <f t="shared" si="197"/>
        <v>3.5950000000000006</v>
      </c>
      <c r="AL319" s="31">
        <f t="shared" si="179"/>
        <v>23975.055000000004</v>
      </c>
      <c r="AM319" s="31">
        <f t="shared" si="213"/>
        <v>31</v>
      </c>
      <c r="AN319" s="29"/>
      <c r="AO319" s="26">
        <f t="shared" si="180"/>
        <v>7.19</v>
      </c>
      <c r="AP319" s="31">
        <f t="shared" si="205"/>
        <v>48022.01</v>
      </c>
      <c r="AQ319" s="31">
        <f t="shared" si="214"/>
        <v>62</v>
      </c>
      <c r="AR319" s="29"/>
      <c r="AS319" s="26">
        <f t="shared" si="181"/>
        <v>10.785</v>
      </c>
      <c r="AT319" s="31">
        <f t="shared" si="198"/>
        <v>72248.714999999997</v>
      </c>
      <c r="AU319" s="31">
        <f t="shared" si="215"/>
        <v>94</v>
      </c>
      <c r="AV319" s="29"/>
      <c r="AW319" s="26">
        <f t="shared" si="182"/>
        <v>14.380000000000003</v>
      </c>
      <c r="AX319" s="31">
        <f t="shared" si="206"/>
        <v>96619.220000000016</v>
      </c>
      <c r="AY319" s="31">
        <f t="shared" si="216"/>
        <v>126</v>
      </c>
      <c r="AZ319" s="29"/>
      <c r="BA319" s="28">
        <f t="shared" si="183"/>
        <v>17.975000000000001</v>
      </c>
      <c r="BB319" s="31">
        <f t="shared" si="207"/>
        <v>121133.52500000001</v>
      </c>
      <c r="BC319" s="31">
        <f t="shared" si="217"/>
        <v>157</v>
      </c>
      <c r="BD319" s="29"/>
      <c r="BE319" s="28">
        <f t="shared" si="199"/>
        <v>21.57</v>
      </c>
      <c r="BF319" s="31">
        <f t="shared" si="208"/>
        <v>145791.63</v>
      </c>
      <c r="BG319" s="31">
        <f t="shared" si="218"/>
        <v>189</v>
      </c>
      <c r="BH319" s="29"/>
      <c r="BI319" s="28">
        <f t="shared" si="200"/>
        <v>25.164999999999999</v>
      </c>
      <c r="BJ319" s="31">
        <f t="shared" si="209"/>
        <v>170090.23499999999</v>
      </c>
      <c r="BK319" s="31">
        <f t="shared" si="219"/>
        <v>221</v>
      </c>
      <c r="BL319" s="29"/>
      <c r="BM319" s="28">
        <f t="shared" si="201"/>
        <v>28.760000000000005</v>
      </c>
      <c r="BN319" s="31">
        <f t="shared" si="210"/>
        <v>195539.24000000005</v>
      </c>
      <c r="BO319" s="31">
        <f t="shared" si="220"/>
        <v>254</v>
      </c>
      <c r="BP319" s="29"/>
      <c r="BQ319" s="28">
        <f t="shared" si="202"/>
        <v>32.355000000000004</v>
      </c>
      <c r="BR319" s="31">
        <f t="shared" si="211"/>
        <v>220628.74500000002</v>
      </c>
      <c r="BS319" s="31">
        <f t="shared" si="221"/>
        <v>287</v>
      </c>
      <c r="BT319" s="29"/>
      <c r="BU319" s="28">
        <f t="shared" si="203"/>
        <v>35.950000000000003</v>
      </c>
      <c r="BV319" s="31">
        <f t="shared" si="212"/>
        <v>245862.05000000002</v>
      </c>
      <c r="BW319" s="29"/>
    </row>
    <row r="320" spans="1:75" x14ac:dyDescent="0.4">
      <c r="A320" s="14">
        <v>6937</v>
      </c>
      <c r="B320" s="15" t="s">
        <v>352</v>
      </c>
      <c r="C320" s="3">
        <f>INDEX('[1]2013-14 ATR Data'!$A$1:$M$352,MATCH(A320,'[1]2013-14 ATR Data'!$A:$A,0),8)</f>
        <v>19855.2</v>
      </c>
      <c r="D320" s="3">
        <f>INDEX([2]Sheet1!$A$1:$N$343,MATCH(A320,[2]Sheet1!$A$1:$A$65536,0),6)</f>
        <v>26916.55</v>
      </c>
      <c r="E320" s="3">
        <f>INDEX('[3]2015-16 ATR Data'!$A$1:$K$372,MATCH($A320,'[3]2015-16 ATR Data'!$A:$A,0),6)</f>
        <v>6353.57</v>
      </c>
      <c r="F320" s="3">
        <f>INDEX('[4]349y2014'!$A$1:$CK$352,MATCH(A320,'[4]349y2014'!$A:$A,0),5)</f>
        <v>15259.29</v>
      </c>
      <c r="G320" s="3">
        <f>INDEX('[4]343y2015'!$A$1:$J$346,MATCH(A320,'[4]343y2015'!$A:$A,0),5)</f>
        <v>18050.580000000002</v>
      </c>
      <c r="H320" s="3">
        <f>INDEX('[4]340y2016'!$A$1:$H$343,MATCH(A320,'[4]340y2016'!$A:$A,0),5)</f>
        <v>15360.72</v>
      </c>
      <c r="I320" s="3">
        <f t="shared" si="184"/>
        <v>-9007.15</v>
      </c>
      <c r="J320" s="3">
        <f t="shared" si="204"/>
        <v>4454.7299999999959</v>
      </c>
      <c r="K320" s="29"/>
      <c r="L320" s="29">
        <v>2961952</v>
      </c>
      <c r="M320" s="29">
        <v>3062683</v>
      </c>
      <c r="N320" s="29">
        <v>3000613</v>
      </c>
      <c r="O320" s="29">
        <f t="shared" si="185"/>
        <v>9025248</v>
      </c>
      <c r="Q320" s="17">
        <f t="shared" si="186"/>
        <v>4.9358532862476417E-4</v>
      </c>
      <c r="R320" s="29"/>
      <c r="S320" s="30">
        <v>445.8</v>
      </c>
      <c r="T320" s="19">
        <f t="shared" si="187"/>
        <v>0.22</v>
      </c>
      <c r="U320" s="20">
        <f t="shared" si="188"/>
        <v>1.0776025271699352E-5</v>
      </c>
      <c r="V320" s="19">
        <f t="shared" si="189"/>
        <v>1229.2818327773664</v>
      </c>
      <c r="W320" s="22"/>
      <c r="X320" s="21">
        <f t="shared" si="190"/>
        <v>0.18432776020053476</v>
      </c>
      <c r="Y320" s="21">
        <f t="shared" si="191"/>
        <v>5823.5365081784494</v>
      </c>
      <c r="Z320" s="22"/>
      <c r="AA320" s="23">
        <f t="shared" si="192"/>
        <v>0.87322484753013185</v>
      </c>
      <c r="AB320" s="23"/>
      <c r="AC320" s="21">
        <v>922</v>
      </c>
      <c r="AD320" s="21">
        <f t="shared" si="193"/>
        <v>2.0681920143562134</v>
      </c>
      <c r="AE320" s="23">
        <f t="shared" si="194"/>
        <v>4.5771624241046081E-5</v>
      </c>
      <c r="AF320" s="22">
        <f t="shared" si="195"/>
        <v>290.07926143438181</v>
      </c>
      <c r="AG320" s="22"/>
      <c r="AH320" s="24">
        <f t="shared" si="196"/>
        <v>4.3496665382273474E-2</v>
      </c>
      <c r="AI320" s="25">
        <f t="shared" si="178"/>
        <v>1.1000000000000001</v>
      </c>
      <c r="AJ320" s="29"/>
      <c r="AK320" s="26">
        <f t="shared" si="197"/>
        <v>0.11000000000000001</v>
      </c>
      <c r="AL320" s="31">
        <f t="shared" si="179"/>
        <v>733.59000000000015</v>
      </c>
      <c r="AM320" s="31">
        <f t="shared" si="213"/>
        <v>2</v>
      </c>
      <c r="AN320" s="29"/>
      <c r="AO320" s="26">
        <f t="shared" si="180"/>
        <v>0.22</v>
      </c>
      <c r="AP320" s="31">
        <f t="shared" si="205"/>
        <v>1469.38</v>
      </c>
      <c r="AQ320" s="31">
        <f t="shared" si="214"/>
        <v>3</v>
      </c>
      <c r="AR320" s="29"/>
      <c r="AS320" s="26">
        <f t="shared" si="181"/>
        <v>0.33</v>
      </c>
      <c r="AT320" s="31">
        <f t="shared" si="198"/>
        <v>2210.67</v>
      </c>
      <c r="AU320" s="31">
        <f t="shared" si="215"/>
        <v>5</v>
      </c>
      <c r="AV320" s="29"/>
      <c r="AW320" s="26">
        <f t="shared" si="182"/>
        <v>0.44000000000000006</v>
      </c>
      <c r="AX320" s="31">
        <f t="shared" si="206"/>
        <v>2956.3600000000006</v>
      </c>
      <c r="AY320" s="31">
        <f t="shared" si="216"/>
        <v>7</v>
      </c>
      <c r="AZ320" s="29"/>
      <c r="BA320" s="28">
        <f t="shared" si="183"/>
        <v>0.55000000000000004</v>
      </c>
      <c r="BB320" s="31">
        <f t="shared" si="207"/>
        <v>3706.4500000000003</v>
      </c>
      <c r="BC320" s="31">
        <f t="shared" si="217"/>
        <v>8</v>
      </c>
      <c r="BD320" s="29"/>
      <c r="BE320" s="28">
        <f t="shared" si="199"/>
        <v>0.66</v>
      </c>
      <c r="BF320" s="31">
        <f t="shared" si="208"/>
        <v>4460.9400000000005</v>
      </c>
      <c r="BG320" s="31">
        <f t="shared" si="218"/>
        <v>10</v>
      </c>
      <c r="BH320" s="29"/>
      <c r="BI320" s="28">
        <f t="shared" si="200"/>
        <v>0.77</v>
      </c>
      <c r="BJ320" s="31">
        <f t="shared" si="209"/>
        <v>5204.43</v>
      </c>
      <c r="BK320" s="31">
        <f t="shared" si="219"/>
        <v>12</v>
      </c>
      <c r="BL320" s="29"/>
      <c r="BM320" s="28">
        <f t="shared" si="201"/>
        <v>0.88000000000000012</v>
      </c>
      <c r="BN320" s="31">
        <f t="shared" si="210"/>
        <v>5983.1200000000008</v>
      </c>
      <c r="BO320" s="31">
        <f t="shared" si="220"/>
        <v>13</v>
      </c>
      <c r="BP320" s="29"/>
      <c r="BQ320" s="28">
        <f t="shared" si="202"/>
        <v>0.9900000000000001</v>
      </c>
      <c r="BR320" s="31">
        <f t="shared" si="211"/>
        <v>6750.81</v>
      </c>
      <c r="BS320" s="31">
        <f t="shared" si="221"/>
        <v>15</v>
      </c>
      <c r="BT320" s="29"/>
      <c r="BU320" s="28">
        <f t="shared" si="203"/>
        <v>1.1000000000000001</v>
      </c>
      <c r="BV320" s="31">
        <f t="shared" si="212"/>
        <v>7522.9000000000005</v>
      </c>
      <c r="BW320" s="29"/>
    </row>
    <row r="321" spans="1:75" x14ac:dyDescent="0.4">
      <c r="A321" s="14">
        <v>6943</v>
      </c>
      <c r="B321" s="15" t="s">
        <v>353</v>
      </c>
      <c r="C321" s="3">
        <f>INDEX('[1]2013-14 ATR Data'!$A$1:$M$352,MATCH(A321,'[1]2013-14 ATR Data'!$A:$A,0),8)</f>
        <v>153292.1</v>
      </c>
      <c r="D321" s="3">
        <f>INDEX([2]Sheet1!$A$1:$N$343,MATCH(A321,[2]Sheet1!$A$1:$A$65536,0),6)</f>
        <v>110206.16</v>
      </c>
      <c r="E321" s="3">
        <f>INDEX('[3]2015-16 ATR Data'!$A$1:$K$372,MATCH($A321,'[3]2015-16 ATR Data'!$A:$A,0),6)</f>
        <v>91260.479999999996</v>
      </c>
      <c r="F321" s="3">
        <f>INDEX('[4]349y2014'!$A$1:$CK$352,MATCH(A321,'[4]349y2014'!$A:$A,0),5)</f>
        <v>34085.85</v>
      </c>
      <c r="G321" s="3">
        <f>INDEX('[4]343y2015'!$A$1:$J$346,MATCH(A321,'[4]343y2015'!$A:$A,0),5)</f>
        <v>22957.42</v>
      </c>
      <c r="H321" s="3">
        <f>INDEX('[4]340y2016'!$A$1:$H$343,MATCH(A321,'[4]340y2016'!$A:$A,0),5)</f>
        <v>14652.43</v>
      </c>
      <c r="I321" s="3">
        <f t="shared" si="184"/>
        <v>76608.049999999988</v>
      </c>
      <c r="J321" s="3">
        <f t="shared" si="204"/>
        <v>283063.03999999998</v>
      </c>
      <c r="K321" s="29"/>
      <c r="L321" s="29">
        <v>1813040</v>
      </c>
      <c r="M321" s="29">
        <v>1775477</v>
      </c>
      <c r="N321" s="29">
        <v>1711413</v>
      </c>
      <c r="O321" s="29">
        <f t="shared" si="185"/>
        <v>5299930</v>
      </c>
      <c r="Q321" s="17">
        <f t="shared" si="186"/>
        <v>5.3408826154307691E-2</v>
      </c>
      <c r="R321" s="29"/>
      <c r="S321" s="30">
        <v>257.2</v>
      </c>
      <c r="T321" s="19">
        <f t="shared" si="187"/>
        <v>13.736800000000001</v>
      </c>
      <c r="U321" s="20">
        <f t="shared" si="188"/>
        <v>6.7285501796490754E-4</v>
      </c>
      <c r="V321" s="19">
        <f t="shared" si="189"/>
        <v>76756.357638618763</v>
      </c>
      <c r="W321" s="22"/>
      <c r="X321" s="21">
        <f t="shared" si="190"/>
        <v>11.509425346921391</v>
      </c>
      <c r="Y321" s="21">
        <f t="shared" si="191"/>
        <v>3359.8330863694418</v>
      </c>
      <c r="Z321" s="22"/>
      <c r="AA321" s="23">
        <f t="shared" si="192"/>
        <v>0.50379863343371445</v>
      </c>
      <c r="AB321" s="23"/>
      <c r="AC321" s="21">
        <v>51144</v>
      </c>
      <c r="AD321" s="21">
        <f t="shared" si="193"/>
        <v>198.84914463452566</v>
      </c>
      <c r="AE321" s="23">
        <f t="shared" si="194"/>
        <v>4.4007752982733054E-3</v>
      </c>
      <c r="AF321" s="22">
        <f t="shared" si="195"/>
        <v>27890.066595386703</v>
      </c>
      <c r="AG321" s="22"/>
      <c r="AH321" s="24">
        <f t="shared" si="196"/>
        <v>4.1820462731124159</v>
      </c>
      <c r="AI321" s="25">
        <f t="shared" si="178"/>
        <v>16.2</v>
      </c>
      <c r="AJ321" s="29"/>
      <c r="AK321" s="26">
        <f t="shared" si="197"/>
        <v>1.62</v>
      </c>
      <c r="AL321" s="31">
        <f t="shared" si="179"/>
        <v>10803.78</v>
      </c>
      <c r="AM321" s="31">
        <f t="shared" si="213"/>
        <v>42</v>
      </c>
      <c r="AN321" s="29"/>
      <c r="AO321" s="26">
        <f t="shared" si="180"/>
        <v>3.24</v>
      </c>
      <c r="AP321" s="31">
        <f t="shared" si="205"/>
        <v>21639.960000000003</v>
      </c>
      <c r="AQ321" s="31">
        <f t="shared" si="214"/>
        <v>84</v>
      </c>
      <c r="AR321" s="29"/>
      <c r="AS321" s="26">
        <f t="shared" si="181"/>
        <v>4.8599999999999994</v>
      </c>
      <c r="AT321" s="31">
        <f t="shared" si="198"/>
        <v>32557.139999999996</v>
      </c>
      <c r="AU321" s="31">
        <f t="shared" si="215"/>
        <v>127</v>
      </c>
      <c r="AV321" s="29"/>
      <c r="AW321" s="26">
        <f t="shared" si="182"/>
        <v>6.48</v>
      </c>
      <c r="AX321" s="31">
        <f t="shared" si="206"/>
        <v>43539.12</v>
      </c>
      <c r="AY321" s="31">
        <f t="shared" si="216"/>
        <v>169</v>
      </c>
      <c r="AZ321" s="29"/>
      <c r="BA321" s="28">
        <f t="shared" si="183"/>
        <v>8.1</v>
      </c>
      <c r="BB321" s="31">
        <f t="shared" si="207"/>
        <v>54585.899999999994</v>
      </c>
      <c r="BC321" s="31">
        <f t="shared" si="217"/>
        <v>212</v>
      </c>
      <c r="BD321" s="29"/>
      <c r="BE321" s="28">
        <f t="shared" si="199"/>
        <v>9.7199999999999989</v>
      </c>
      <c r="BF321" s="31">
        <f t="shared" si="208"/>
        <v>65697.48</v>
      </c>
      <c r="BG321" s="31">
        <f t="shared" si="218"/>
        <v>255</v>
      </c>
      <c r="BH321" s="29"/>
      <c r="BI321" s="28">
        <f t="shared" si="200"/>
        <v>11.339999999999998</v>
      </c>
      <c r="BJ321" s="31">
        <f t="shared" si="209"/>
        <v>76647.059999999983</v>
      </c>
      <c r="BK321" s="31">
        <f t="shared" si="219"/>
        <v>298</v>
      </c>
      <c r="BL321" s="29"/>
      <c r="BM321" s="28">
        <f t="shared" si="201"/>
        <v>12.96</v>
      </c>
      <c r="BN321" s="31">
        <f t="shared" si="210"/>
        <v>88115.040000000008</v>
      </c>
      <c r="BO321" s="31">
        <f t="shared" si="220"/>
        <v>343</v>
      </c>
      <c r="BP321" s="29"/>
      <c r="BQ321" s="28">
        <f t="shared" si="202"/>
        <v>14.58</v>
      </c>
      <c r="BR321" s="31">
        <f t="shared" si="211"/>
        <v>99421.02</v>
      </c>
      <c r="BS321" s="31">
        <f t="shared" si="221"/>
        <v>387</v>
      </c>
      <c r="BT321" s="29"/>
      <c r="BU321" s="28">
        <f t="shared" si="203"/>
        <v>16.2</v>
      </c>
      <c r="BV321" s="31">
        <f t="shared" si="212"/>
        <v>110791.79999999999</v>
      </c>
      <c r="BW321" s="29"/>
    </row>
    <row r="322" spans="1:75" x14ac:dyDescent="0.4">
      <c r="A322" s="14">
        <v>6950</v>
      </c>
      <c r="B322" s="15" t="s">
        <v>354</v>
      </c>
      <c r="C322" s="3">
        <f>INDEX('[1]2013-14 ATR Data'!$A$1:$M$352,MATCH(A322,'[1]2013-14 ATR Data'!$A:$A,0),8)</f>
        <v>583042.43000000005</v>
      </c>
      <c r="D322" s="3">
        <f>INDEX([2]Sheet1!$A$1:$N$343,MATCH(A322,[2]Sheet1!$A$1:$A$65536,0),6)</f>
        <v>587612.01</v>
      </c>
      <c r="E322" s="3">
        <f>INDEX('[3]2015-16 ATR Data'!$A$1:$K$372,MATCH($A322,'[3]2015-16 ATR Data'!$A:$A,0),6)</f>
        <v>591820.03</v>
      </c>
      <c r="F322" s="3">
        <f>INDEX('[4]349y2014'!$A$1:$CK$352,MATCH(A322,'[4]349y2014'!$A:$A,0),5)</f>
        <v>69454</v>
      </c>
      <c r="G322" s="3">
        <f>INDEX('[4]343y2015'!$A$1:$J$346,MATCH(A322,'[4]343y2015'!$A:$A,0),5)</f>
        <v>88410.43</v>
      </c>
      <c r="H322" s="3">
        <f>INDEX('[4]340y2016'!$A$1:$H$343,MATCH(A322,'[4]340y2016'!$A:$A,0),5)</f>
        <v>84507.86</v>
      </c>
      <c r="I322" s="3">
        <f t="shared" si="184"/>
        <v>507312.17000000004</v>
      </c>
      <c r="J322" s="3">
        <f t="shared" si="204"/>
        <v>1520102.18</v>
      </c>
      <c r="K322" s="29"/>
      <c r="L322" s="29">
        <v>9652649</v>
      </c>
      <c r="M322" s="29">
        <v>9842653</v>
      </c>
      <c r="N322" s="29">
        <v>9794741</v>
      </c>
      <c r="O322" s="29">
        <f t="shared" si="185"/>
        <v>29290043</v>
      </c>
      <c r="Q322" s="17">
        <f t="shared" si="186"/>
        <v>5.189825702884765E-2</v>
      </c>
      <c r="R322" s="29"/>
      <c r="S322" s="30">
        <v>1490.1</v>
      </c>
      <c r="T322" s="19">
        <f t="shared" si="187"/>
        <v>77.333600000000004</v>
      </c>
      <c r="U322" s="20">
        <f t="shared" si="188"/>
        <v>3.787949217961314E-3</v>
      </c>
      <c r="V322" s="19">
        <f t="shared" si="189"/>
        <v>432112.67974214436</v>
      </c>
      <c r="W322" s="22"/>
      <c r="X322" s="21">
        <f t="shared" si="190"/>
        <v>64.794223982927633</v>
      </c>
      <c r="Y322" s="21">
        <f t="shared" si="191"/>
        <v>19465.347130634153</v>
      </c>
      <c r="Z322" s="22"/>
      <c r="AA322" s="23">
        <f t="shared" si="192"/>
        <v>2.9187804964213755</v>
      </c>
      <c r="AB322" s="23"/>
      <c r="AC322" s="21">
        <v>135180</v>
      </c>
      <c r="AD322" s="21">
        <f t="shared" si="193"/>
        <v>90.718743708475941</v>
      </c>
      <c r="AE322" s="23">
        <f t="shared" si="194"/>
        <v>2.0077169913726147E-3</v>
      </c>
      <c r="AF322" s="22">
        <f t="shared" si="195"/>
        <v>12723.976299367541</v>
      </c>
      <c r="AG322" s="22"/>
      <c r="AH322" s="24">
        <f t="shared" si="196"/>
        <v>1.9079286698706766</v>
      </c>
      <c r="AI322" s="25">
        <f t="shared" si="178"/>
        <v>69.62</v>
      </c>
      <c r="AJ322" s="29"/>
      <c r="AK322" s="26">
        <f t="shared" si="197"/>
        <v>6.9620000000000006</v>
      </c>
      <c r="AL322" s="31">
        <f t="shared" si="179"/>
        <v>46429.578000000001</v>
      </c>
      <c r="AM322" s="31">
        <f t="shared" si="213"/>
        <v>31</v>
      </c>
      <c r="AN322" s="29"/>
      <c r="AO322" s="26">
        <f t="shared" si="180"/>
        <v>13.92</v>
      </c>
      <c r="AP322" s="31">
        <f t="shared" si="205"/>
        <v>92971.68</v>
      </c>
      <c r="AQ322" s="31">
        <f t="shared" si="214"/>
        <v>62</v>
      </c>
      <c r="AR322" s="29"/>
      <c r="AS322" s="26">
        <f t="shared" si="181"/>
        <v>20.885999999999999</v>
      </c>
      <c r="AT322" s="31">
        <f t="shared" si="198"/>
        <v>139915.31399999998</v>
      </c>
      <c r="AU322" s="31">
        <f t="shared" si="215"/>
        <v>94</v>
      </c>
      <c r="AV322" s="29"/>
      <c r="AW322" s="26">
        <f t="shared" si="182"/>
        <v>27.848000000000003</v>
      </c>
      <c r="AX322" s="31">
        <f t="shared" si="206"/>
        <v>187110.71200000003</v>
      </c>
      <c r="AY322" s="31">
        <f t="shared" si="216"/>
        <v>126</v>
      </c>
      <c r="AZ322" s="29"/>
      <c r="BA322" s="28">
        <f t="shared" si="183"/>
        <v>34.81</v>
      </c>
      <c r="BB322" s="31">
        <f t="shared" si="207"/>
        <v>234584.59000000003</v>
      </c>
      <c r="BC322" s="31">
        <f t="shared" si="217"/>
        <v>157</v>
      </c>
      <c r="BD322" s="29"/>
      <c r="BE322" s="28">
        <f t="shared" si="199"/>
        <v>41.771999999999998</v>
      </c>
      <c r="BF322" s="31">
        <f t="shared" si="208"/>
        <v>282336.94799999997</v>
      </c>
      <c r="BG322" s="31">
        <f t="shared" si="218"/>
        <v>189</v>
      </c>
      <c r="BH322" s="29"/>
      <c r="BI322" s="28">
        <f t="shared" si="200"/>
        <v>48.734000000000002</v>
      </c>
      <c r="BJ322" s="31">
        <f t="shared" si="209"/>
        <v>329393.10600000003</v>
      </c>
      <c r="BK322" s="31">
        <f t="shared" si="219"/>
        <v>221</v>
      </c>
      <c r="BL322" s="29"/>
      <c r="BM322" s="28">
        <f t="shared" si="201"/>
        <v>55.696000000000005</v>
      </c>
      <c r="BN322" s="31">
        <f t="shared" si="210"/>
        <v>378677.10400000005</v>
      </c>
      <c r="BO322" s="31">
        <f t="shared" si="220"/>
        <v>254</v>
      </c>
      <c r="BP322" s="29"/>
      <c r="BQ322" s="28">
        <f t="shared" si="202"/>
        <v>62.658000000000008</v>
      </c>
      <c r="BR322" s="31">
        <f t="shared" si="211"/>
        <v>427264.90200000006</v>
      </c>
      <c r="BS322" s="31">
        <f t="shared" si="221"/>
        <v>287</v>
      </c>
      <c r="BT322" s="29"/>
      <c r="BU322" s="28">
        <f t="shared" si="203"/>
        <v>69.62</v>
      </c>
      <c r="BV322" s="31">
        <f t="shared" si="212"/>
        <v>476131.18000000005</v>
      </c>
      <c r="BW322" s="29"/>
    </row>
    <row r="323" spans="1:75" x14ac:dyDescent="0.4">
      <c r="A323" s="14">
        <v>6957</v>
      </c>
      <c r="B323" s="15" t="s">
        <v>355</v>
      </c>
      <c r="C323" s="3">
        <f>INDEX('[1]2013-14 ATR Data'!$A$1:$M$352,MATCH(A323,'[1]2013-14 ATR Data'!$A:$A,0),8)</f>
        <v>2421871.09</v>
      </c>
      <c r="D323" s="3">
        <f>INDEX([2]Sheet1!$A$1:$N$343,MATCH(A323,[2]Sheet1!$A$1:$A$65536,0),6)</f>
        <v>2316750.94</v>
      </c>
      <c r="E323" s="3">
        <f>INDEX('[3]2015-16 ATR Data'!$A$1:$K$372,MATCH($A323,'[3]2015-16 ATR Data'!$A:$A,0),6)</f>
        <v>2216248.2999999998</v>
      </c>
      <c r="F323" s="3">
        <f>INDEX('[4]349y2014'!$A$1:$CK$352,MATCH(A323,'[4]349y2014'!$A:$A,0),5)</f>
        <v>428531.32</v>
      </c>
      <c r="G323" s="3">
        <f>INDEX('[4]343y2015'!$A$1:$J$346,MATCH(A323,'[4]343y2015'!$A:$A,0),5)</f>
        <v>501625.02</v>
      </c>
      <c r="H323" s="3">
        <f>INDEX('[4]340y2016'!$A$1:$H$343,MATCH(A323,'[4]340y2016'!$A:$A,0),5)</f>
        <v>539272.75</v>
      </c>
      <c r="I323" s="3">
        <f t="shared" si="184"/>
        <v>1676975.5499999998</v>
      </c>
      <c r="J323" s="3">
        <f t="shared" si="204"/>
        <v>5485441.2399999993</v>
      </c>
      <c r="K323" s="29"/>
      <c r="L323" s="29">
        <v>55718851</v>
      </c>
      <c r="M323" s="29">
        <v>57640310</v>
      </c>
      <c r="N323" s="29">
        <v>58955761</v>
      </c>
      <c r="O323" s="29">
        <f t="shared" si="185"/>
        <v>172314922</v>
      </c>
      <c r="Q323" s="17">
        <f t="shared" si="186"/>
        <v>3.1833814369251194E-2</v>
      </c>
      <c r="R323" s="29"/>
      <c r="S323" s="30">
        <v>8968.9</v>
      </c>
      <c r="T323" s="19">
        <f t="shared" si="187"/>
        <v>285.51429999999999</v>
      </c>
      <c r="U323" s="20">
        <f t="shared" si="188"/>
        <v>1.3985042328325228E-2</v>
      </c>
      <c r="V323" s="19">
        <f t="shared" si="189"/>
        <v>1595352.4635824854</v>
      </c>
      <c r="W323" s="22"/>
      <c r="X323" s="21">
        <f t="shared" si="190"/>
        <v>239.21914283737974</v>
      </c>
      <c r="Y323" s="21">
        <f t="shared" si="191"/>
        <v>117161.76892822274</v>
      </c>
      <c r="Z323" s="22"/>
      <c r="AA323" s="23">
        <f t="shared" si="192"/>
        <v>17.568116498458949</v>
      </c>
      <c r="AB323" s="23"/>
      <c r="AC323" s="21">
        <v>379377</v>
      </c>
      <c r="AD323" s="21">
        <f t="shared" si="193"/>
        <v>42.299167121943604</v>
      </c>
      <c r="AE323" s="23">
        <f t="shared" si="194"/>
        <v>9.3613241409670701E-4</v>
      </c>
      <c r="AF323" s="22">
        <f t="shared" si="195"/>
        <v>5932.7717508097649</v>
      </c>
      <c r="AG323" s="22"/>
      <c r="AH323" s="24">
        <f t="shared" si="196"/>
        <v>0.88960440108108629</v>
      </c>
      <c r="AI323" s="25">
        <f t="shared" si="178"/>
        <v>257.68</v>
      </c>
      <c r="AJ323" s="29"/>
      <c r="AK323" s="26">
        <f t="shared" si="197"/>
        <v>25.768000000000001</v>
      </c>
      <c r="AL323" s="31">
        <f t="shared" si="179"/>
        <v>171846.79200000002</v>
      </c>
      <c r="AM323" s="31">
        <f t="shared" si="213"/>
        <v>19</v>
      </c>
      <c r="AN323" s="29"/>
      <c r="AO323" s="26">
        <f t="shared" si="180"/>
        <v>51.54</v>
      </c>
      <c r="AP323" s="31">
        <f t="shared" si="205"/>
        <v>344235.66</v>
      </c>
      <c r="AQ323" s="31">
        <f t="shared" si="214"/>
        <v>38</v>
      </c>
      <c r="AR323" s="29"/>
      <c r="AS323" s="26">
        <f t="shared" si="181"/>
        <v>77.304000000000002</v>
      </c>
      <c r="AT323" s="31">
        <f t="shared" si="198"/>
        <v>517859.49599999998</v>
      </c>
      <c r="AU323" s="31">
        <f t="shared" si="215"/>
        <v>58</v>
      </c>
      <c r="AV323" s="29"/>
      <c r="AW323" s="26">
        <f t="shared" si="182"/>
        <v>103.072</v>
      </c>
      <c r="AX323" s="31">
        <f t="shared" si="206"/>
        <v>692540.76800000004</v>
      </c>
      <c r="AY323" s="31">
        <f t="shared" si="216"/>
        <v>77</v>
      </c>
      <c r="AZ323" s="29"/>
      <c r="BA323" s="28">
        <f t="shared" si="183"/>
        <v>128.84</v>
      </c>
      <c r="BB323" s="31">
        <f t="shared" si="207"/>
        <v>868252.76</v>
      </c>
      <c r="BC323" s="31">
        <f t="shared" si="217"/>
        <v>97</v>
      </c>
      <c r="BD323" s="29"/>
      <c r="BE323" s="28">
        <f t="shared" si="199"/>
        <v>154.608</v>
      </c>
      <c r="BF323" s="31">
        <f t="shared" si="208"/>
        <v>1044995.4720000001</v>
      </c>
      <c r="BG323" s="31">
        <f t="shared" si="218"/>
        <v>117</v>
      </c>
      <c r="BH323" s="29"/>
      <c r="BI323" s="28">
        <f t="shared" si="200"/>
        <v>180.376</v>
      </c>
      <c r="BJ323" s="31">
        <f t="shared" si="209"/>
        <v>1219161.3840000001</v>
      </c>
      <c r="BK323" s="31">
        <f t="shared" si="219"/>
        <v>136</v>
      </c>
      <c r="BL323" s="29"/>
      <c r="BM323" s="28">
        <f t="shared" si="201"/>
        <v>206.14400000000001</v>
      </c>
      <c r="BN323" s="31">
        <f t="shared" si="210"/>
        <v>1401573.0560000001</v>
      </c>
      <c r="BO323" s="31">
        <f t="shared" si="220"/>
        <v>156</v>
      </c>
      <c r="BP323" s="29"/>
      <c r="BQ323" s="28">
        <f t="shared" si="202"/>
        <v>231.91200000000001</v>
      </c>
      <c r="BR323" s="31">
        <f t="shared" si="211"/>
        <v>1581407.9280000001</v>
      </c>
      <c r="BS323" s="31">
        <f t="shared" si="221"/>
        <v>176</v>
      </c>
      <c r="BT323" s="29"/>
      <c r="BU323" s="28">
        <f t="shared" si="203"/>
        <v>257.68</v>
      </c>
      <c r="BV323" s="31">
        <f t="shared" si="212"/>
        <v>1762273.52</v>
      </c>
      <c r="BW323" s="29"/>
    </row>
    <row r="324" spans="1:75" x14ac:dyDescent="0.4">
      <c r="A324" s="14">
        <v>6961</v>
      </c>
      <c r="B324" s="15" t="s">
        <v>356</v>
      </c>
      <c r="C324" s="3">
        <f>INDEX('[1]2013-14 ATR Data'!$A$1:$M$352,MATCH(A324,'[1]2013-14 ATR Data'!$A:$A,0),8)</f>
        <v>1888217.88</v>
      </c>
      <c r="D324" s="3">
        <f>INDEX([2]Sheet1!$A$1:$N$343,MATCH(A324,[2]Sheet1!$A$1:$A$65536,0),6)</f>
        <v>2020179.93</v>
      </c>
      <c r="E324" s="3">
        <f>INDEX('[3]2015-16 ATR Data'!$A$1:$K$372,MATCH($A324,'[3]2015-16 ATR Data'!$A:$A,0),6)</f>
        <v>1848947.79</v>
      </c>
      <c r="F324" s="3">
        <f>INDEX('[4]349y2014'!$A$1:$CK$352,MATCH(A324,'[4]349y2014'!$A:$A,0),5)</f>
        <v>379117.84</v>
      </c>
      <c r="G324" s="3">
        <f>INDEX('[4]343y2015'!$A$1:$J$346,MATCH(A324,'[4]343y2015'!$A:$A,0),5)</f>
        <v>447064.01</v>
      </c>
      <c r="H324" s="3">
        <f>INDEX('[4]340y2016'!$A$1:$H$343,MATCH(A324,'[4]340y2016'!$A:$A,0),5)</f>
        <v>451824.87</v>
      </c>
      <c r="I324" s="3">
        <f t="shared" si="184"/>
        <v>1397122.92</v>
      </c>
      <c r="J324" s="3">
        <f t="shared" si="204"/>
        <v>4479338.879999999</v>
      </c>
      <c r="K324" s="29"/>
      <c r="L324" s="29">
        <v>18387187</v>
      </c>
      <c r="M324" s="29">
        <v>18939382</v>
      </c>
      <c r="N324" s="29">
        <v>19446441</v>
      </c>
      <c r="O324" s="29">
        <f t="shared" si="185"/>
        <v>56773010</v>
      </c>
      <c r="Q324" s="17">
        <f t="shared" si="186"/>
        <v>7.8899090958890486E-2</v>
      </c>
      <c r="R324" s="29"/>
      <c r="S324" s="30">
        <v>3149</v>
      </c>
      <c r="T324" s="19">
        <f t="shared" si="187"/>
        <v>248.45320000000001</v>
      </c>
      <c r="U324" s="20">
        <f t="shared" si="188"/>
        <v>1.2169718009248062E-2</v>
      </c>
      <c r="V324" s="19">
        <f t="shared" si="189"/>
        <v>1388268.20479728</v>
      </c>
      <c r="W324" s="22"/>
      <c r="X324" s="21">
        <f t="shared" si="190"/>
        <v>208.16737213934323</v>
      </c>
      <c r="Y324" s="21">
        <f t="shared" si="191"/>
        <v>41135.748013131306</v>
      </c>
      <c r="Z324" s="22"/>
      <c r="AA324" s="23">
        <f t="shared" si="192"/>
        <v>6.1682033308039141</v>
      </c>
      <c r="AB324" s="23"/>
      <c r="AC324" s="21">
        <v>515964</v>
      </c>
      <c r="AD324" s="21">
        <f t="shared" si="193"/>
        <v>163.85011114639568</v>
      </c>
      <c r="AE324" s="23">
        <f t="shared" si="194"/>
        <v>3.6262037891974749E-3</v>
      </c>
      <c r="AF324" s="22">
        <f t="shared" si="195"/>
        <v>22981.192702304681</v>
      </c>
      <c r="AG324" s="22"/>
      <c r="AH324" s="24">
        <f t="shared" si="196"/>
        <v>3.4459728148605011</v>
      </c>
      <c r="AI324" s="25">
        <f t="shared" si="178"/>
        <v>217.78</v>
      </c>
      <c r="AJ324" s="29"/>
      <c r="AK324" s="26">
        <f t="shared" si="197"/>
        <v>21.778000000000002</v>
      </c>
      <c r="AL324" s="31">
        <f t="shared" si="179"/>
        <v>145237.48200000002</v>
      </c>
      <c r="AM324" s="31">
        <f t="shared" si="213"/>
        <v>46</v>
      </c>
      <c r="AN324" s="29"/>
      <c r="AO324" s="26">
        <f t="shared" si="180"/>
        <v>43.56</v>
      </c>
      <c r="AP324" s="31">
        <f t="shared" si="205"/>
        <v>290937.24</v>
      </c>
      <c r="AQ324" s="31">
        <f t="shared" si="214"/>
        <v>92</v>
      </c>
      <c r="AR324" s="29"/>
      <c r="AS324" s="26">
        <f t="shared" si="181"/>
        <v>65.334000000000003</v>
      </c>
      <c r="AT324" s="31">
        <f t="shared" si="198"/>
        <v>437672.46600000001</v>
      </c>
      <c r="AU324" s="31">
        <f t="shared" si="215"/>
        <v>139</v>
      </c>
      <c r="AV324" s="29"/>
      <c r="AW324" s="26">
        <f t="shared" si="182"/>
        <v>87.112000000000009</v>
      </c>
      <c r="AX324" s="31">
        <f t="shared" si="206"/>
        <v>585305.52800000005</v>
      </c>
      <c r="AY324" s="31">
        <f t="shared" si="216"/>
        <v>186</v>
      </c>
      <c r="AZ324" s="29"/>
      <c r="BA324" s="28">
        <f t="shared" si="183"/>
        <v>108.89</v>
      </c>
      <c r="BB324" s="31">
        <f t="shared" si="207"/>
        <v>733809.71</v>
      </c>
      <c r="BC324" s="31">
        <f t="shared" si="217"/>
        <v>233</v>
      </c>
      <c r="BD324" s="29"/>
      <c r="BE324" s="28">
        <f t="shared" si="199"/>
        <v>130.66800000000001</v>
      </c>
      <c r="BF324" s="31">
        <f t="shared" si="208"/>
        <v>883185.01199999999</v>
      </c>
      <c r="BG324" s="31">
        <f t="shared" si="218"/>
        <v>280</v>
      </c>
      <c r="BH324" s="29"/>
      <c r="BI324" s="28">
        <f t="shared" si="200"/>
        <v>152.446</v>
      </c>
      <c r="BJ324" s="31">
        <f t="shared" si="209"/>
        <v>1030382.514</v>
      </c>
      <c r="BK324" s="31">
        <f t="shared" si="219"/>
        <v>327</v>
      </c>
      <c r="BL324" s="29"/>
      <c r="BM324" s="28">
        <f t="shared" si="201"/>
        <v>174.22400000000002</v>
      </c>
      <c r="BN324" s="31">
        <f t="shared" si="210"/>
        <v>1184548.976</v>
      </c>
      <c r="BO324" s="31">
        <f t="shared" si="220"/>
        <v>376</v>
      </c>
      <c r="BP324" s="29"/>
      <c r="BQ324" s="28">
        <f t="shared" si="202"/>
        <v>196.00200000000001</v>
      </c>
      <c r="BR324" s="31">
        <f t="shared" si="211"/>
        <v>1336537.638</v>
      </c>
      <c r="BS324" s="31">
        <f t="shared" si="221"/>
        <v>424</v>
      </c>
      <c r="BT324" s="29"/>
      <c r="BU324" s="28">
        <f t="shared" si="203"/>
        <v>217.78</v>
      </c>
      <c r="BV324" s="31">
        <f t="shared" si="212"/>
        <v>1489397.42</v>
      </c>
      <c r="BW324" s="29"/>
    </row>
    <row r="325" spans="1:75" x14ac:dyDescent="0.4">
      <c r="A325" s="14">
        <v>6969</v>
      </c>
      <c r="B325" s="15" t="s">
        <v>357</v>
      </c>
      <c r="C325" s="3">
        <f>INDEX('[1]2013-14 ATR Data'!$A$1:$M$352,MATCH(A325,'[1]2013-14 ATR Data'!$A:$A,0),8)</f>
        <v>319608.81</v>
      </c>
      <c r="D325" s="3">
        <f>INDEX([2]Sheet1!$A$1:$N$343,MATCH(A325,[2]Sheet1!$A$1:$A$65536,0),6)</f>
        <v>231246.87</v>
      </c>
      <c r="E325" s="3">
        <f>INDEX('[3]2015-16 ATR Data'!$A$1:$K$372,MATCH($A325,'[3]2015-16 ATR Data'!$A:$A,0),6)</f>
        <v>194606.09</v>
      </c>
      <c r="F325" s="3">
        <f>INDEX('[4]349y2014'!$A$1:$CK$352,MATCH(A325,'[4]349y2014'!$A:$A,0),5)</f>
        <v>60413.84</v>
      </c>
      <c r="G325" s="3">
        <f>INDEX('[4]343y2015'!$A$1:$J$346,MATCH(A325,'[4]343y2015'!$A:$A,0),5)</f>
        <v>56102.559999999998</v>
      </c>
      <c r="H325" s="3">
        <f>INDEX('[4]340y2016'!$A$1:$H$343,MATCH(A325,'[4]340y2016'!$A:$A,0),5)</f>
        <v>43670.7</v>
      </c>
      <c r="I325" s="3">
        <f t="shared" si="184"/>
        <v>150935.39000000001</v>
      </c>
      <c r="J325" s="3">
        <f t="shared" si="204"/>
        <v>585274.66999999993</v>
      </c>
      <c r="K325" s="29"/>
      <c r="L325" s="29">
        <v>2610765</v>
      </c>
      <c r="M325" s="29">
        <v>2493484</v>
      </c>
      <c r="N325" s="29">
        <v>2447258</v>
      </c>
      <c r="O325" s="29">
        <f t="shared" si="185"/>
        <v>7551507</v>
      </c>
      <c r="Q325" s="17">
        <f t="shared" si="186"/>
        <v>7.7504353766738199E-2</v>
      </c>
      <c r="R325" s="29"/>
      <c r="S325" s="30">
        <v>343.7</v>
      </c>
      <c r="T325" s="19">
        <f t="shared" si="187"/>
        <v>26.638200000000001</v>
      </c>
      <c r="U325" s="20">
        <f t="shared" si="188"/>
        <v>1.3047905290571895E-3</v>
      </c>
      <c r="V325" s="19">
        <f t="shared" si="189"/>
        <v>148844.79689950019</v>
      </c>
      <c r="W325" s="22"/>
      <c r="X325" s="21">
        <f t="shared" si="190"/>
        <v>22.318907917154025</v>
      </c>
      <c r="Y325" s="21">
        <f t="shared" si="191"/>
        <v>4489.7925030527877</v>
      </c>
      <c r="Z325" s="22"/>
      <c r="AA325" s="23">
        <f t="shared" si="192"/>
        <v>0.67323324382258021</v>
      </c>
      <c r="AB325" s="23"/>
      <c r="AC325" s="21">
        <v>77827</v>
      </c>
      <c r="AD325" s="21">
        <f t="shared" si="193"/>
        <v>226.43875472796043</v>
      </c>
      <c r="AE325" s="23">
        <f t="shared" si="194"/>
        <v>5.011367185964526E-3</v>
      </c>
      <c r="AF325" s="22">
        <f t="shared" si="195"/>
        <v>31759.71393161692</v>
      </c>
      <c r="AG325" s="22"/>
      <c r="AH325" s="24">
        <f t="shared" si="196"/>
        <v>4.7622902881416884</v>
      </c>
      <c r="AI325" s="25">
        <f t="shared" si="178"/>
        <v>27.75</v>
      </c>
      <c r="AJ325" s="29"/>
      <c r="AK325" s="26">
        <f t="shared" si="197"/>
        <v>2.7750000000000004</v>
      </c>
      <c r="AL325" s="31">
        <f t="shared" si="179"/>
        <v>18506.475000000002</v>
      </c>
      <c r="AM325" s="31">
        <f t="shared" si="213"/>
        <v>54</v>
      </c>
      <c r="AN325" s="29"/>
      <c r="AO325" s="26">
        <f t="shared" si="180"/>
        <v>5.55</v>
      </c>
      <c r="AP325" s="31">
        <f t="shared" si="205"/>
        <v>37068.449999999997</v>
      </c>
      <c r="AQ325" s="31">
        <f t="shared" si="214"/>
        <v>108</v>
      </c>
      <c r="AR325" s="29"/>
      <c r="AS325" s="26">
        <f t="shared" si="181"/>
        <v>8.3249999999999993</v>
      </c>
      <c r="AT325" s="31">
        <f t="shared" si="198"/>
        <v>55769.174999999996</v>
      </c>
      <c r="AU325" s="31">
        <f t="shared" si="215"/>
        <v>162</v>
      </c>
      <c r="AV325" s="29"/>
      <c r="AW325" s="26">
        <f t="shared" si="182"/>
        <v>11.100000000000001</v>
      </c>
      <c r="AX325" s="31">
        <f t="shared" si="206"/>
        <v>74580.900000000009</v>
      </c>
      <c r="AY325" s="31">
        <f t="shared" si="216"/>
        <v>217</v>
      </c>
      <c r="AZ325" s="29"/>
      <c r="BA325" s="28">
        <f t="shared" si="183"/>
        <v>13.875</v>
      </c>
      <c r="BB325" s="31">
        <f t="shared" si="207"/>
        <v>93503.625</v>
      </c>
      <c r="BC325" s="31">
        <f t="shared" si="217"/>
        <v>272</v>
      </c>
      <c r="BD325" s="29"/>
      <c r="BE325" s="28">
        <f t="shared" si="199"/>
        <v>16.649999999999999</v>
      </c>
      <c r="BF325" s="31">
        <f t="shared" si="208"/>
        <v>112537.34999999999</v>
      </c>
      <c r="BG325" s="31">
        <f t="shared" si="218"/>
        <v>327</v>
      </c>
      <c r="BH325" s="29"/>
      <c r="BI325" s="28">
        <f t="shared" si="200"/>
        <v>19.424999999999997</v>
      </c>
      <c r="BJ325" s="31">
        <f t="shared" si="209"/>
        <v>131293.57499999998</v>
      </c>
      <c r="BK325" s="31">
        <f t="shared" si="219"/>
        <v>382</v>
      </c>
      <c r="BL325" s="29"/>
      <c r="BM325" s="28">
        <f t="shared" si="201"/>
        <v>22.200000000000003</v>
      </c>
      <c r="BN325" s="31">
        <f t="shared" si="210"/>
        <v>150937.80000000002</v>
      </c>
      <c r="BO325" s="31">
        <f t="shared" si="220"/>
        <v>439</v>
      </c>
      <c r="BP325" s="29"/>
      <c r="BQ325" s="28">
        <f t="shared" si="202"/>
        <v>24.975000000000001</v>
      </c>
      <c r="BR325" s="31">
        <f t="shared" si="211"/>
        <v>170304.52500000002</v>
      </c>
      <c r="BS325" s="31">
        <f t="shared" si="221"/>
        <v>496</v>
      </c>
      <c r="BT325" s="29"/>
      <c r="BU325" s="28">
        <f t="shared" si="203"/>
        <v>27.75</v>
      </c>
      <c r="BV325" s="31">
        <f t="shared" si="212"/>
        <v>189782.25</v>
      </c>
      <c r="BW325" s="29"/>
    </row>
    <row r="326" spans="1:75" x14ac:dyDescent="0.4">
      <c r="A326" s="14">
        <v>6975</v>
      </c>
      <c r="B326" s="15" t="s">
        <v>358</v>
      </c>
      <c r="C326" s="3">
        <f>INDEX('[1]2013-14 ATR Data'!$A$1:$M$352,MATCH(A326,'[1]2013-14 ATR Data'!$A:$A,0),8)</f>
        <v>208226.81</v>
      </c>
      <c r="D326" s="3">
        <f>INDEX([2]Sheet1!$A$1:$N$343,MATCH(A326,[2]Sheet1!$A$1:$A$65536,0),6)</f>
        <v>207484.28</v>
      </c>
      <c r="E326" s="3">
        <f>INDEX('[3]2015-16 ATR Data'!$A$1:$K$372,MATCH($A326,'[3]2015-16 ATR Data'!$A:$A,0),6)</f>
        <v>211662.18</v>
      </c>
      <c r="F326" s="3">
        <f>INDEX('[4]349y2014'!$A$1:$CK$352,MATCH(A326,'[4]349y2014'!$A:$A,0),5)</f>
        <v>5832.86</v>
      </c>
      <c r="G326" s="3">
        <f>INDEX('[4]343y2015'!$A$1:$J$346,MATCH(A326,'[4]343y2015'!$A:$A,0),5)</f>
        <v>13617.43</v>
      </c>
      <c r="H326" s="3">
        <f>INDEX('[4]340y2016'!$A$1:$H$343,MATCH(A326,'[4]340y2016'!$A:$A,0),5)</f>
        <v>24660.86</v>
      </c>
      <c r="I326" s="3">
        <f t="shared" si="184"/>
        <v>187001.32</v>
      </c>
      <c r="J326" s="3">
        <f t="shared" si="204"/>
        <v>583262.12</v>
      </c>
      <c r="K326" s="29"/>
      <c r="L326" s="29">
        <v>7339079</v>
      </c>
      <c r="M326" s="29">
        <v>7664027</v>
      </c>
      <c r="N326" s="29">
        <v>7926002</v>
      </c>
      <c r="O326" s="29">
        <f t="shared" si="185"/>
        <v>22929108</v>
      </c>
      <c r="Q326" s="17">
        <f t="shared" si="186"/>
        <v>2.5437628014138187E-2</v>
      </c>
      <c r="R326" s="29"/>
      <c r="S326" s="30">
        <v>1307.3</v>
      </c>
      <c r="T326" s="19">
        <f t="shared" si="187"/>
        <v>33.254600000000003</v>
      </c>
      <c r="U326" s="20">
        <f t="shared" si="188"/>
        <v>1.6288745909102424E-3</v>
      </c>
      <c r="V326" s="19">
        <f t="shared" si="189"/>
        <v>185814.88925581006</v>
      </c>
      <c r="W326" s="22"/>
      <c r="X326" s="21">
        <f t="shared" si="190"/>
        <v>27.862481519839566</v>
      </c>
      <c r="Y326" s="21">
        <f t="shared" si="191"/>
        <v>17077.409773758831</v>
      </c>
      <c r="Z326" s="22"/>
      <c r="AA326" s="23">
        <f t="shared" si="192"/>
        <v>2.5607152157383162</v>
      </c>
      <c r="AB326" s="23"/>
      <c r="AC326" s="21">
        <v>77062</v>
      </c>
      <c r="AD326" s="21">
        <f t="shared" si="193"/>
        <v>58.947448940564527</v>
      </c>
      <c r="AE326" s="23">
        <f t="shared" si="194"/>
        <v>1.3045792963839677E-3</v>
      </c>
      <c r="AF326" s="22">
        <f t="shared" si="195"/>
        <v>8267.816688888337</v>
      </c>
      <c r="AG326" s="22"/>
      <c r="AH326" s="24">
        <f t="shared" si="196"/>
        <v>1.2397385948250619</v>
      </c>
      <c r="AI326" s="25">
        <f t="shared" si="178"/>
        <v>31.66</v>
      </c>
      <c r="AJ326" s="29"/>
      <c r="AK326" s="26">
        <f t="shared" si="197"/>
        <v>3.1660000000000004</v>
      </c>
      <c r="AL326" s="31">
        <f t="shared" si="179"/>
        <v>21114.054000000004</v>
      </c>
      <c r="AM326" s="31">
        <f t="shared" si="213"/>
        <v>16</v>
      </c>
      <c r="AN326" s="29"/>
      <c r="AO326" s="26">
        <f t="shared" si="180"/>
        <v>6.33</v>
      </c>
      <c r="AP326" s="31">
        <f t="shared" si="205"/>
        <v>42278.07</v>
      </c>
      <c r="AQ326" s="31">
        <f t="shared" si="214"/>
        <v>32</v>
      </c>
      <c r="AR326" s="29"/>
      <c r="AS326" s="26">
        <f t="shared" si="181"/>
        <v>9.4979999999999993</v>
      </c>
      <c r="AT326" s="31">
        <f t="shared" si="198"/>
        <v>63627.101999999999</v>
      </c>
      <c r="AU326" s="31">
        <f t="shared" si="215"/>
        <v>49</v>
      </c>
      <c r="AV326" s="29"/>
      <c r="AW326" s="26">
        <f t="shared" si="182"/>
        <v>12.664000000000001</v>
      </c>
      <c r="AX326" s="31">
        <f t="shared" si="206"/>
        <v>85089.416000000012</v>
      </c>
      <c r="AY326" s="31">
        <f t="shared" si="216"/>
        <v>65</v>
      </c>
      <c r="AZ326" s="29"/>
      <c r="BA326" s="28">
        <f t="shared" si="183"/>
        <v>15.83</v>
      </c>
      <c r="BB326" s="31">
        <f t="shared" si="207"/>
        <v>106678.37</v>
      </c>
      <c r="BC326" s="31">
        <f t="shared" si="217"/>
        <v>82</v>
      </c>
      <c r="BD326" s="29"/>
      <c r="BE326" s="28">
        <f t="shared" si="199"/>
        <v>18.995999999999999</v>
      </c>
      <c r="BF326" s="31">
        <f t="shared" si="208"/>
        <v>128393.96399999999</v>
      </c>
      <c r="BG326" s="31">
        <f t="shared" si="218"/>
        <v>98</v>
      </c>
      <c r="BH326" s="29"/>
      <c r="BI326" s="28">
        <f t="shared" si="200"/>
        <v>22.161999999999999</v>
      </c>
      <c r="BJ326" s="31">
        <f t="shared" si="209"/>
        <v>149792.95799999998</v>
      </c>
      <c r="BK326" s="31">
        <f t="shared" si="219"/>
        <v>115</v>
      </c>
      <c r="BL326" s="29"/>
      <c r="BM326" s="28">
        <f t="shared" si="201"/>
        <v>25.328000000000003</v>
      </c>
      <c r="BN326" s="31">
        <f t="shared" si="210"/>
        <v>172205.07200000001</v>
      </c>
      <c r="BO326" s="31">
        <f t="shared" si="220"/>
        <v>132</v>
      </c>
      <c r="BP326" s="29"/>
      <c r="BQ326" s="28">
        <f t="shared" si="202"/>
        <v>28.494</v>
      </c>
      <c r="BR326" s="31">
        <f t="shared" si="211"/>
        <v>194300.58600000001</v>
      </c>
      <c r="BS326" s="31">
        <f t="shared" si="221"/>
        <v>149</v>
      </c>
      <c r="BT326" s="29"/>
      <c r="BU326" s="28">
        <f t="shared" si="203"/>
        <v>31.66</v>
      </c>
      <c r="BV326" s="31">
        <f t="shared" si="212"/>
        <v>216522.74</v>
      </c>
      <c r="BW326" s="29"/>
    </row>
    <row r="327" spans="1:75" x14ac:dyDescent="0.4">
      <c r="A327" s="14">
        <v>6983</v>
      </c>
      <c r="B327" s="15" t="s">
        <v>359</v>
      </c>
      <c r="C327" s="3">
        <f>INDEX('[1]2013-14 ATR Data'!$A$1:$M$352,MATCH(A327,'[1]2013-14 ATR Data'!$A:$A,0),8)</f>
        <v>453538.06</v>
      </c>
      <c r="D327" s="3">
        <f>INDEX([2]Sheet1!$A$1:$N$343,MATCH(A327,[2]Sheet1!$A$1:$A$65536,0),6)</f>
        <v>481308.06</v>
      </c>
      <c r="E327" s="3">
        <f>INDEX('[3]2015-16 ATR Data'!$A$1:$K$372,MATCH($A327,'[3]2015-16 ATR Data'!$A:$A,0),6)</f>
        <v>449533.95</v>
      </c>
      <c r="F327" s="3">
        <f>INDEX('[4]349y2014'!$A$1:$CK$352,MATCH(A327,'[4]349y2014'!$A:$A,0),5)</f>
        <v>63854.58</v>
      </c>
      <c r="G327" s="3">
        <f>INDEX('[4]343y2015'!$A$1:$J$346,MATCH(A327,'[4]343y2015'!$A:$A,0),5)</f>
        <v>55064.58</v>
      </c>
      <c r="H327" s="3">
        <f>INDEX('[4]340y2016'!$A$1:$H$343,MATCH(A327,'[4]340y2016'!$A:$A,0),5)</f>
        <v>87605.16</v>
      </c>
      <c r="I327" s="3">
        <f t="shared" si="184"/>
        <v>361928.79000000004</v>
      </c>
      <c r="J327" s="3">
        <f t="shared" si="204"/>
        <v>1177855.75</v>
      </c>
      <c r="K327" s="29"/>
      <c r="L327" s="29">
        <v>5257939</v>
      </c>
      <c r="M327" s="29">
        <v>5653008</v>
      </c>
      <c r="N327" s="29">
        <v>5711156</v>
      </c>
      <c r="O327" s="29">
        <f t="shared" si="185"/>
        <v>16622103</v>
      </c>
      <c r="Q327" s="17">
        <f t="shared" si="186"/>
        <v>7.0860814061854863E-2</v>
      </c>
      <c r="R327" s="29"/>
      <c r="S327" s="30">
        <v>929</v>
      </c>
      <c r="T327" s="19">
        <f t="shared" si="187"/>
        <v>65.829700000000003</v>
      </c>
      <c r="U327" s="20">
        <f t="shared" si="188"/>
        <v>3.2244659583108492E-3</v>
      </c>
      <c r="V327" s="19">
        <f t="shared" si="189"/>
        <v>367832.97394174634</v>
      </c>
      <c r="W327" s="22"/>
      <c r="X327" s="21">
        <f t="shared" si="190"/>
        <v>55.155641616696109</v>
      </c>
      <c r="Y327" s="21">
        <f t="shared" si="191"/>
        <v>12135.633504032703</v>
      </c>
      <c r="Z327" s="22"/>
      <c r="AA327" s="23">
        <f t="shared" si="192"/>
        <v>1.8197081277601894</v>
      </c>
      <c r="AB327" s="23"/>
      <c r="AC327" s="21">
        <v>158076</v>
      </c>
      <c r="AD327" s="21">
        <f t="shared" si="193"/>
        <v>170.15715823466093</v>
      </c>
      <c r="AE327" s="23">
        <f t="shared" si="194"/>
        <v>3.7657864717486026E-3</v>
      </c>
      <c r="AF327" s="22">
        <f t="shared" si="195"/>
        <v>23865.802810310222</v>
      </c>
      <c r="AG327" s="22"/>
      <c r="AH327" s="24">
        <f t="shared" si="196"/>
        <v>3.5786179052796854</v>
      </c>
      <c r="AI327" s="25">
        <f t="shared" ref="AI327:AI340" si="222">ROUND(AH327+AA327+X327,2)</f>
        <v>60.55</v>
      </c>
      <c r="AJ327" s="29"/>
      <c r="AK327" s="26">
        <f t="shared" si="197"/>
        <v>6.0549999999999997</v>
      </c>
      <c r="AL327" s="31">
        <f t="shared" ref="AL327:AL339" si="223">AK327*$AL$342</f>
        <v>40380.794999999998</v>
      </c>
      <c r="AM327" s="31">
        <f t="shared" si="213"/>
        <v>43</v>
      </c>
      <c r="AN327" s="29"/>
      <c r="AO327" s="26">
        <f t="shared" ref="AO327:AO339" si="224">ROUND(AI327*0.2,2)</f>
        <v>12.11</v>
      </c>
      <c r="AP327" s="31">
        <f t="shared" si="205"/>
        <v>80882.69</v>
      </c>
      <c r="AQ327" s="31">
        <f t="shared" si="214"/>
        <v>87</v>
      </c>
      <c r="AR327" s="29"/>
      <c r="AS327" s="26">
        <f t="shared" ref="AS327:AS340" si="225">AI327*0.3</f>
        <v>18.164999999999999</v>
      </c>
      <c r="AT327" s="31">
        <f t="shared" si="198"/>
        <v>121687.33499999999</v>
      </c>
      <c r="AU327" s="31">
        <f t="shared" si="215"/>
        <v>131</v>
      </c>
      <c r="AV327" s="29"/>
      <c r="AW327" s="26">
        <f t="shared" ref="AW327:AW339" si="226">(AI327*0.4)</f>
        <v>24.22</v>
      </c>
      <c r="AX327" s="31">
        <f t="shared" si="206"/>
        <v>162734.18</v>
      </c>
      <c r="AY327" s="31">
        <f t="shared" si="216"/>
        <v>175</v>
      </c>
      <c r="AZ327" s="29"/>
      <c r="BA327" s="28">
        <f t="shared" ref="BA327:BA339" si="227">AI327*0.5</f>
        <v>30.274999999999999</v>
      </c>
      <c r="BB327" s="31">
        <f t="shared" si="207"/>
        <v>204023.22499999998</v>
      </c>
      <c r="BC327" s="31">
        <f t="shared" si="217"/>
        <v>220</v>
      </c>
      <c r="BD327" s="29"/>
      <c r="BE327" s="28">
        <f t="shared" si="199"/>
        <v>36.33</v>
      </c>
      <c r="BF327" s="31">
        <f t="shared" si="208"/>
        <v>245554.47</v>
      </c>
      <c r="BG327" s="31">
        <f t="shared" si="218"/>
        <v>264</v>
      </c>
      <c r="BH327" s="29"/>
      <c r="BI327" s="28">
        <f t="shared" si="200"/>
        <v>42.384999999999998</v>
      </c>
      <c r="BJ327" s="31">
        <f t="shared" si="209"/>
        <v>286480.21499999997</v>
      </c>
      <c r="BK327" s="31">
        <f t="shared" si="219"/>
        <v>308</v>
      </c>
      <c r="BL327" s="29"/>
      <c r="BM327" s="28">
        <f t="shared" si="201"/>
        <v>48.44</v>
      </c>
      <c r="BN327" s="31">
        <f t="shared" si="210"/>
        <v>329343.56</v>
      </c>
      <c r="BO327" s="31">
        <f t="shared" si="220"/>
        <v>355</v>
      </c>
      <c r="BP327" s="29"/>
      <c r="BQ327" s="28">
        <f t="shared" si="202"/>
        <v>54.494999999999997</v>
      </c>
      <c r="BR327" s="31">
        <f t="shared" si="211"/>
        <v>371601.40499999997</v>
      </c>
      <c r="BS327" s="31">
        <f t="shared" si="221"/>
        <v>400</v>
      </c>
      <c r="BT327" s="29"/>
      <c r="BU327" s="28">
        <f t="shared" si="203"/>
        <v>60.55</v>
      </c>
      <c r="BV327" s="31">
        <f t="shared" si="212"/>
        <v>414101.44999999995</v>
      </c>
      <c r="BW327" s="29"/>
    </row>
    <row r="328" spans="1:75" x14ac:dyDescent="0.4">
      <c r="A328" s="14">
        <v>6985</v>
      </c>
      <c r="B328" s="15" t="s">
        <v>360</v>
      </c>
      <c r="C328" s="3">
        <f>INDEX('[1]2013-14 ATR Data'!$A$1:$M$352,MATCH(A328,'[1]2013-14 ATR Data'!$A:$A,0),8)</f>
        <v>422465</v>
      </c>
      <c r="D328" s="3">
        <f>INDEX([2]Sheet1!$A$1:$N$343,MATCH(A328,[2]Sheet1!$A$1:$A$65536,0),6)</f>
        <v>440078.16</v>
      </c>
      <c r="E328" s="3">
        <f>INDEX('[3]2015-16 ATR Data'!$A$1:$K$372,MATCH($A328,'[3]2015-16 ATR Data'!$A:$A,0),6)</f>
        <v>415064.63</v>
      </c>
      <c r="F328" s="3">
        <f>INDEX('[4]349y2014'!$A$1:$CK$352,MATCH(A328,'[4]349y2014'!$A:$A,0),5)</f>
        <v>39683.71</v>
      </c>
      <c r="G328" s="3">
        <f>INDEX('[4]343y2015'!$A$1:$J$346,MATCH(A328,'[4]343y2015'!$A:$A,0),5)</f>
        <v>36840.85</v>
      </c>
      <c r="H328" s="3">
        <f>INDEX('[4]340y2016'!$A$1:$H$343,MATCH(A328,'[4]340y2016'!$A:$A,0),5)</f>
        <v>44366.14</v>
      </c>
      <c r="I328" s="3">
        <f t="shared" ref="I328:I339" si="228">E328-H328</f>
        <v>370698.49</v>
      </c>
      <c r="J328" s="3">
        <f t="shared" si="204"/>
        <v>1156717.0900000001</v>
      </c>
      <c r="K328" s="29"/>
      <c r="L328" s="29">
        <v>5262114</v>
      </c>
      <c r="M328" s="29">
        <v>5503086</v>
      </c>
      <c r="N328" s="29">
        <v>5399225</v>
      </c>
      <c r="O328" s="29">
        <f t="shared" ref="O328:O339" si="229">SUM(L328:N328)</f>
        <v>16164425</v>
      </c>
      <c r="Q328" s="17">
        <f t="shared" ref="Q328:Q339" si="230">(J328/O328)</f>
        <v>7.1559433137893869E-2</v>
      </c>
      <c r="R328" s="29"/>
      <c r="S328" s="30">
        <v>874.6</v>
      </c>
      <c r="T328" s="19">
        <f t="shared" ref="T328:T339" si="231">ROUND(S328*Q328,4)</f>
        <v>62.585900000000002</v>
      </c>
      <c r="U328" s="20">
        <f t="shared" ref="U328:U339" si="232">T328/$T$345</f>
        <v>3.0655783638729476E-3</v>
      </c>
      <c r="V328" s="19">
        <f t="shared" ref="V328:V339" si="233">U328*(0.9*$I$345)</f>
        <v>349707.77208191354</v>
      </c>
      <c r="W328" s="22"/>
      <c r="X328" s="21">
        <f t="shared" ref="X328:X339" si="234">V328/$V$345</f>
        <v>52.43781257788477</v>
      </c>
      <c r="Y328" s="21">
        <f t="shared" ref="Y328:Y339" si="235">(S328/$S$345)*(0.05*$I$345)</f>
        <v>11425.00006741335</v>
      </c>
      <c r="Z328" s="22"/>
      <c r="AA328" s="23">
        <f t="shared" ref="AA328:AA339" si="236">Y328/$V$345</f>
        <v>1.7131504074693882</v>
      </c>
      <c r="AB328" s="23"/>
      <c r="AC328" s="21">
        <v>134086</v>
      </c>
      <c r="AD328" s="21">
        <f t="shared" ref="AD328:AD339" si="237">AC328/S328</f>
        <v>153.31122798993826</v>
      </c>
      <c r="AE328" s="23">
        <f t="shared" ref="AE328:AE339" si="238">AD328/$AD$345</f>
        <v>3.3929653875359087E-3</v>
      </c>
      <c r="AF328" s="22">
        <f t="shared" ref="AF328:AF339" si="239">AE328*(0.05*$I$345)</f>
        <v>21503.036215311364</v>
      </c>
      <c r="AG328" s="22"/>
      <c r="AH328" s="24">
        <f t="shared" ref="AH328:AH339" si="240">AF328/$V$345</f>
        <v>3.2243269178754481</v>
      </c>
      <c r="AI328" s="25">
        <f t="shared" si="222"/>
        <v>57.38</v>
      </c>
      <c r="AJ328" s="29"/>
      <c r="AK328" s="26">
        <f t="shared" ref="AK328:AK340" si="241">AI328*0.1</f>
        <v>5.7380000000000004</v>
      </c>
      <c r="AL328" s="31">
        <f t="shared" si="223"/>
        <v>38266.722000000002</v>
      </c>
      <c r="AM328" s="31">
        <f t="shared" si="213"/>
        <v>44</v>
      </c>
      <c r="AN328" s="29"/>
      <c r="AO328" s="26">
        <f t="shared" si="224"/>
        <v>11.48</v>
      </c>
      <c r="AP328" s="31">
        <f t="shared" si="205"/>
        <v>76674.92</v>
      </c>
      <c r="AQ328" s="31">
        <f t="shared" si="214"/>
        <v>88</v>
      </c>
      <c r="AR328" s="29"/>
      <c r="AS328" s="26">
        <f t="shared" si="225"/>
        <v>17.213999999999999</v>
      </c>
      <c r="AT328" s="31">
        <f t="shared" ref="AT328:AT339" si="242">AS328*$AT$342</f>
        <v>115316.586</v>
      </c>
      <c r="AU328" s="31">
        <f t="shared" si="215"/>
        <v>132</v>
      </c>
      <c r="AV328" s="29"/>
      <c r="AW328" s="26">
        <f t="shared" si="226"/>
        <v>22.952000000000002</v>
      </c>
      <c r="AX328" s="31">
        <f t="shared" si="206"/>
        <v>154214.48800000001</v>
      </c>
      <c r="AY328" s="31">
        <f t="shared" si="216"/>
        <v>176</v>
      </c>
      <c r="AZ328" s="29"/>
      <c r="BA328" s="28">
        <f t="shared" si="227"/>
        <v>28.69</v>
      </c>
      <c r="BB328" s="31">
        <f t="shared" si="207"/>
        <v>193341.91</v>
      </c>
      <c r="BC328" s="31">
        <f t="shared" si="217"/>
        <v>221</v>
      </c>
      <c r="BD328" s="29"/>
      <c r="BE328" s="28">
        <f t="shared" ref="BE328:BE339" si="243">$AI328*0.6</f>
        <v>34.427999999999997</v>
      </c>
      <c r="BF328" s="31">
        <f t="shared" si="208"/>
        <v>232698.85199999998</v>
      </c>
      <c r="BG328" s="31">
        <f t="shared" si="218"/>
        <v>266</v>
      </c>
      <c r="BH328" s="29"/>
      <c r="BI328" s="28">
        <f t="shared" ref="BI328:BI339" si="244">$AI328*0.7</f>
        <v>40.165999999999997</v>
      </c>
      <c r="BJ328" s="31">
        <f t="shared" si="209"/>
        <v>271481.99400000001</v>
      </c>
      <c r="BK328" s="31">
        <f t="shared" si="219"/>
        <v>310</v>
      </c>
      <c r="BL328" s="29"/>
      <c r="BM328" s="28">
        <f t="shared" ref="BM328:BM339" si="245">$AI328*0.8</f>
        <v>45.904000000000003</v>
      </c>
      <c r="BN328" s="31">
        <f t="shared" si="210"/>
        <v>312101.29600000003</v>
      </c>
      <c r="BO328" s="31">
        <f t="shared" si="220"/>
        <v>357</v>
      </c>
      <c r="BP328" s="29"/>
      <c r="BQ328" s="28">
        <f t="shared" ref="BQ328:BQ339" si="246">$AI328*0.9</f>
        <v>51.642000000000003</v>
      </c>
      <c r="BR328" s="31">
        <f t="shared" si="211"/>
        <v>352146.79800000001</v>
      </c>
      <c r="BS328" s="31">
        <f t="shared" si="221"/>
        <v>403</v>
      </c>
      <c r="BT328" s="29"/>
      <c r="BU328" s="28">
        <f t="shared" ref="BU328:BU339" si="247">$AI328</f>
        <v>57.38</v>
      </c>
      <c r="BV328" s="31">
        <f t="shared" si="212"/>
        <v>392421.82</v>
      </c>
      <c r="BW328" s="29"/>
    </row>
    <row r="329" spans="1:75" x14ac:dyDescent="0.4">
      <c r="A329" s="14">
        <v>6987</v>
      </c>
      <c r="B329" s="15" t="s">
        <v>361</v>
      </c>
      <c r="C329" s="3">
        <f>INDEX('[1]2013-14 ATR Data'!$A$1:$M$352,MATCH(A329,'[1]2013-14 ATR Data'!$A:$A,0),8)</f>
        <v>183870.39</v>
      </c>
      <c r="D329" s="3">
        <f>INDEX([2]Sheet1!$A$1:$N$343,MATCH(A329,[2]Sheet1!$A$1:$A$65536,0),6)</f>
        <v>193960.69</v>
      </c>
      <c r="E329" s="3">
        <f>INDEX('[3]2015-16 ATR Data'!$A$1:$K$372,MATCH($A329,'[3]2015-16 ATR Data'!$A:$A,0),6)</f>
        <v>179501.38</v>
      </c>
      <c r="F329" s="3">
        <f>INDEX('[4]349y2014'!$A$1:$CK$352,MATCH(A329,'[4]349y2014'!$A:$A,0),5)</f>
        <v>45282.5</v>
      </c>
      <c r="G329" s="3">
        <f>INDEX('[4]343y2015'!$A$1:$J$346,MATCH(A329,'[4]343y2015'!$A:$A,0),5)</f>
        <v>55410.22</v>
      </c>
      <c r="H329" s="3">
        <f>INDEX('[4]340y2016'!$A$1:$H$343,MATCH(A329,'[4]340y2016'!$A:$A,0),5)</f>
        <v>52555.93</v>
      </c>
      <c r="I329" s="3">
        <f t="shared" si="228"/>
        <v>126945.45000000001</v>
      </c>
      <c r="J329" s="3">
        <f t="shared" ref="J329:J339" si="248">SUM(C329:E329)-(SUM(F329:H329))</f>
        <v>404083.80999999994</v>
      </c>
      <c r="K329" s="29"/>
      <c r="L329" s="29">
        <v>4284257</v>
      </c>
      <c r="M329" s="29">
        <v>4349663</v>
      </c>
      <c r="N329" s="29">
        <v>4415220</v>
      </c>
      <c r="O329" s="29">
        <f t="shared" si="229"/>
        <v>13049140</v>
      </c>
      <c r="Q329" s="17">
        <f t="shared" si="230"/>
        <v>3.0966317320528399E-2</v>
      </c>
      <c r="R329" s="29"/>
      <c r="S329" s="30">
        <v>649</v>
      </c>
      <c r="T329" s="19">
        <f t="shared" si="231"/>
        <v>20.097100000000001</v>
      </c>
      <c r="U329" s="20">
        <f t="shared" si="232"/>
        <v>9.8439480676304112E-4</v>
      </c>
      <c r="V329" s="19">
        <f t="shared" si="233"/>
        <v>112295.45418868186</v>
      </c>
      <c r="W329" s="22"/>
      <c r="X329" s="21">
        <f t="shared" si="234"/>
        <v>16.838424679664396</v>
      </c>
      <c r="Y329" s="21">
        <f t="shared" si="235"/>
        <v>8477.9614037860338</v>
      </c>
      <c r="Z329" s="22"/>
      <c r="AA329" s="23">
        <f t="shared" si="236"/>
        <v>1.2712492733222422</v>
      </c>
      <c r="AB329" s="23"/>
      <c r="AC329" s="21">
        <v>59311</v>
      </c>
      <c r="AD329" s="21">
        <f t="shared" si="237"/>
        <v>91.388289676425273</v>
      </c>
      <c r="AE329" s="23">
        <f t="shared" si="238"/>
        <v>2.0225348642994782E-3</v>
      </c>
      <c r="AF329" s="22">
        <f t="shared" si="239"/>
        <v>12817.885084688698</v>
      </c>
      <c r="AG329" s="22"/>
      <c r="AH329" s="24">
        <f t="shared" si="240"/>
        <v>1.9220100591825908</v>
      </c>
      <c r="AI329" s="25">
        <f t="shared" si="222"/>
        <v>20.03</v>
      </c>
      <c r="AJ329" s="29"/>
      <c r="AK329" s="26">
        <f t="shared" si="241"/>
        <v>2.0030000000000001</v>
      </c>
      <c r="AL329" s="31">
        <f t="shared" si="223"/>
        <v>13358.007000000001</v>
      </c>
      <c r="AM329" s="31">
        <f t="shared" si="213"/>
        <v>21</v>
      </c>
      <c r="AN329" s="29"/>
      <c r="AO329" s="26">
        <f t="shared" si="224"/>
        <v>4.01</v>
      </c>
      <c r="AP329" s="31">
        <f t="shared" ref="AP329:AP339" si="249">AO329*$AP$342</f>
        <v>26782.789999999997</v>
      </c>
      <c r="AQ329" s="31">
        <f t="shared" si="214"/>
        <v>41</v>
      </c>
      <c r="AR329" s="29"/>
      <c r="AS329" s="26">
        <f t="shared" si="225"/>
        <v>6.0090000000000003</v>
      </c>
      <c r="AT329" s="31">
        <f t="shared" si="242"/>
        <v>40254.291000000005</v>
      </c>
      <c r="AU329" s="31">
        <f t="shared" si="215"/>
        <v>62</v>
      </c>
      <c r="AV329" s="29"/>
      <c r="AW329" s="26">
        <f t="shared" si="226"/>
        <v>8.0120000000000005</v>
      </c>
      <c r="AX329" s="31">
        <f t="shared" ref="AX329:AX339" si="250">AW329*$AX$342</f>
        <v>53832.628000000004</v>
      </c>
      <c r="AY329" s="31">
        <f t="shared" si="216"/>
        <v>83</v>
      </c>
      <c r="AZ329" s="29"/>
      <c r="BA329" s="28">
        <f t="shared" si="227"/>
        <v>10.015000000000001</v>
      </c>
      <c r="BB329" s="31">
        <f t="shared" ref="BB329:BB339" si="251">BA329*$BB$342</f>
        <v>67491.085000000006</v>
      </c>
      <c r="BC329" s="31">
        <f t="shared" si="217"/>
        <v>104</v>
      </c>
      <c r="BD329" s="29"/>
      <c r="BE329" s="28">
        <f t="shared" si="243"/>
        <v>12.018000000000001</v>
      </c>
      <c r="BF329" s="31">
        <f t="shared" ref="BF329:BF339" si="252">BE329*$BF$342</f>
        <v>81229.662000000011</v>
      </c>
      <c r="BG329" s="31">
        <f t="shared" si="218"/>
        <v>125</v>
      </c>
      <c r="BH329" s="29"/>
      <c r="BI329" s="28">
        <f t="shared" si="244"/>
        <v>14.020999999999999</v>
      </c>
      <c r="BJ329" s="31">
        <f t="shared" ref="BJ329:BJ339" si="253">BI329*$BF$342</f>
        <v>94767.938999999998</v>
      </c>
      <c r="BK329" s="31">
        <f t="shared" si="219"/>
        <v>146</v>
      </c>
      <c r="BL329" s="29"/>
      <c r="BM329" s="28">
        <f t="shared" si="245"/>
        <v>16.024000000000001</v>
      </c>
      <c r="BN329" s="31">
        <f t="shared" ref="BN329:BN339" si="254">BM329*$BN$342</f>
        <v>108947.17600000001</v>
      </c>
      <c r="BO329" s="31">
        <f t="shared" si="220"/>
        <v>168</v>
      </c>
      <c r="BP329" s="29"/>
      <c r="BQ329" s="28">
        <f t="shared" si="246"/>
        <v>18.027000000000001</v>
      </c>
      <c r="BR329" s="31">
        <f t="shared" ref="BR329:BR339" si="255">BQ329*$BR$342</f>
        <v>122926.11300000001</v>
      </c>
      <c r="BS329" s="31">
        <f t="shared" si="221"/>
        <v>189</v>
      </c>
      <c r="BT329" s="29"/>
      <c r="BU329" s="28">
        <f t="shared" si="247"/>
        <v>20.03</v>
      </c>
      <c r="BV329" s="31">
        <f t="shared" ref="BV329:BV339" si="256">BU329*$BV$342</f>
        <v>136985.17000000001</v>
      </c>
      <c r="BW329" s="29"/>
    </row>
    <row r="330" spans="1:75" x14ac:dyDescent="0.4">
      <c r="A330" s="14">
        <v>6990</v>
      </c>
      <c r="B330" s="15" t="s">
        <v>362</v>
      </c>
      <c r="C330" s="3">
        <f>INDEX('[1]2013-14 ATR Data'!$A$1:$M$352,MATCH(A330,'[1]2013-14 ATR Data'!$A:$A,0),8)</f>
        <v>201980.9</v>
      </c>
      <c r="D330" s="3">
        <f>INDEX([2]Sheet1!$A$1:$N$343,MATCH(A330,[2]Sheet1!$A$1:$A$65536,0),6)</f>
        <v>244949.47</v>
      </c>
      <c r="E330" s="3">
        <f>INDEX('[3]2015-16 ATR Data'!$A$1:$K$372,MATCH($A330,'[3]2015-16 ATR Data'!$A:$A,0),6)</f>
        <v>261849.46</v>
      </c>
      <c r="F330" s="3">
        <f>INDEX('[4]349y2014'!$A$1:$CK$352,MATCH(A330,'[4]349y2014'!$A:$A,0),5)</f>
        <v>28609.85</v>
      </c>
      <c r="G330" s="3">
        <f>INDEX('[4]343y2015'!$A$1:$J$346,MATCH(A330,'[4]343y2015'!$A:$A,0),5)</f>
        <v>74318.42</v>
      </c>
      <c r="H330" s="3">
        <f>INDEX('[4]340y2016'!$A$1:$H$343,MATCH(A330,'[4]340y2016'!$A:$A,0),5)</f>
        <v>64635.42</v>
      </c>
      <c r="I330" s="3">
        <f t="shared" si="228"/>
        <v>197214.03999999998</v>
      </c>
      <c r="J330" s="3">
        <f t="shared" si="248"/>
        <v>541216.1399999999</v>
      </c>
      <c r="K330" s="29"/>
      <c r="L330" s="29">
        <v>4534886</v>
      </c>
      <c r="M330" s="29">
        <v>4824334</v>
      </c>
      <c r="N330" s="29">
        <v>5078812</v>
      </c>
      <c r="O330" s="29">
        <f t="shared" si="229"/>
        <v>14438032</v>
      </c>
      <c r="Q330" s="17">
        <f t="shared" si="230"/>
        <v>3.7485450925721725E-2</v>
      </c>
      <c r="R330" s="29"/>
      <c r="S330" s="30">
        <v>829</v>
      </c>
      <c r="T330" s="19">
        <f t="shared" si="231"/>
        <v>31.075399999999998</v>
      </c>
      <c r="U330" s="20">
        <f t="shared" si="232"/>
        <v>1.5221331624007547E-3</v>
      </c>
      <c r="V330" s="19">
        <f t="shared" si="233"/>
        <v>173638.29393768078</v>
      </c>
      <c r="W330" s="22"/>
      <c r="X330" s="21">
        <f t="shared" si="234"/>
        <v>26.036631269707719</v>
      </c>
      <c r="Y330" s="21">
        <f t="shared" si="235"/>
        <v>10829.322039658893</v>
      </c>
      <c r="Z330" s="22"/>
      <c r="AA330" s="23">
        <f t="shared" si="236"/>
        <v>1.6238299654609227</v>
      </c>
      <c r="AB330" s="23"/>
      <c r="AC330" s="21">
        <v>83234</v>
      </c>
      <c r="AD330" s="21">
        <f t="shared" si="237"/>
        <v>100.40289505428227</v>
      </c>
      <c r="AE330" s="23">
        <f t="shared" si="238"/>
        <v>2.222039130427796E-3</v>
      </c>
      <c r="AF330" s="22">
        <f t="shared" si="239"/>
        <v>14082.250313825871</v>
      </c>
      <c r="AG330" s="22"/>
      <c r="AH330" s="24">
        <f t="shared" si="240"/>
        <v>2.1115984876032194</v>
      </c>
      <c r="AI330" s="25">
        <f t="shared" si="222"/>
        <v>29.77</v>
      </c>
      <c r="AJ330" s="29"/>
      <c r="AK330" s="26">
        <f t="shared" si="241"/>
        <v>2.9770000000000003</v>
      </c>
      <c r="AL330" s="31">
        <f t="shared" si="223"/>
        <v>19853.613000000001</v>
      </c>
      <c r="AM330" s="31">
        <f t="shared" ref="AM330:AM340" si="257">ROUND(AL330/$S330,0)</f>
        <v>24</v>
      </c>
      <c r="AN330" s="29"/>
      <c r="AO330" s="26">
        <f t="shared" si="224"/>
        <v>5.95</v>
      </c>
      <c r="AP330" s="31">
        <f t="shared" si="249"/>
        <v>39740.050000000003</v>
      </c>
      <c r="AQ330" s="31">
        <f t="shared" ref="AQ330:AQ340" si="258">ROUND(AP330/$S330,0)</f>
        <v>48</v>
      </c>
      <c r="AR330" s="29"/>
      <c r="AS330" s="26">
        <f t="shared" si="225"/>
        <v>8.9309999999999992</v>
      </c>
      <c r="AT330" s="31">
        <f t="shared" si="242"/>
        <v>59828.768999999993</v>
      </c>
      <c r="AU330" s="31">
        <f t="shared" ref="AU330:AU340" si="259">ROUND(AT330/$S330,0)</f>
        <v>72</v>
      </c>
      <c r="AV330" s="29"/>
      <c r="AW330" s="26">
        <f t="shared" si="226"/>
        <v>11.908000000000001</v>
      </c>
      <c r="AX330" s="31">
        <f t="shared" si="250"/>
        <v>80009.852000000014</v>
      </c>
      <c r="AY330" s="31">
        <f t="shared" ref="AY330:AY340" si="260">ROUND(AX330/$S330,0)</f>
        <v>97</v>
      </c>
      <c r="AZ330" s="29"/>
      <c r="BA330" s="28">
        <f t="shared" si="227"/>
        <v>14.885</v>
      </c>
      <c r="BB330" s="31">
        <f t="shared" si="251"/>
        <v>100310.015</v>
      </c>
      <c r="BC330" s="31">
        <f t="shared" ref="BC330:BC340" si="261">ROUND(BB330/$S330,0)</f>
        <v>121</v>
      </c>
      <c r="BD330" s="29"/>
      <c r="BE330" s="28">
        <f t="shared" si="243"/>
        <v>17.861999999999998</v>
      </c>
      <c r="BF330" s="31">
        <f t="shared" si="252"/>
        <v>120729.25799999999</v>
      </c>
      <c r="BG330" s="31">
        <f t="shared" ref="BG330:BG340" si="262">ROUND(BF330/$S330,0)</f>
        <v>146</v>
      </c>
      <c r="BH330" s="29"/>
      <c r="BI330" s="28">
        <f t="shared" si="244"/>
        <v>20.838999999999999</v>
      </c>
      <c r="BJ330" s="31">
        <f t="shared" si="253"/>
        <v>140850.80099999998</v>
      </c>
      <c r="BK330" s="31">
        <f t="shared" ref="BK330:BK340" si="263">ROUND(BJ330/$S330,0)</f>
        <v>170</v>
      </c>
      <c r="BL330" s="29"/>
      <c r="BM330" s="28">
        <f t="shared" si="245"/>
        <v>23.816000000000003</v>
      </c>
      <c r="BN330" s="31">
        <f t="shared" si="254"/>
        <v>161924.98400000003</v>
      </c>
      <c r="BO330" s="31">
        <f t="shared" ref="BO330:BO340" si="264">ROUND(BN330/$S330,0)</f>
        <v>195</v>
      </c>
      <c r="BP330" s="29"/>
      <c r="BQ330" s="28">
        <f t="shared" si="246"/>
        <v>26.792999999999999</v>
      </c>
      <c r="BR330" s="31">
        <f t="shared" si="255"/>
        <v>182701.467</v>
      </c>
      <c r="BS330" s="31">
        <f t="shared" ref="BS330:BS340" si="265">ROUND(BR330/$S330,0)</f>
        <v>220</v>
      </c>
      <c r="BT330" s="29"/>
      <c r="BU330" s="28">
        <f t="shared" si="247"/>
        <v>29.77</v>
      </c>
      <c r="BV330" s="31">
        <f t="shared" si="256"/>
        <v>203597.03</v>
      </c>
      <c r="BW330" s="29"/>
    </row>
    <row r="331" spans="1:75" x14ac:dyDescent="0.4">
      <c r="A331" s="14">
        <v>6992</v>
      </c>
      <c r="B331" s="15" t="s">
        <v>363</v>
      </c>
      <c r="C331" s="3">
        <f>INDEX('[1]2013-14 ATR Data'!$A$1:$M$352,MATCH(A331,'[1]2013-14 ATR Data'!$A:$A,0),8)</f>
        <v>389923.41</v>
      </c>
      <c r="D331" s="3">
        <f>INDEX([2]Sheet1!$A$1:$N$343,MATCH(A331,[2]Sheet1!$A$1:$A$65536,0),6)</f>
        <v>376184.95</v>
      </c>
      <c r="E331" s="3">
        <f>INDEX('[3]2015-16 ATR Data'!$A$1:$K$372,MATCH($A331,'[3]2015-16 ATR Data'!$A:$A,0),6)</f>
        <v>391526.25</v>
      </c>
      <c r="F331" s="3">
        <f>INDEX('[4]349y2014'!$A$1:$CK$352,MATCH(A331,'[4]349y2014'!$A:$A,0),5)</f>
        <v>60243.56</v>
      </c>
      <c r="G331" s="3">
        <f>INDEX('[4]343y2015'!$A$1:$J$346,MATCH(A331,'[4]343y2015'!$A:$A,0),5)</f>
        <v>77806.28</v>
      </c>
      <c r="H331" s="3">
        <f>INDEX('[4]340y2016'!$A$1:$H$343,MATCH(A331,'[4]340y2016'!$A:$A,0),5)</f>
        <v>68952.28</v>
      </c>
      <c r="I331" s="3">
        <f t="shared" si="228"/>
        <v>322573.96999999997</v>
      </c>
      <c r="J331" s="3">
        <f t="shared" si="248"/>
        <v>950632.48999999987</v>
      </c>
      <c r="K331" s="29"/>
      <c r="L331" s="29">
        <v>3346830</v>
      </c>
      <c r="M331" s="29">
        <v>3331795</v>
      </c>
      <c r="N331" s="29">
        <v>3367000</v>
      </c>
      <c r="O331" s="29">
        <f t="shared" si="229"/>
        <v>10045625</v>
      </c>
      <c r="Q331" s="17">
        <f t="shared" si="230"/>
        <v>9.4631492814035947E-2</v>
      </c>
      <c r="R331" s="29"/>
      <c r="S331" s="30">
        <v>541</v>
      </c>
      <c r="T331" s="19">
        <f t="shared" si="231"/>
        <v>51.195599999999999</v>
      </c>
      <c r="U331" s="20">
        <f t="shared" si="232"/>
        <v>2.5076594518173242E-3</v>
      </c>
      <c r="V331" s="19">
        <f t="shared" si="233"/>
        <v>286062.82271880429</v>
      </c>
      <c r="W331" s="22"/>
      <c r="X331" s="21">
        <f t="shared" si="234"/>
        <v>42.894410364193178</v>
      </c>
      <c r="Y331" s="21">
        <f t="shared" si="235"/>
        <v>7067.1450222623171</v>
      </c>
      <c r="Z331" s="22"/>
      <c r="AA331" s="23">
        <f t="shared" si="236"/>
        <v>1.0597008580390339</v>
      </c>
      <c r="AB331" s="23"/>
      <c r="AC331" s="21">
        <v>98740</v>
      </c>
      <c r="AD331" s="21">
        <f t="shared" si="237"/>
        <v>182.51386321626617</v>
      </c>
      <c r="AE331" s="23">
        <f t="shared" si="238"/>
        <v>4.0392554984876664E-3</v>
      </c>
      <c r="AF331" s="22">
        <f t="shared" si="239"/>
        <v>25598.922283717704</v>
      </c>
      <c r="AG331" s="22"/>
      <c r="AH331" s="24">
        <f t="shared" si="240"/>
        <v>3.838494869353382</v>
      </c>
      <c r="AI331" s="25">
        <f t="shared" si="222"/>
        <v>47.79</v>
      </c>
      <c r="AJ331" s="29"/>
      <c r="AK331" s="26">
        <f t="shared" si="241"/>
        <v>4.7789999999999999</v>
      </c>
      <c r="AL331" s="31">
        <f t="shared" si="223"/>
        <v>31871.150999999998</v>
      </c>
      <c r="AM331" s="31">
        <f t="shared" si="257"/>
        <v>59</v>
      </c>
      <c r="AN331" s="29"/>
      <c r="AO331" s="26">
        <f t="shared" si="224"/>
        <v>9.56</v>
      </c>
      <c r="AP331" s="31">
        <f t="shared" si="249"/>
        <v>63851.240000000005</v>
      </c>
      <c r="AQ331" s="31">
        <f t="shared" si="258"/>
        <v>118</v>
      </c>
      <c r="AR331" s="29"/>
      <c r="AS331" s="26">
        <f t="shared" si="225"/>
        <v>14.337</v>
      </c>
      <c r="AT331" s="31">
        <f t="shared" si="242"/>
        <v>96043.562999999995</v>
      </c>
      <c r="AU331" s="31">
        <f t="shared" si="259"/>
        <v>178</v>
      </c>
      <c r="AV331" s="29"/>
      <c r="AW331" s="26">
        <f t="shared" si="226"/>
        <v>19.116</v>
      </c>
      <c r="AX331" s="31">
        <f t="shared" si="250"/>
        <v>128440.40399999999</v>
      </c>
      <c r="AY331" s="31">
        <f t="shared" si="260"/>
        <v>237</v>
      </c>
      <c r="AZ331" s="29"/>
      <c r="BA331" s="28">
        <f t="shared" si="227"/>
        <v>23.895</v>
      </c>
      <c r="BB331" s="31">
        <f t="shared" si="251"/>
        <v>161028.405</v>
      </c>
      <c r="BC331" s="31">
        <f t="shared" si="261"/>
        <v>298</v>
      </c>
      <c r="BD331" s="29"/>
      <c r="BE331" s="28">
        <f t="shared" si="243"/>
        <v>28.673999999999999</v>
      </c>
      <c r="BF331" s="31">
        <f t="shared" si="252"/>
        <v>193807.56599999999</v>
      </c>
      <c r="BG331" s="31">
        <f t="shared" si="262"/>
        <v>358</v>
      </c>
      <c r="BH331" s="29"/>
      <c r="BI331" s="28">
        <f t="shared" si="244"/>
        <v>33.452999999999996</v>
      </c>
      <c r="BJ331" s="31">
        <f t="shared" si="253"/>
        <v>226108.82699999996</v>
      </c>
      <c r="BK331" s="31">
        <f t="shared" si="263"/>
        <v>418</v>
      </c>
      <c r="BL331" s="29"/>
      <c r="BM331" s="28">
        <f t="shared" si="245"/>
        <v>38.231999999999999</v>
      </c>
      <c r="BN331" s="31">
        <f t="shared" si="254"/>
        <v>259939.36799999999</v>
      </c>
      <c r="BO331" s="31">
        <f t="shared" si="264"/>
        <v>480</v>
      </c>
      <c r="BP331" s="29"/>
      <c r="BQ331" s="28">
        <f t="shared" si="246"/>
        <v>43.011000000000003</v>
      </c>
      <c r="BR331" s="31">
        <f t="shared" si="255"/>
        <v>293292.00900000002</v>
      </c>
      <c r="BS331" s="31">
        <f t="shared" si="265"/>
        <v>542</v>
      </c>
      <c r="BT331" s="29"/>
      <c r="BU331" s="28">
        <f t="shared" si="247"/>
        <v>47.79</v>
      </c>
      <c r="BV331" s="31">
        <f t="shared" si="256"/>
        <v>326835.81</v>
      </c>
      <c r="BW331" s="29"/>
    </row>
    <row r="332" spans="1:75" x14ac:dyDescent="0.4">
      <c r="A332" s="14">
        <v>7002</v>
      </c>
      <c r="B332" s="15" t="s">
        <v>364</v>
      </c>
      <c r="C332" s="3">
        <f>INDEX('[1]2013-14 ATR Data'!$A$1:$M$352,MATCH(A332,'[1]2013-14 ATR Data'!$A:$A,0),8)</f>
        <v>49335.63</v>
      </c>
      <c r="D332" s="3">
        <f>INDEX([2]Sheet1!$A$1:$N$343,MATCH(A332,[2]Sheet1!$A$1:$A$65536,0),6)</f>
        <v>42273.98</v>
      </c>
      <c r="E332" s="3">
        <f>INDEX('[3]2015-16 ATR Data'!$A$1:$K$372,MATCH($A332,'[3]2015-16 ATR Data'!$A:$A,0),6)</f>
        <v>46077.3</v>
      </c>
      <c r="F332" s="3">
        <f>INDEX('[4]349y2014'!$A$1:$CK$352,MATCH(A332,'[4]349y2014'!$A:$A,0),5)</f>
        <v>9642.86</v>
      </c>
      <c r="G332" s="3">
        <f>INDEX('[4]343y2015'!$A$1:$J$346,MATCH(A332,'[4]343y2015'!$A:$A,0),5)</f>
        <v>9642.86</v>
      </c>
      <c r="H332" s="3">
        <f>INDEX('[4]340y2016'!$A$1:$H$343,MATCH(A332,'[4]340y2016'!$A:$A,0),5)</f>
        <v>9642.86</v>
      </c>
      <c r="I332" s="3">
        <f t="shared" si="228"/>
        <v>36434.44</v>
      </c>
      <c r="J332" s="3">
        <f t="shared" si="248"/>
        <v>108758.33</v>
      </c>
      <c r="K332" s="29"/>
      <c r="L332" s="29">
        <v>1200328</v>
      </c>
      <c r="M332" s="29">
        <v>1090496</v>
      </c>
      <c r="N332" s="29">
        <v>1146743</v>
      </c>
      <c r="O332" s="29">
        <f t="shared" si="229"/>
        <v>3437567</v>
      </c>
      <c r="Q332" s="17">
        <f t="shared" si="230"/>
        <v>3.163817025239072E-2</v>
      </c>
      <c r="R332" s="29"/>
      <c r="S332" s="30">
        <v>192</v>
      </c>
      <c r="T332" s="19">
        <f t="shared" si="231"/>
        <v>6.0744999999999996</v>
      </c>
      <c r="U332" s="20">
        <f t="shared" si="232"/>
        <v>2.9754075233153502E-4</v>
      </c>
      <c r="V332" s="19">
        <f t="shared" si="233"/>
        <v>33942.147696391417</v>
      </c>
      <c r="W332" s="22"/>
      <c r="X332" s="21">
        <f t="shared" si="234"/>
        <v>5.0895408151734021</v>
      </c>
      <c r="Y332" s="21">
        <f t="shared" si="235"/>
        <v>2508.1180115977168</v>
      </c>
      <c r="Z332" s="22"/>
      <c r="AA332" s="23">
        <f t="shared" si="236"/>
        <v>0.3760860716145924</v>
      </c>
      <c r="AB332" s="23"/>
      <c r="AC332" s="21">
        <v>21354</v>
      </c>
      <c r="AD332" s="21">
        <f t="shared" si="237"/>
        <v>111.21875</v>
      </c>
      <c r="AE332" s="23">
        <f t="shared" si="238"/>
        <v>2.4614072572673893E-3</v>
      </c>
      <c r="AF332" s="22">
        <f t="shared" si="239"/>
        <v>15599.25414744324</v>
      </c>
      <c r="AG332" s="22"/>
      <c r="AH332" s="24">
        <f t="shared" si="240"/>
        <v>2.3390694478097527</v>
      </c>
      <c r="AI332" s="25">
        <f t="shared" si="222"/>
        <v>7.8</v>
      </c>
      <c r="AJ332" s="29"/>
      <c r="AK332" s="26">
        <f t="shared" si="241"/>
        <v>0.78</v>
      </c>
      <c r="AL332" s="31">
        <f t="shared" si="223"/>
        <v>5201.8200000000006</v>
      </c>
      <c r="AM332" s="31">
        <f t="shared" si="257"/>
        <v>27</v>
      </c>
      <c r="AN332" s="29"/>
      <c r="AO332" s="26">
        <f t="shared" si="224"/>
        <v>1.56</v>
      </c>
      <c r="AP332" s="31">
        <f t="shared" si="249"/>
        <v>10419.24</v>
      </c>
      <c r="AQ332" s="31">
        <f t="shared" si="258"/>
        <v>54</v>
      </c>
      <c r="AR332" s="29"/>
      <c r="AS332" s="26">
        <f t="shared" si="225"/>
        <v>2.34</v>
      </c>
      <c r="AT332" s="31">
        <f t="shared" si="242"/>
        <v>15675.66</v>
      </c>
      <c r="AU332" s="31">
        <f t="shared" si="259"/>
        <v>82</v>
      </c>
      <c r="AV332" s="29"/>
      <c r="AW332" s="26">
        <f t="shared" si="226"/>
        <v>3.12</v>
      </c>
      <c r="AX332" s="31">
        <f t="shared" si="250"/>
        <v>20963.280000000002</v>
      </c>
      <c r="AY332" s="31">
        <f t="shared" si="260"/>
        <v>109</v>
      </c>
      <c r="AZ332" s="29"/>
      <c r="BA332" s="28">
        <f t="shared" si="227"/>
        <v>3.9</v>
      </c>
      <c r="BB332" s="31">
        <f t="shared" si="251"/>
        <v>26282.1</v>
      </c>
      <c r="BC332" s="31">
        <f t="shared" si="261"/>
        <v>137</v>
      </c>
      <c r="BD332" s="29"/>
      <c r="BE332" s="28">
        <f t="shared" si="243"/>
        <v>4.68</v>
      </c>
      <c r="BF332" s="31">
        <f t="shared" si="252"/>
        <v>31632.12</v>
      </c>
      <c r="BG332" s="31">
        <f t="shared" si="262"/>
        <v>165</v>
      </c>
      <c r="BH332" s="29"/>
      <c r="BI332" s="28">
        <f t="shared" si="244"/>
        <v>5.46</v>
      </c>
      <c r="BJ332" s="31">
        <f t="shared" si="253"/>
        <v>36904.14</v>
      </c>
      <c r="BK332" s="31">
        <f t="shared" si="263"/>
        <v>192</v>
      </c>
      <c r="BL332" s="29"/>
      <c r="BM332" s="28">
        <f t="shared" si="245"/>
        <v>6.24</v>
      </c>
      <c r="BN332" s="31">
        <f t="shared" si="254"/>
        <v>42425.760000000002</v>
      </c>
      <c r="BO332" s="31">
        <f t="shared" si="264"/>
        <v>221</v>
      </c>
      <c r="BP332" s="29"/>
      <c r="BQ332" s="28">
        <f t="shared" si="246"/>
        <v>7.02</v>
      </c>
      <c r="BR332" s="31">
        <f t="shared" si="255"/>
        <v>47869.38</v>
      </c>
      <c r="BS332" s="31">
        <f t="shared" si="265"/>
        <v>249</v>
      </c>
      <c r="BT332" s="29"/>
      <c r="BU332" s="28">
        <f t="shared" si="247"/>
        <v>7.8</v>
      </c>
      <c r="BV332" s="31">
        <f t="shared" si="256"/>
        <v>53344.2</v>
      </c>
      <c r="BW332" s="29"/>
    </row>
    <row r="333" spans="1:75" x14ac:dyDescent="0.4">
      <c r="A333" s="14">
        <v>7029</v>
      </c>
      <c r="B333" s="15" t="s">
        <v>365</v>
      </c>
      <c r="C333" s="3">
        <f>INDEX('[1]2013-14 ATR Data'!$A$1:$M$352,MATCH(A333,'[1]2013-14 ATR Data'!$A:$A,0),8)</f>
        <v>462190.74</v>
      </c>
      <c r="D333" s="3">
        <f>INDEX([2]Sheet1!$A$1:$N$343,MATCH(A333,[2]Sheet1!$A$1:$A$65536,0),6)</f>
        <v>391031.36</v>
      </c>
      <c r="E333" s="3">
        <f>INDEX('[3]2015-16 ATR Data'!$A$1:$K$372,MATCH($A333,'[3]2015-16 ATR Data'!$A:$A,0),6)</f>
        <v>386945.41</v>
      </c>
      <c r="F333" s="3">
        <f>INDEX('[4]349y2014'!$A$1:$CK$352,MATCH(A333,'[4]349y2014'!$A:$A,0),5)</f>
        <v>56792.84</v>
      </c>
      <c r="G333" s="3">
        <f>INDEX('[4]343y2015'!$A$1:$J$346,MATCH(A333,'[4]343y2015'!$A:$A,0),5)</f>
        <v>65168.13</v>
      </c>
      <c r="H333" s="3">
        <f>INDEX('[4]340y2016'!$A$1:$H$343,MATCH(A333,'[4]340y2016'!$A:$A,0),5)</f>
        <v>64922.13</v>
      </c>
      <c r="I333" s="3">
        <f t="shared" si="228"/>
        <v>322023.27999999997</v>
      </c>
      <c r="J333" s="3">
        <f t="shared" si="248"/>
        <v>1053284.4099999999</v>
      </c>
      <c r="K333" s="29"/>
      <c r="L333" s="29">
        <v>7006613</v>
      </c>
      <c r="M333" s="29">
        <v>7298455</v>
      </c>
      <c r="N333" s="29">
        <v>7368619</v>
      </c>
      <c r="O333" s="29">
        <f t="shared" si="229"/>
        <v>21673687</v>
      </c>
      <c r="Q333" s="17">
        <f t="shared" si="230"/>
        <v>4.8597380316510057E-2</v>
      </c>
      <c r="R333" s="29"/>
      <c r="S333" s="30">
        <v>1127.5999999999999</v>
      </c>
      <c r="T333" s="19">
        <f t="shared" si="231"/>
        <v>54.798400000000001</v>
      </c>
      <c r="U333" s="20">
        <f t="shared" si="232"/>
        <v>2.684131560221317E-3</v>
      </c>
      <c r="V333" s="19">
        <f t="shared" si="233"/>
        <v>306193.98902394198</v>
      </c>
      <c r="W333" s="22"/>
      <c r="X333" s="21">
        <f t="shared" si="234"/>
        <v>45.913028793513568</v>
      </c>
      <c r="Y333" s="21">
        <f t="shared" si="235"/>
        <v>14729.968072279091</v>
      </c>
      <c r="Z333" s="22"/>
      <c r="AA333" s="23">
        <f t="shared" si="236"/>
        <v>2.2087221580865335</v>
      </c>
      <c r="AB333" s="23"/>
      <c r="AC333" s="21">
        <v>113577</v>
      </c>
      <c r="AD333" s="21">
        <f t="shared" si="237"/>
        <v>100.7245477119546</v>
      </c>
      <c r="AE333" s="23">
        <f t="shared" si="238"/>
        <v>2.2291576979886975E-3</v>
      </c>
      <c r="AF333" s="22">
        <f t="shared" si="239"/>
        <v>14127.364483462117</v>
      </c>
      <c r="AG333" s="22"/>
      <c r="AH333" s="24">
        <f t="shared" si="240"/>
        <v>2.1183632453834336</v>
      </c>
      <c r="AI333" s="25">
        <f t="shared" si="222"/>
        <v>50.24</v>
      </c>
      <c r="AJ333" s="29"/>
      <c r="AK333" s="26">
        <f t="shared" si="241"/>
        <v>5.0240000000000009</v>
      </c>
      <c r="AL333" s="31">
        <f t="shared" si="223"/>
        <v>33505.056000000004</v>
      </c>
      <c r="AM333" s="31">
        <f t="shared" si="257"/>
        <v>30</v>
      </c>
      <c r="AN333" s="29"/>
      <c r="AO333" s="26">
        <f t="shared" si="224"/>
        <v>10.050000000000001</v>
      </c>
      <c r="AP333" s="31">
        <f t="shared" si="249"/>
        <v>67123.950000000012</v>
      </c>
      <c r="AQ333" s="31">
        <f t="shared" si="258"/>
        <v>60</v>
      </c>
      <c r="AR333" s="29"/>
      <c r="AS333" s="26">
        <f t="shared" si="225"/>
        <v>15.071999999999999</v>
      </c>
      <c r="AT333" s="31">
        <f t="shared" si="242"/>
        <v>100967.32799999999</v>
      </c>
      <c r="AU333" s="31">
        <f t="shared" si="259"/>
        <v>90</v>
      </c>
      <c r="AV333" s="29"/>
      <c r="AW333" s="26">
        <f t="shared" si="226"/>
        <v>20.096000000000004</v>
      </c>
      <c r="AX333" s="31">
        <f t="shared" si="250"/>
        <v>135025.02400000003</v>
      </c>
      <c r="AY333" s="31">
        <f t="shared" si="260"/>
        <v>120</v>
      </c>
      <c r="AZ333" s="29"/>
      <c r="BA333" s="28">
        <f t="shared" si="227"/>
        <v>25.12</v>
      </c>
      <c r="BB333" s="31">
        <f t="shared" si="251"/>
        <v>169283.68</v>
      </c>
      <c r="BC333" s="31">
        <f t="shared" si="261"/>
        <v>150</v>
      </c>
      <c r="BD333" s="29"/>
      <c r="BE333" s="28">
        <f t="shared" si="243"/>
        <v>30.143999999999998</v>
      </c>
      <c r="BF333" s="31">
        <f t="shared" si="252"/>
        <v>203743.296</v>
      </c>
      <c r="BG333" s="31">
        <f t="shared" si="262"/>
        <v>181</v>
      </c>
      <c r="BH333" s="29"/>
      <c r="BI333" s="28">
        <f t="shared" si="244"/>
        <v>35.167999999999999</v>
      </c>
      <c r="BJ333" s="31">
        <f t="shared" si="253"/>
        <v>237700.51199999999</v>
      </c>
      <c r="BK333" s="31">
        <f t="shared" si="263"/>
        <v>211</v>
      </c>
      <c r="BL333" s="29"/>
      <c r="BM333" s="28">
        <f t="shared" si="245"/>
        <v>40.192000000000007</v>
      </c>
      <c r="BN333" s="31">
        <f t="shared" si="254"/>
        <v>273265.40800000005</v>
      </c>
      <c r="BO333" s="31">
        <f t="shared" si="264"/>
        <v>242</v>
      </c>
      <c r="BP333" s="29"/>
      <c r="BQ333" s="28">
        <f t="shared" si="246"/>
        <v>45.216000000000001</v>
      </c>
      <c r="BR333" s="31">
        <f t="shared" si="255"/>
        <v>308327.90399999998</v>
      </c>
      <c r="BS333" s="31">
        <f t="shared" si="265"/>
        <v>273</v>
      </c>
      <c r="BT333" s="29"/>
      <c r="BU333" s="28">
        <f t="shared" si="247"/>
        <v>50.24</v>
      </c>
      <c r="BV333" s="31">
        <f t="shared" si="256"/>
        <v>343591.36</v>
      </c>
      <c r="BW333" s="29"/>
    </row>
    <row r="334" spans="1:75" x14ac:dyDescent="0.4">
      <c r="A334" s="14">
        <v>7038</v>
      </c>
      <c r="B334" s="15" t="s">
        <v>366</v>
      </c>
      <c r="C334" s="3">
        <f>INDEX('[1]2013-14 ATR Data'!$A$1:$M$352,MATCH(A334,'[1]2013-14 ATR Data'!$A:$A,0),8)</f>
        <v>201620.75</v>
      </c>
      <c r="D334" s="3">
        <f>INDEX([2]Sheet1!$A$1:$N$343,MATCH(A334,[2]Sheet1!$A$1:$A$65536,0),6)</f>
        <v>153443.09</v>
      </c>
      <c r="E334" s="3">
        <f>INDEX('[3]2015-16 ATR Data'!$A$1:$K$372,MATCH($A334,'[3]2015-16 ATR Data'!$A:$A,0),6)</f>
        <v>161471.38</v>
      </c>
      <c r="F334" s="3">
        <f>INDEX('[4]349y2014'!$A$1:$CK$352,MATCH(A334,'[4]349y2014'!$A:$A,0),5)</f>
        <v>48888.86</v>
      </c>
      <c r="G334" s="3">
        <f>INDEX('[4]343y2015'!$A$1:$J$346,MATCH(A334,'[4]343y2015'!$A:$A,0),5)</f>
        <v>36618.720000000001</v>
      </c>
      <c r="H334" s="3">
        <f>INDEX('[4]340y2016'!$A$1:$H$343,MATCH(A334,'[4]340y2016'!$A:$A,0),5)</f>
        <v>24847.58</v>
      </c>
      <c r="I334" s="3">
        <f t="shared" si="228"/>
        <v>136623.79999999999</v>
      </c>
      <c r="J334" s="3">
        <f t="shared" si="248"/>
        <v>406180.05999999994</v>
      </c>
      <c r="K334" s="29"/>
      <c r="L334" s="29">
        <v>4729085</v>
      </c>
      <c r="M334" s="29">
        <v>4850892</v>
      </c>
      <c r="N334" s="29">
        <v>5001451</v>
      </c>
      <c r="O334" s="29">
        <f t="shared" si="229"/>
        <v>14581428</v>
      </c>
      <c r="Q334" s="17">
        <f t="shared" si="230"/>
        <v>2.7855986395845449E-2</v>
      </c>
      <c r="R334" s="29"/>
      <c r="S334" s="30">
        <v>817.7</v>
      </c>
      <c r="T334" s="19">
        <f t="shared" si="231"/>
        <v>22.777799999999999</v>
      </c>
      <c r="U334" s="20">
        <f t="shared" si="232"/>
        <v>1.1157006746986976E-3</v>
      </c>
      <c r="V334" s="19">
        <f t="shared" si="233"/>
        <v>127274.25332107407</v>
      </c>
      <c r="W334" s="22"/>
      <c r="X334" s="21">
        <f t="shared" si="234"/>
        <v>19.084458437707912</v>
      </c>
      <c r="Y334" s="21">
        <f t="shared" si="235"/>
        <v>10681.708844184654</v>
      </c>
      <c r="Z334" s="22"/>
      <c r="AA334" s="23">
        <f t="shared" si="236"/>
        <v>1.6016957331211057</v>
      </c>
      <c r="AB334" s="23"/>
      <c r="AC334" s="21">
        <v>44492</v>
      </c>
      <c r="AD334" s="21">
        <f t="shared" si="237"/>
        <v>54.411153234682644</v>
      </c>
      <c r="AE334" s="23">
        <f t="shared" si="238"/>
        <v>1.2041855123181642E-3</v>
      </c>
      <c r="AF334" s="22">
        <f t="shared" si="239"/>
        <v>7631.5675887680163</v>
      </c>
      <c r="AG334" s="22"/>
      <c r="AH334" s="24">
        <f t="shared" si="240"/>
        <v>1.1443346211977832</v>
      </c>
      <c r="AI334" s="25">
        <f t="shared" si="222"/>
        <v>21.83</v>
      </c>
      <c r="AJ334" s="29"/>
      <c r="AK334" s="26">
        <f t="shared" si="241"/>
        <v>2.1829999999999998</v>
      </c>
      <c r="AL334" s="31">
        <f t="shared" si="223"/>
        <v>14558.427</v>
      </c>
      <c r="AM334" s="31">
        <f t="shared" si="257"/>
        <v>18</v>
      </c>
      <c r="AN334" s="29"/>
      <c r="AO334" s="26">
        <f t="shared" si="224"/>
        <v>4.37</v>
      </c>
      <c r="AP334" s="31">
        <f t="shared" si="249"/>
        <v>29187.23</v>
      </c>
      <c r="AQ334" s="31">
        <f t="shared" si="258"/>
        <v>36</v>
      </c>
      <c r="AR334" s="29"/>
      <c r="AS334" s="26">
        <f t="shared" si="225"/>
        <v>6.5489999999999995</v>
      </c>
      <c r="AT334" s="31">
        <f t="shared" si="242"/>
        <v>43871.750999999997</v>
      </c>
      <c r="AU334" s="31">
        <f t="shared" si="259"/>
        <v>54</v>
      </c>
      <c r="AV334" s="29"/>
      <c r="AW334" s="26">
        <f t="shared" si="226"/>
        <v>8.7319999999999993</v>
      </c>
      <c r="AX334" s="31">
        <f t="shared" si="250"/>
        <v>58670.307999999997</v>
      </c>
      <c r="AY334" s="31">
        <f t="shared" si="260"/>
        <v>72</v>
      </c>
      <c r="AZ334" s="29"/>
      <c r="BA334" s="28">
        <f t="shared" si="227"/>
        <v>10.914999999999999</v>
      </c>
      <c r="BB334" s="31">
        <f t="shared" si="251"/>
        <v>73556.184999999998</v>
      </c>
      <c r="BC334" s="31">
        <f t="shared" si="261"/>
        <v>90</v>
      </c>
      <c r="BD334" s="29"/>
      <c r="BE334" s="28">
        <f t="shared" si="243"/>
        <v>13.097999999999999</v>
      </c>
      <c r="BF334" s="31">
        <f t="shared" si="252"/>
        <v>88529.381999999998</v>
      </c>
      <c r="BG334" s="31">
        <f t="shared" si="262"/>
        <v>108</v>
      </c>
      <c r="BH334" s="29"/>
      <c r="BI334" s="28">
        <f t="shared" si="244"/>
        <v>15.280999999999997</v>
      </c>
      <c r="BJ334" s="31">
        <f t="shared" si="253"/>
        <v>103284.27899999998</v>
      </c>
      <c r="BK334" s="31">
        <f t="shared" si="263"/>
        <v>126</v>
      </c>
      <c r="BL334" s="29"/>
      <c r="BM334" s="28">
        <f t="shared" si="245"/>
        <v>17.463999999999999</v>
      </c>
      <c r="BN334" s="31">
        <f t="shared" si="254"/>
        <v>118737.73599999999</v>
      </c>
      <c r="BO334" s="31">
        <f t="shared" si="264"/>
        <v>145</v>
      </c>
      <c r="BP334" s="29"/>
      <c r="BQ334" s="28">
        <f t="shared" si="246"/>
        <v>19.646999999999998</v>
      </c>
      <c r="BR334" s="31">
        <f t="shared" si="255"/>
        <v>133972.89299999998</v>
      </c>
      <c r="BS334" s="31">
        <f t="shared" si="265"/>
        <v>164</v>
      </c>
      <c r="BT334" s="29"/>
      <c r="BU334" s="28">
        <f t="shared" si="247"/>
        <v>21.83</v>
      </c>
      <c r="BV334" s="31">
        <f t="shared" si="256"/>
        <v>149295.37</v>
      </c>
      <c r="BW334" s="29"/>
    </row>
    <row r="335" spans="1:75" x14ac:dyDescent="0.4">
      <c r="A335" s="14">
        <v>7047</v>
      </c>
      <c r="B335" s="15" t="s">
        <v>367</v>
      </c>
      <c r="C335" s="3">
        <f>INDEX('[1]2013-14 ATR Data'!$A$1:$M$352,MATCH(A335,'[1]2013-14 ATR Data'!$A:$A,0),8)</f>
        <v>106615.32</v>
      </c>
      <c r="D335" s="3">
        <f>INDEX([2]Sheet1!$A$1:$N$343,MATCH(A335,[2]Sheet1!$A$1:$A$65536,0),6)</f>
        <v>109323.61</v>
      </c>
      <c r="E335" s="3">
        <f>INDEX('[3]2015-16 ATR Data'!$A$1:$K$372,MATCH($A335,'[3]2015-16 ATR Data'!$A:$A,0),6)</f>
        <v>108581.02</v>
      </c>
      <c r="F335" s="3">
        <f>INDEX('[4]349y2014'!$A$1:$CK$352,MATCH(A335,'[4]349y2014'!$A:$A,0),5)</f>
        <v>14450.86</v>
      </c>
      <c r="G335" s="3">
        <f>INDEX('[4]343y2015'!$A$1:$J$346,MATCH(A335,'[4]343y2015'!$A:$A,0),5)</f>
        <v>22272.29</v>
      </c>
      <c r="H335" s="3">
        <f>INDEX('[4]340y2016'!$A$1:$H$343,MATCH(A335,'[4]340y2016'!$A:$A,0),5)</f>
        <v>22272.29</v>
      </c>
      <c r="I335" s="3">
        <f t="shared" si="228"/>
        <v>86308.73000000001</v>
      </c>
      <c r="J335" s="3">
        <f t="shared" si="248"/>
        <v>265524.51</v>
      </c>
      <c r="K335" s="29"/>
      <c r="L335" s="29">
        <v>2306625</v>
      </c>
      <c r="M335" s="29">
        <v>2415769</v>
      </c>
      <c r="N335" s="29">
        <v>2390939</v>
      </c>
      <c r="O335" s="29">
        <f t="shared" si="229"/>
        <v>7113333</v>
      </c>
      <c r="Q335" s="17">
        <f t="shared" si="230"/>
        <v>3.7327721055657036E-2</v>
      </c>
      <c r="R335" s="29"/>
      <c r="S335" s="30">
        <v>355.5</v>
      </c>
      <c r="T335" s="19">
        <f t="shared" si="231"/>
        <v>13.27</v>
      </c>
      <c r="U335" s="20">
        <f t="shared" si="232"/>
        <v>6.4999025161568361E-4</v>
      </c>
      <c r="V335" s="19">
        <f t="shared" si="233"/>
        <v>74148.045095252965</v>
      </c>
      <c r="W335" s="22"/>
      <c r="X335" s="21">
        <f t="shared" si="234"/>
        <v>11.118315353914074</v>
      </c>
      <c r="Y335" s="21">
        <f t="shared" si="235"/>
        <v>4643.9372558488976</v>
      </c>
      <c r="Z335" s="22"/>
      <c r="AA335" s="23">
        <f t="shared" si="236"/>
        <v>0.69634686697389381</v>
      </c>
      <c r="AB335" s="23"/>
      <c r="AC335" s="21">
        <v>35188</v>
      </c>
      <c r="AD335" s="21">
        <f t="shared" si="237"/>
        <v>98.981715893108301</v>
      </c>
      <c r="AE335" s="23">
        <f t="shared" si="238"/>
        <v>2.1905866936651926E-3</v>
      </c>
      <c r="AF335" s="22">
        <f t="shared" si="239"/>
        <v>13882.919401329524</v>
      </c>
      <c r="AG335" s="22"/>
      <c r="AH335" s="24">
        <f t="shared" si="240"/>
        <v>2.0817093119402497</v>
      </c>
      <c r="AI335" s="25">
        <f t="shared" si="222"/>
        <v>13.9</v>
      </c>
      <c r="AJ335" s="29"/>
      <c r="AK335" s="26">
        <f t="shared" si="241"/>
        <v>1.3900000000000001</v>
      </c>
      <c r="AL335" s="31">
        <f t="shared" si="223"/>
        <v>9269.9100000000017</v>
      </c>
      <c r="AM335" s="31">
        <f t="shared" si="257"/>
        <v>26</v>
      </c>
      <c r="AN335" s="29"/>
      <c r="AO335" s="26">
        <f t="shared" si="224"/>
        <v>2.78</v>
      </c>
      <c r="AP335" s="31">
        <f t="shared" si="249"/>
        <v>18567.62</v>
      </c>
      <c r="AQ335" s="31">
        <f t="shared" si="258"/>
        <v>52</v>
      </c>
      <c r="AR335" s="29"/>
      <c r="AS335" s="26">
        <f t="shared" si="225"/>
        <v>4.17</v>
      </c>
      <c r="AT335" s="31">
        <f t="shared" si="242"/>
        <v>27934.829999999998</v>
      </c>
      <c r="AU335" s="31">
        <f t="shared" si="259"/>
        <v>79</v>
      </c>
      <c r="AV335" s="29"/>
      <c r="AW335" s="26">
        <f t="shared" si="226"/>
        <v>5.5600000000000005</v>
      </c>
      <c r="AX335" s="31">
        <f t="shared" si="250"/>
        <v>37357.640000000007</v>
      </c>
      <c r="AY335" s="31">
        <f t="shared" si="260"/>
        <v>105</v>
      </c>
      <c r="AZ335" s="29"/>
      <c r="BA335" s="28">
        <f t="shared" si="227"/>
        <v>6.95</v>
      </c>
      <c r="BB335" s="31">
        <f t="shared" si="251"/>
        <v>46836.05</v>
      </c>
      <c r="BC335" s="31">
        <f t="shared" si="261"/>
        <v>132</v>
      </c>
      <c r="BD335" s="29"/>
      <c r="BE335" s="28">
        <f t="shared" si="243"/>
        <v>8.34</v>
      </c>
      <c r="BF335" s="31">
        <f t="shared" si="252"/>
        <v>56370.06</v>
      </c>
      <c r="BG335" s="31">
        <f t="shared" si="262"/>
        <v>159</v>
      </c>
      <c r="BH335" s="29"/>
      <c r="BI335" s="28">
        <f t="shared" si="244"/>
        <v>9.73</v>
      </c>
      <c r="BJ335" s="31">
        <f t="shared" si="253"/>
        <v>65765.070000000007</v>
      </c>
      <c r="BK335" s="31">
        <f t="shared" si="263"/>
        <v>185</v>
      </c>
      <c r="BL335" s="29"/>
      <c r="BM335" s="28">
        <f t="shared" si="245"/>
        <v>11.120000000000001</v>
      </c>
      <c r="BN335" s="31">
        <f t="shared" si="254"/>
        <v>75604.88</v>
      </c>
      <c r="BO335" s="31">
        <f t="shared" si="264"/>
        <v>213</v>
      </c>
      <c r="BP335" s="29"/>
      <c r="BQ335" s="28">
        <f t="shared" si="246"/>
        <v>12.51</v>
      </c>
      <c r="BR335" s="31">
        <f t="shared" si="255"/>
        <v>85305.69</v>
      </c>
      <c r="BS335" s="31">
        <f t="shared" si="265"/>
        <v>240</v>
      </c>
      <c r="BT335" s="29"/>
      <c r="BU335" s="28">
        <f t="shared" si="247"/>
        <v>13.9</v>
      </c>
      <c r="BV335" s="31">
        <f t="shared" si="256"/>
        <v>95062.1</v>
      </c>
      <c r="BW335" s="29"/>
    </row>
    <row r="336" spans="1:75" x14ac:dyDescent="0.4">
      <c r="A336" s="14">
        <v>7056</v>
      </c>
      <c r="B336" s="15" t="s">
        <v>368</v>
      </c>
      <c r="C336" s="3">
        <f>INDEX('[1]2013-14 ATR Data'!$A$1:$M$352,MATCH(A336,'[1]2013-14 ATR Data'!$A:$A,0),8)</f>
        <v>720452.77</v>
      </c>
      <c r="D336" s="3">
        <f>INDEX([2]Sheet1!$A$1:$N$343,MATCH(A336,[2]Sheet1!$A$1:$A$65536,0),6)</f>
        <v>697110.9</v>
      </c>
      <c r="E336" s="3">
        <f>INDEX('[3]2015-16 ATR Data'!$A$1:$K$372,MATCH($A336,'[3]2015-16 ATR Data'!$A:$A,0),6)</f>
        <v>686396.21</v>
      </c>
      <c r="F336" s="3">
        <f>INDEX('[4]349y2014'!$A$1:$CK$352,MATCH(A336,'[4]349y2014'!$A:$A,0),5)</f>
        <v>128207.5</v>
      </c>
      <c r="G336" s="3">
        <f>INDEX('[4]343y2015'!$A$1:$J$346,MATCH(A336,'[4]343y2015'!$A:$A,0),5)</f>
        <v>153430.95000000001</v>
      </c>
      <c r="H336" s="3">
        <f>INDEX('[4]340y2016'!$A$1:$H$343,MATCH(A336,'[4]340y2016'!$A:$A,0),5)</f>
        <v>151146.51999999999</v>
      </c>
      <c r="I336" s="3">
        <f t="shared" si="228"/>
        <v>535249.68999999994</v>
      </c>
      <c r="J336" s="3">
        <f t="shared" si="248"/>
        <v>1671174.91</v>
      </c>
      <c r="K336" s="29"/>
      <c r="L336" s="29">
        <v>10441202</v>
      </c>
      <c r="M336" s="29">
        <v>10917053</v>
      </c>
      <c r="N336" s="29">
        <v>11122573</v>
      </c>
      <c r="O336" s="29">
        <f t="shared" si="229"/>
        <v>32480828</v>
      </c>
      <c r="Q336" s="17">
        <f t="shared" si="230"/>
        <v>5.145111787174883E-2</v>
      </c>
      <c r="R336" s="29"/>
      <c r="S336" s="30">
        <v>1703.7</v>
      </c>
      <c r="T336" s="19">
        <f t="shared" si="231"/>
        <v>87.657300000000006</v>
      </c>
      <c r="U336" s="20">
        <f t="shared" si="232"/>
        <v>4.2936240002224169E-3</v>
      </c>
      <c r="V336" s="19">
        <f t="shared" si="233"/>
        <v>489797.84727416118</v>
      </c>
      <c r="W336" s="22"/>
      <c r="X336" s="21">
        <f t="shared" si="234"/>
        <v>73.443971701028815</v>
      </c>
      <c r="Y336" s="21">
        <f t="shared" si="235"/>
        <v>22255.628418536617</v>
      </c>
      <c r="Z336" s="22"/>
      <c r="AA336" s="23">
        <f t="shared" si="236"/>
        <v>3.3371762510926102</v>
      </c>
      <c r="AB336" s="23"/>
      <c r="AC336" s="21">
        <v>202241</v>
      </c>
      <c r="AD336" s="21">
        <f t="shared" si="237"/>
        <v>118.70693197159125</v>
      </c>
      <c r="AE336" s="23">
        <f t="shared" si="238"/>
        <v>2.6271299024923493E-3</v>
      </c>
      <c r="AF336" s="22">
        <f t="shared" si="239"/>
        <v>16649.527178538756</v>
      </c>
      <c r="AG336" s="22"/>
      <c r="AH336" s="24">
        <f t="shared" si="240"/>
        <v>2.4965552824319621</v>
      </c>
      <c r="AI336" s="25">
        <f t="shared" si="222"/>
        <v>79.28</v>
      </c>
      <c r="AJ336" s="29"/>
      <c r="AK336" s="26">
        <f t="shared" si="241"/>
        <v>7.9280000000000008</v>
      </c>
      <c r="AL336" s="31">
        <f t="shared" si="223"/>
        <v>52871.832000000002</v>
      </c>
      <c r="AM336" s="31">
        <f t="shared" si="257"/>
        <v>31</v>
      </c>
      <c r="AN336" s="29"/>
      <c r="AO336" s="26">
        <f t="shared" si="224"/>
        <v>15.86</v>
      </c>
      <c r="AP336" s="31">
        <f t="shared" si="249"/>
        <v>105928.94</v>
      </c>
      <c r="AQ336" s="31">
        <f t="shared" si="258"/>
        <v>62</v>
      </c>
      <c r="AR336" s="29"/>
      <c r="AS336" s="26">
        <f t="shared" si="225"/>
        <v>23.783999999999999</v>
      </c>
      <c r="AT336" s="31">
        <f t="shared" si="242"/>
        <v>159329.016</v>
      </c>
      <c r="AU336" s="31">
        <f t="shared" si="259"/>
        <v>94</v>
      </c>
      <c r="AV336" s="29"/>
      <c r="AW336" s="26">
        <f t="shared" si="226"/>
        <v>31.712000000000003</v>
      </c>
      <c r="AX336" s="31">
        <f t="shared" si="250"/>
        <v>213072.92800000001</v>
      </c>
      <c r="AY336" s="31">
        <f t="shared" si="260"/>
        <v>125</v>
      </c>
      <c r="AZ336" s="29"/>
      <c r="BA336" s="28">
        <f t="shared" si="227"/>
        <v>39.64</v>
      </c>
      <c r="BB336" s="31">
        <f t="shared" si="251"/>
        <v>267133.96000000002</v>
      </c>
      <c r="BC336" s="31">
        <f t="shared" si="261"/>
        <v>157</v>
      </c>
      <c r="BD336" s="29"/>
      <c r="BE336" s="28">
        <f t="shared" si="243"/>
        <v>47.567999999999998</v>
      </c>
      <c r="BF336" s="31">
        <f t="shared" si="252"/>
        <v>321512.11199999996</v>
      </c>
      <c r="BG336" s="31">
        <f t="shared" si="262"/>
        <v>189</v>
      </c>
      <c r="BH336" s="29"/>
      <c r="BI336" s="28">
        <f t="shared" si="244"/>
        <v>55.495999999999995</v>
      </c>
      <c r="BJ336" s="31">
        <f t="shared" si="253"/>
        <v>375097.46399999998</v>
      </c>
      <c r="BK336" s="31">
        <f t="shared" si="263"/>
        <v>220</v>
      </c>
      <c r="BL336" s="29"/>
      <c r="BM336" s="28">
        <f t="shared" si="245"/>
        <v>63.424000000000007</v>
      </c>
      <c r="BN336" s="31">
        <f t="shared" si="254"/>
        <v>431219.77600000007</v>
      </c>
      <c r="BO336" s="31">
        <f t="shared" si="264"/>
        <v>253</v>
      </c>
      <c r="BP336" s="29"/>
      <c r="BQ336" s="28">
        <f t="shared" si="246"/>
        <v>71.352000000000004</v>
      </c>
      <c r="BR336" s="31">
        <f t="shared" si="255"/>
        <v>486549.288</v>
      </c>
      <c r="BS336" s="31">
        <f t="shared" si="265"/>
        <v>286</v>
      </c>
      <c r="BT336" s="29"/>
      <c r="BU336" s="28">
        <f t="shared" si="247"/>
        <v>79.28</v>
      </c>
      <c r="BV336" s="31">
        <f t="shared" si="256"/>
        <v>542195.92000000004</v>
      </c>
      <c r="BW336" s="29"/>
    </row>
    <row r="337" spans="1:76" x14ac:dyDescent="0.4">
      <c r="A337" s="14">
        <v>7092</v>
      </c>
      <c r="B337" s="15" t="s">
        <v>369</v>
      </c>
      <c r="C337" s="3">
        <f>INDEX('[1]2013-14 ATR Data'!$A$1:$M$352,MATCH(A337,'[1]2013-14 ATR Data'!$A:$A,0),8)</f>
        <v>150468.13</v>
      </c>
      <c r="D337" s="3">
        <f>INDEX([2]Sheet1!$A$1:$N$343,MATCH(A337,[2]Sheet1!$A$1:$A$65536,0),6)</f>
        <v>134140.32</v>
      </c>
      <c r="E337" s="3">
        <f>INDEX('[3]2015-16 ATR Data'!$A$1:$K$372,MATCH($A337,'[3]2015-16 ATR Data'!$A:$A,0),6)</f>
        <v>141156.89000000001</v>
      </c>
      <c r="F337" s="3">
        <f>INDEX('[4]349y2014'!$A$1:$CK$352,MATCH(A337,'[4]349y2014'!$A:$A,0),5)</f>
        <v>10028.57</v>
      </c>
      <c r="G337" s="3">
        <f>INDEX('[4]343y2015'!$A$1:$J$346,MATCH(A337,'[4]343y2015'!$A:$A,0),5)</f>
        <v>10028.57</v>
      </c>
      <c r="H337" s="3">
        <f>INDEX('[4]340y2016'!$A$1:$H$343,MATCH(A337,'[4]340y2016'!$A:$A,0),5)</f>
        <v>10028.57</v>
      </c>
      <c r="I337" s="3">
        <f t="shared" si="228"/>
        <v>131128.32000000001</v>
      </c>
      <c r="J337" s="3">
        <f t="shared" si="248"/>
        <v>395679.63</v>
      </c>
      <c r="K337" s="29"/>
      <c r="L337" s="29">
        <v>2647333</v>
      </c>
      <c r="M337" s="29">
        <v>2825231</v>
      </c>
      <c r="N337" s="29">
        <v>2920038</v>
      </c>
      <c r="O337" s="29">
        <f t="shared" si="229"/>
        <v>8392602</v>
      </c>
      <c r="Q337" s="17">
        <f t="shared" si="230"/>
        <v>4.7146240224426227E-2</v>
      </c>
      <c r="R337" s="29"/>
      <c r="S337" s="30">
        <v>479.1</v>
      </c>
      <c r="T337" s="19">
        <f t="shared" si="231"/>
        <v>22.587800000000001</v>
      </c>
      <c r="U337" s="20">
        <f t="shared" si="232"/>
        <v>1.1063941074185939E-3</v>
      </c>
      <c r="V337" s="19">
        <f t="shared" si="233"/>
        <v>126212.60082913001</v>
      </c>
      <c r="W337" s="22"/>
      <c r="X337" s="21">
        <f t="shared" si="234"/>
        <v>18.925266281171091</v>
      </c>
      <c r="Y337" s="21">
        <f t="shared" si="235"/>
        <v>6258.5382258149284</v>
      </c>
      <c r="Z337" s="22"/>
      <c r="AA337" s="23">
        <f t="shared" si="236"/>
        <v>0.9384522755757877</v>
      </c>
      <c r="AB337" s="23"/>
      <c r="AC337" s="21">
        <v>66628</v>
      </c>
      <c r="AD337" s="21">
        <f t="shared" si="237"/>
        <v>139.06908787309538</v>
      </c>
      <c r="AE337" s="23">
        <f t="shared" si="238"/>
        <v>3.0777693702940668E-3</v>
      </c>
      <c r="AF337" s="22">
        <f t="shared" si="239"/>
        <v>19505.470487534985</v>
      </c>
      <c r="AG337" s="22"/>
      <c r="AH337" s="24">
        <f t="shared" si="240"/>
        <v>2.924796894217272</v>
      </c>
      <c r="AI337" s="25">
        <f t="shared" si="222"/>
        <v>22.79</v>
      </c>
      <c r="AJ337" s="29"/>
      <c r="AK337" s="26">
        <f t="shared" si="241"/>
        <v>2.2789999999999999</v>
      </c>
      <c r="AL337" s="31">
        <f t="shared" si="223"/>
        <v>15198.651</v>
      </c>
      <c r="AM337" s="31">
        <f t="shared" si="257"/>
        <v>32</v>
      </c>
      <c r="AN337" s="29"/>
      <c r="AO337" s="26">
        <f t="shared" si="224"/>
        <v>4.5599999999999996</v>
      </c>
      <c r="AP337" s="31">
        <f t="shared" si="249"/>
        <v>30456.239999999998</v>
      </c>
      <c r="AQ337" s="31">
        <f t="shared" si="258"/>
        <v>64</v>
      </c>
      <c r="AR337" s="29"/>
      <c r="AS337" s="26">
        <f t="shared" si="225"/>
        <v>6.8369999999999997</v>
      </c>
      <c r="AT337" s="31">
        <f t="shared" si="242"/>
        <v>45801.063000000002</v>
      </c>
      <c r="AU337" s="31">
        <f t="shared" si="259"/>
        <v>96</v>
      </c>
      <c r="AV337" s="29"/>
      <c r="AW337" s="26">
        <f t="shared" si="226"/>
        <v>9.1159999999999997</v>
      </c>
      <c r="AX337" s="31">
        <f t="shared" si="250"/>
        <v>61250.403999999995</v>
      </c>
      <c r="AY337" s="31">
        <f t="shared" si="260"/>
        <v>128</v>
      </c>
      <c r="AZ337" s="29"/>
      <c r="BA337" s="28">
        <f t="shared" si="227"/>
        <v>11.395</v>
      </c>
      <c r="BB337" s="31">
        <f t="shared" si="251"/>
        <v>76790.904999999999</v>
      </c>
      <c r="BC337" s="31">
        <f t="shared" si="261"/>
        <v>160</v>
      </c>
      <c r="BD337" s="29"/>
      <c r="BE337" s="28">
        <f t="shared" si="243"/>
        <v>13.673999999999999</v>
      </c>
      <c r="BF337" s="31">
        <f t="shared" si="252"/>
        <v>92422.565999999992</v>
      </c>
      <c r="BG337" s="31">
        <f t="shared" si="262"/>
        <v>193</v>
      </c>
      <c r="BH337" s="29"/>
      <c r="BI337" s="28">
        <f t="shared" si="244"/>
        <v>15.952999999999998</v>
      </c>
      <c r="BJ337" s="31">
        <f t="shared" si="253"/>
        <v>107826.32699999999</v>
      </c>
      <c r="BK337" s="31">
        <f t="shared" si="263"/>
        <v>225</v>
      </c>
      <c r="BL337" s="29"/>
      <c r="BM337" s="28">
        <f t="shared" si="245"/>
        <v>18.231999999999999</v>
      </c>
      <c r="BN337" s="31">
        <f t="shared" si="254"/>
        <v>123959.368</v>
      </c>
      <c r="BO337" s="31">
        <f t="shared" si="264"/>
        <v>259</v>
      </c>
      <c r="BP337" s="29"/>
      <c r="BQ337" s="28">
        <f t="shared" si="246"/>
        <v>20.510999999999999</v>
      </c>
      <c r="BR337" s="31">
        <f t="shared" si="255"/>
        <v>139864.50899999999</v>
      </c>
      <c r="BS337" s="31">
        <f t="shared" si="265"/>
        <v>292</v>
      </c>
      <c r="BT337" s="29"/>
      <c r="BU337" s="28">
        <f t="shared" si="247"/>
        <v>22.79</v>
      </c>
      <c r="BV337" s="31">
        <f t="shared" si="256"/>
        <v>155860.81</v>
      </c>
      <c r="BW337" s="29"/>
    </row>
    <row r="338" spans="1:76" x14ac:dyDescent="0.4">
      <c r="A338" s="14">
        <v>7098</v>
      </c>
      <c r="B338" s="15" t="s">
        <v>370</v>
      </c>
      <c r="C338" s="3">
        <f>INDEX('[1]2013-14 ATR Data'!$A$1:$M$352,MATCH(A338,'[1]2013-14 ATR Data'!$A:$A,0),8)</f>
        <v>206436.01</v>
      </c>
      <c r="D338" s="3">
        <f>INDEX([2]Sheet1!$A$1:$N$343,MATCH(A338,[2]Sheet1!$A$1:$A$65536,0),6)</f>
        <v>247566.95</v>
      </c>
      <c r="E338" s="3">
        <f>INDEX('[3]2015-16 ATR Data'!$A$1:$K$372,MATCH($A338,'[3]2015-16 ATR Data'!$A:$A,0),6)</f>
        <v>274606.40999999997</v>
      </c>
      <c r="F338" s="3">
        <f>INDEX('[4]349y2014'!$A$1:$CK$352,MATCH(A338,'[4]349y2014'!$A:$A,0),5)</f>
        <v>40869</v>
      </c>
      <c r="G338" s="3">
        <f>INDEX('[4]343y2015'!$A$1:$J$346,MATCH(A338,'[4]343y2015'!$A:$A,0),5)</f>
        <v>50490.43</v>
      </c>
      <c r="H338" s="3">
        <f>INDEX('[4]340y2016'!$A$1:$H$343,MATCH(A338,'[4]340y2016'!$A:$A,0),5)</f>
        <v>73132.850000000006</v>
      </c>
      <c r="I338" s="3">
        <f t="shared" si="228"/>
        <v>201473.55999999997</v>
      </c>
      <c r="J338" s="3">
        <f t="shared" si="248"/>
        <v>564117.09</v>
      </c>
      <c r="K338" s="29"/>
      <c r="L338" s="29">
        <v>3605881</v>
      </c>
      <c r="M338" s="29">
        <v>3599973</v>
      </c>
      <c r="N338" s="29">
        <v>3568506</v>
      </c>
      <c r="O338" s="29">
        <f t="shared" si="229"/>
        <v>10774360</v>
      </c>
      <c r="Q338" s="17">
        <f t="shared" si="230"/>
        <v>5.2357364149703552E-2</v>
      </c>
      <c r="R338" s="29"/>
      <c r="S338" s="30">
        <v>559.29999999999995</v>
      </c>
      <c r="T338" s="19">
        <f t="shared" si="231"/>
        <v>29.2835</v>
      </c>
      <c r="U338" s="20">
        <f t="shared" si="232"/>
        <v>1.4343624365627636E-3</v>
      </c>
      <c r="V338" s="19">
        <f t="shared" si="233"/>
        <v>163625.79340970915</v>
      </c>
      <c r="W338" s="22"/>
      <c r="X338" s="21">
        <f t="shared" si="234"/>
        <v>24.535281662874365</v>
      </c>
      <c r="Y338" s="21">
        <f t="shared" si="235"/>
        <v>7306.2000202427234</v>
      </c>
      <c r="Z338" s="22"/>
      <c r="AA338" s="23">
        <f t="shared" si="236"/>
        <v>1.0955465617397997</v>
      </c>
      <c r="AB338" s="23"/>
      <c r="AC338" s="21">
        <v>86753</v>
      </c>
      <c r="AD338" s="21">
        <f t="shared" si="237"/>
        <v>155.10995887716791</v>
      </c>
      <c r="AE338" s="23">
        <f t="shared" si="238"/>
        <v>3.4327735067576949E-3</v>
      </c>
      <c r="AF338" s="22">
        <f t="shared" si="239"/>
        <v>21755.321556162173</v>
      </c>
      <c r="AG338" s="22"/>
      <c r="AH338" s="24">
        <f t="shared" si="240"/>
        <v>3.262156478656796</v>
      </c>
      <c r="AI338" s="25">
        <f t="shared" si="222"/>
        <v>28.89</v>
      </c>
      <c r="AJ338" s="29"/>
      <c r="AK338" s="26">
        <f t="shared" si="241"/>
        <v>2.8890000000000002</v>
      </c>
      <c r="AL338" s="31">
        <f t="shared" si="223"/>
        <v>19266.741000000002</v>
      </c>
      <c r="AM338" s="31">
        <f t="shared" si="257"/>
        <v>34</v>
      </c>
      <c r="AN338" s="29"/>
      <c r="AO338" s="26">
        <f t="shared" si="224"/>
        <v>5.78</v>
      </c>
      <c r="AP338" s="31">
        <f t="shared" si="249"/>
        <v>38604.620000000003</v>
      </c>
      <c r="AQ338" s="31">
        <f t="shared" si="258"/>
        <v>69</v>
      </c>
      <c r="AR338" s="29"/>
      <c r="AS338" s="26">
        <f t="shared" si="225"/>
        <v>8.6669999999999998</v>
      </c>
      <c r="AT338" s="31">
        <f t="shared" si="242"/>
        <v>58060.233</v>
      </c>
      <c r="AU338" s="31">
        <f t="shared" si="259"/>
        <v>104</v>
      </c>
      <c r="AV338" s="29"/>
      <c r="AW338" s="26">
        <f t="shared" si="226"/>
        <v>11.556000000000001</v>
      </c>
      <c r="AX338" s="31">
        <f t="shared" si="250"/>
        <v>77644.76400000001</v>
      </c>
      <c r="AY338" s="31">
        <f t="shared" si="260"/>
        <v>139</v>
      </c>
      <c r="AZ338" s="29"/>
      <c r="BA338" s="28">
        <f t="shared" si="227"/>
        <v>14.445</v>
      </c>
      <c r="BB338" s="31">
        <f t="shared" si="251"/>
        <v>97344.854999999996</v>
      </c>
      <c r="BC338" s="31">
        <f t="shared" si="261"/>
        <v>174</v>
      </c>
      <c r="BD338" s="29"/>
      <c r="BE338" s="28">
        <f t="shared" si="243"/>
        <v>17.334</v>
      </c>
      <c r="BF338" s="31">
        <f t="shared" si="252"/>
        <v>117160.50599999999</v>
      </c>
      <c r="BG338" s="31">
        <f t="shared" si="262"/>
        <v>209</v>
      </c>
      <c r="BH338" s="29"/>
      <c r="BI338" s="28">
        <f t="shared" si="244"/>
        <v>20.222999999999999</v>
      </c>
      <c r="BJ338" s="31">
        <f t="shared" si="253"/>
        <v>136687.25699999998</v>
      </c>
      <c r="BK338" s="31">
        <f t="shared" si="263"/>
        <v>244</v>
      </c>
      <c r="BL338" s="29"/>
      <c r="BM338" s="28">
        <f t="shared" si="245"/>
        <v>23.112000000000002</v>
      </c>
      <c r="BN338" s="31">
        <f t="shared" si="254"/>
        <v>157138.48800000001</v>
      </c>
      <c r="BO338" s="31">
        <f t="shared" si="264"/>
        <v>281</v>
      </c>
      <c r="BP338" s="29"/>
      <c r="BQ338" s="28">
        <f t="shared" si="246"/>
        <v>26.001000000000001</v>
      </c>
      <c r="BR338" s="31">
        <f t="shared" si="255"/>
        <v>177300.81900000002</v>
      </c>
      <c r="BS338" s="31">
        <f t="shared" si="265"/>
        <v>317</v>
      </c>
      <c r="BT338" s="29"/>
      <c r="BU338" s="28">
        <f t="shared" si="247"/>
        <v>28.89</v>
      </c>
      <c r="BV338" s="31">
        <f t="shared" si="256"/>
        <v>197578.71</v>
      </c>
      <c r="BW338" s="29"/>
    </row>
    <row r="339" spans="1:76" x14ac:dyDescent="0.4">
      <c r="A339" s="14">
        <v>7110</v>
      </c>
      <c r="B339" s="15" t="s">
        <v>371</v>
      </c>
      <c r="C339" s="3">
        <f>INDEX('[1]2013-14 ATR Data'!$A$1:$M$352,MATCH(A339,'[1]2013-14 ATR Data'!$A:$A,0),8)</f>
        <v>272753.02</v>
      </c>
      <c r="D339" s="3">
        <f>INDEX([2]Sheet1!$A$1:$N$343,MATCH(A339,[2]Sheet1!$A$1:$A$65536,0),6)</f>
        <v>291869.09999999998</v>
      </c>
      <c r="E339" s="3">
        <f>INDEX('[3]2015-16 ATR Data'!$A$1:$K$372,MATCH($A339,'[3]2015-16 ATR Data'!$A:$A,0),6)</f>
        <v>282639.34000000003</v>
      </c>
      <c r="F339" s="3">
        <f>INDEX('[4]349y2014'!$A$1:$CK$352,MATCH(A339,'[4]349y2014'!$A:$A,0),5)</f>
        <v>70648.149999999994</v>
      </c>
      <c r="G339" s="3">
        <f>INDEX('[4]343y2015'!$A$1:$J$346,MATCH(A339,'[4]343y2015'!$A:$A,0),5)</f>
        <v>51404.99</v>
      </c>
      <c r="H339" s="3">
        <f>INDEX('[4]340y2016'!$A$1:$H$343,MATCH(A339,'[4]340y2016'!$A:$A,0),5)</f>
        <v>82478.7</v>
      </c>
      <c r="I339" s="3">
        <f t="shared" si="228"/>
        <v>200160.64000000001</v>
      </c>
      <c r="J339" s="3">
        <f t="shared" si="248"/>
        <v>642729.62</v>
      </c>
      <c r="K339" s="29"/>
      <c r="L339" s="29">
        <v>5282293</v>
      </c>
      <c r="M339" s="29">
        <v>5891633</v>
      </c>
      <c r="N339" s="29">
        <v>6071841</v>
      </c>
      <c r="O339" s="29">
        <f t="shared" si="229"/>
        <v>17245767</v>
      </c>
      <c r="Q339" s="17">
        <f t="shared" si="230"/>
        <v>3.7268833563621727E-2</v>
      </c>
      <c r="R339" s="29"/>
      <c r="S339" s="30">
        <v>950.3</v>
      </c>
      <c r="T339" s="19">
        <f t="shared" si="231"/>
        <v>35.416600000000003</v>
      </c>
      <c r="U339" s="20">
        <f t="shared" si="232"/>
        <v>1.7347735301712149E-3</v>
      </c>
      <c r="V339" s="19">
        <f t="shared" si="233"/>
        <v>197895.37708519489</v>
      </c>
      <c r="W339" s="22"/>
      <c r="X339" s="21">
        <f t="shared" si="234"/>
        <v>29.673920690537546</v>
      </c>
      <c r="Y339" s="21">
        <f t="shared" si="235"/>
        <v>12413.877845944326</v>
      </c>
      <c r="Z339" s="22"/>
      <c r="AA339" s="23">
        <f t="shared" si="236"/>
        <v>1.8614301763299335</v>
      </c>
      <c r="AB339" s="23"/>
      <c r="AC339" s="21">
        <v>82084</v>
      </c>
      <c r="AD339" s="21">
        <f t="shared" si="237"/>
        <v>86.376933599915816</v>
      </c>
      <c r="AE339" s="23">
        <f t="shared" si="238"/>
        <v>1.9116274119546945E-3</v>
      </c>
      <c r="AF339" s="22">
        <f t="shared" si="239"/>
        <v>12115.005245985196</v>
      </c>
      <c r="AG339" s="22"/>
      <c r="AH339" s="24">
        <f t="shared" si="240"/>
        <v>1.8166149716576991</v>
      </c>
      <c r="AI339" s="25">
        <f t="shared" si="222"/>
        <v>33.35</v>
      </c>
      <c r="AJ339" s="29"/>
      <c r="AK339" s="26">
        <f t="shared" si="241"/>
        <v>3.3350000000000004</v>
      </c>
      <c r="AL339" s="31">
        <f t="shared" si="223"/>
        <v>22241.115000000002</v>
      </c>
      <c r="AM339" s="31">
        <f t="shared" si="257"/>
        <v>23</v>
      </c>
      <c r="AN339" s="29"/>
      <c r="AO339" s="26">
        <f t="shared" si="224"/>
        <v>6.67</v>
      </c>
      <c r="AP339" s="31">
        <f t="shared" si="249"/>
        <v>44548.93</v>
      </c>
      <c r="AQ339" s="31">
        <f t="shared" si="258"/>
        <v>47</v>
      </c>
      <c r="AR339" s="29"/>
      <c r="AS339" s="26">
        <f t="shared" si="225"/>
        <v>10.005000000000001</v>
      </c>
      <c r="AT339" s="31">
        <f t="shared" si="242"/>
        <v>67023.49500000001</v>
      </c>
      <c r="AU339" s="31">
        <f t="shared" si="259"/>
        <v>71</v>
      </c>
      <c r="AV339" s="29"/>
      <c r="AW339" s="26">
        <f t="shared" si="226"/>
        <v>13.340000000000002</v>
      </c>
      <c r="AX339" s="31">
        <f t="shared" si="250"/>
        <v>89631.46</v>
      </c>
      <c r="AY339" s="31">
        <f t="shared" si="260"/>
        <v>94</v>
      </c>
      <c r="AZ339" s="29"/>
      <c r="BA339" s="28">
        <f t="shared" si="227"/>
        <v>16.675000000000001</v>
      </c>
      <c r="BB339" s="31">
        <f t="shared" si="251"/>
        <v>112372.82500000001</v>
      </c>
      <c r="BC339" s="31">
        <f t="shared" si="261"/>
        <v>118</v>
      </c>
      <c r="BD339" s="29"/>
      <c r="BE339" s="28">
        <f t="shared" si="243"/>
        <v>20.010000000000002</v>
      </c>
      <c r="BF339" s="31">
        <f t="shared" si="252"/>
        <v>135247.59</v>
      </c>
      <c r="BG339" s="31">
        <f t="shared" si="262"/>
        <v>142</v>
      </c>
      <c r="BH339" s="29"/>
      <c r="BI339" s="28">
        <f t="shared" si="244"/>
        <v>23.344999999999999</v>
      </c>
      <c r="BJ339" s="31">
        <f t="shared" si="253"/>
        <v>157788.85499999998</v>
      </c>
      <c r="BK339" s="31">
        <f t="shared" si="263"/>
        <v>166</v>
      </c>
      <c r="BL339" s="29"/>
      <c r="BM339" s="28">
        <f t="shared" si="245"/>
        <v>26.680000000000003</v>
      </c>
      <c r="BN339" s="31">
        <f t="shared" si="254"/>
        <v>181397.32000000004</v>
      </c>
      <c r="BO339" s="31">
        <f t="shared" si="264"/>
        <v>191</v>
      </c>
      <c r="BP339" s="29"/>
      <c r="BQ339" s="28">
        <f t="shared" si="246"/>
        <v>30.015000000000001</v>
      </c>
      <c r="BR339" s="31">
        <f t="shared" si="255"/>
        <v>204672.285</v>
      </c>
      <c r="BS339" s="31">
        <f t="shared" si="265"/>
        <v>215</v>
      </c>
      <c r="BT339" s="29"/>
      <c r="BU339" s="28">
        <f t="shared" si="247"/>
        <v>33.35</v>
      </c>
      <c r="BV339" s="31">
        <f t="shared" si="256"/>
        <v>228080.65000000002</v>
      </c>
      <c r="BW339" s="29"/>
    </row>
    <row r="340" spans="1:76" ht="14.25" hidden="1" customHeight="1" x14ac:dyDescent="0.4">
      <c r="X340" s="21">
        <f>SUM(X7:X339)</f>
        <v>17105.357082321207</v>
      </c>
      <c r="AA340" s="23">
        <f>SUM(AA7:AA339)</f>
        <v>950.29761568451227</v>
      </c>
      <c r="AB340" s="23"/>
      <c r="AH340" s="23">
        <f>SUM(AH7:AH339)</f>
        <v>950.29761568451181</v>
      </c>
      <c r="AI340" s="3">
        <f t="shared" si="222"/>
        <v>19005.95</v>
      </c>
      <c r="AK340" s="3">
        <f t="shared" si="241"/>
        <v>1900.5950000000003</v>
      </c>
      <c r="AL340" s="1">
        <f>AK340*$V$345</f>
        <v>12675068.055000002</v>
      </c>
      <c r="AM340" s="31" t="e">
        <f t="shared" si="257"/>
        <v>#DIV/0!</v>
      </c>
      <c r="AO340" s="3">
        <f>ROUND(AI340*0.2,0)</f>
        <v>3801</v>
      </c>
      <c r="AP340" s="31">
        <f t="shared" ref="AP340" si="266">AO340*$V$345</f>
        <v>25348869</v>
      </c>
      <c r="AQ340" s="31" t="e">
        <f t="shared" si="258"/>
        <v>#DIV/0!</v>
      </c>
      <c r="AS340" s="3">
        <f t="shared" si="225"/>
        <v>5701.7849999999999</v>
      </c>
      <c r="AT340" s="1">
        <f t="shared" ref="AT340" si="267">AS340*$V$345</f>
        <v>38025204.164999999</v>
      </c>
      <c r="AU340" s="31" t="e">
        <f t="shared" si="259"/>
        <v>#DIV/0!</v>
      </c>
      <c r="AW340" s="3">
        <f>ROUND(AI340*0.4,0)</f>
        <v>7602</v>
      </c>
      <c r="AX340" s="1">
        <f t="shared" ref="AX340" si="268">AW340*$V$345</f>
        <v>50697738</v>
      </c>
      <c r="AY340" s="31" t="e">
        <f t="shared" si="260"/>
        <v>#DIV/0!</v>
      </c>
      <c r="BA340" s="1">
        <f>ROUND(AI340*0.5,0)</f>
        <v>9503</v>
      </c>
      <c r="BB340" s="1">
        <f t="shared" ref="BB340" si="269">BA340*$V$345</f>
        <v>63375507</v>
      </c>
      <c r="BC340" s="31" t="e">
        <f t="shared" si="261"/>
        <v>#DIV/0!</v>
      </c>
      <c r="BE340" s="1" t="e">
        <f>ROUND(#REF!*0.5,0)</f>
        <v>#REF!</v>
      </c>
      <c r="BF340" s="1" t="e">
        <f t="shared" ref="BF340" si="270">BE340*$V$345</f>
        <v>#REF!</v>
      </c>
      <c r="BG340" s="31" t="e">
        <f t="shared" si="262"/>
        <v>#REF!</v>
      </c>
      <c r="BI340" s="1">
        <f t="shared" ref="BI340" si="271">ROUND(AO340*0.5,0)</f>
        <v>1901</v>
      </c>
      <c r="BJ340" s="1">
        <f t="shared" ref="BJ340" si="272">BI340*$V$345</f>
        <v>12677769</v>
      </c>
      <c r="BK340" s="31" t="e">
        <f t="shared" si="263"/>
        <v>#DIV/0!</v>
      </c>
      <c r="BM340" s="1">
        <f t="shared" ref="BM340" si="273">ROUND(AS340*0.5,0)</f>
        <v>2851</v>
      </c>
      <c r="BN340" s="1">
        <f t="shared" ref="BN340" si="274">BM340*$V$345</f>
        <v>19013319</v>
      </c>
      <c r="BO340" s="31" t="e">
        <f t="shared" si="264"/>
        <v>#DIV/0!</v>
      </c>
      <c r="BQ340" s="1">
        <f t="shared" ref="BQ340" si="275">ROUND(AW340*0.5,0)</f>
        <v>3801</v>
      </c>
      <c r="BR340" s="1">
        <f t="shared" ref="BR340" si="276">BQ340*$V$345</f>
        <v>25348869</v>
      </c>
      <c r="BS340" s="31" t="e">
        <f t="shared" si="265"/>
        <v>#DIV/0!</v>
      </c>
      <c r="BU340" s="1">
        <f t="shared" ref="BU340" si="277">ROUND(BA340*0.5,0)</f>
        <v>4752</v>
      </c>
      <c r="BV340" s="1">
        <f t="shared" ref="BV340" si="278">BU340*$V$345</f>
        <v>31691088</v>
      </c>
    </row>
    <row r="341" spans="1:76" x14ac:dyDescent="0.4">
      <c r="X341" s="21">
        <f>SUM(X7:X339)</f>
        <v>17105.357082321207</v>
      </c>
      <c r="AA341" s="21">
        <f>SUM(AA7:AA339)</f>
        <v>950.29761568451227</v>
      </c>
      <c r="AB341" s="23"/>
      <c r="AH341" s="21">
        <f>SUM(AH7:AH339)</f>
        <v>950.29761568451181</v>
      </c>
      <c r="AP341" s="31"/>
    </row>
    <row r="342" spans="1:76" x14ac:dyDescent="0.4">
      <c r="B342" s="50" t="s">
        <v>372</v>
      </c>
      <c r="AA342" s="23"/>
      <c r="AB342" s="23"/>
      <c r="AH342" s="23"/>
      <c r="AI342" s="1"/>
      <c r="AL342" s="51">
        <v>6669</v>
      </c>
      <c r="AM342" s="51">
        <v>6669</v>
      </c>
      <c r="AP342" s="51">
        <v>6679</v>
      </c>
      <c r="AQ342" s="51">
        <v>6669</v>
      </c>
      <c r="AT342" s="51">
        <v>6699</v>
      </c>
      <c r="AU342" s="51">
        <v>6669</v>
      </c>
      <c r="AX342" s="51">
        <f>'[5]DCCP Adjustments Cost'!AQ3</f>
        <v>6719</v>
      </c>
      <c r="AY342" s="51">
        <v>6669</v>
      </c>
      <c r="BB342" s="51">
        <f>'[5]DCCP Adjustments Cost'!BA3</f>
        <v>6739</v>
      </c>
      <c r="BC342" s="51">
        <v>6669</v>
      </c>
      <c r="BF342" s="51">
        <f>'[5]DCCP Adjustments Cost'!BK3</f>
        <v>6759</v>
      </c>
      <c r="BG342" s="51">
        <v>6669</v>
      </c>
      <c r="BJ342" s="51">
        <f>'[5]DCCP Adjustments Cost'!BU3</f>
        <v>6779</v>
      </c>
      <c r="BK342" s="51">
        <v>6669</v>
      </c>
      <c r="BN342" s="51">
        <f>'[5]DCCP Adjustments Cost'!CE3</f>
        <v>6799</v>
      </c>
      <c r="BO342" s="51">
        <v>6669</v>
      </c>
      <c r="BR342" s="51">
        <f>'[5]DCCP Adjustments Cost'!CO3</f>
        <v>6819</v>
      </c>
      <c r="BS342" s="51">
        <v>6669</v>
      </c>
      <c r="BV342" s="51">
        <f>'[5]DCCP Adjustments Cost'!CY3</f>
        <v>6839</v>
      </c>
    </row>
    <row r="343" spans="1:76" x14ac:dyDescent="0.4">
      <c r="B343" s="50" t="s">
        <v>373</v>
      </c>
      <c r="C343" s="3">
        <f>SUM(C7:C339)</f>
        <v>149989737.66999996</v>
      </c>
      <c r="D343" s="3">
        <f>SUM(D7:D339)</f>
        <v>150439951.66999993</v>
      </c>
      <c r="E343" s="3">
        <f>SUM(E7:E339)</f>
        <v>148791178.90000007</v>
      </c>
      <c r="G343" s="3">
        <f>SUM(G7:G339)</f>
        <v>22245134.43</v>
      </c>
      <c r="H343" s="3">
        <f>SUM(H7:H339)</f>
        <v>22040482.920000002</v>
      </c>
      <c r="AH343" s="21"/>
      <c r="AK343" s="52">
        <f>SUM(AK7:AK339)</f>
        <v>1900.5940000000016</v>
      </c>
      <c r="AL343" s="51">
        <f>SUM(AL7:AL339)</f>
        <v>12675061.385999998</v>
      </c>
      <c r="AM343" s="51">
        <f>SUM(AM7:AM339)</f>
        <v>11792</v>
      </c>
      <c r="AN343" s="53"/>
      <c r="AO343" s="52">
        <f>SUM(AO7:AO339)</f>
        <v>3801.2200000000016</v>
      </c>
      <c r="AP343" s="51">
        <f>SUM(AP7:AP339)</f>
        <v>25388348.379999992</v>
      </c>
      <c r="AQ343" s="51">
        <f>SUM(AQ7:AQ339)</f>
        <v>23631</v>
      </c>
      <c r="AR343" s="53"/>
      <c r="AS343" s="52">
        <f>SUM(AS7:AS339)</f>
        <v>5701.7820000000011</v>
      </c>
      <c r="AT343" s="51">
        <f>SUM(AT7:AT339)</f>
        <v>38196237.618000001</v>
      </c>
      <c r="AU343" s="51">
        <f>SUM(AU7:AU339)</f>
        <v>35545</v>
      </c>
      <c r="AV343" s="53"/>
      <c r="AW343" s="52">
        <f>SUM(AW7:AW339)</f>
        <v>7602.3760000000066</v>
      </c>
      <c r="AX343" s="51">
        <f>SUM(AX7:AX339)</f>
        <v>51080364.343999974</v>
      </c>
      <c r="AY343" s="51">
        <f>SUM(AY7:AY339)</f>
        <v>47523</v>
      </c>
      <c r="AZ343" s="53"/>
      <c r="BA343" s="52">
        <f>SUM(BA7:BA339)</f>
        <v>9502.970000000003</v>
      </c>
      <c r="BB343" s="51">
        <f>SUM(BB7:BB339)</f>
        <v>64040514.829999998</v>
      </c>
      <c r="BC343" s="51">
        <f>SUM(BC7:BC339)</f>
        <v>59593</v>
      </c>
      <c r="BD343" s="53"/>
      <c r="BE343" s="52">
        <f>SUM(BE7:BE339)</f>
        <v>11403.564000000002</v>
      </c>
      <c r="BF343" s="51">
        <f>SUM(BF7:BF339)</f>
        <v>77076689.07599996</v>
      </c>
      <c r="BG343" s="51">
        <f>SUM(BG7:BG339)</f>
        <v>71716</v>
      </c>
      <c r="BH343" s="53"/>
      <c r="BI343" s="52">
        <f>SUM(BI7:BI339)</f>
        <v>13304.158000000003</v>
      </c>
      <c r="BJ343" s="51">
        <f>SUM(BJ7:BJ339)</f>
        <v>89922803.922000021</v>
      </c>
      <c r="BK343" s="51">
        <f>SUM(BK7:BK339)</f>
        <v>83669</v>
      </c>
      <c r="BL343" s="53"/>
      <c r="BM343" s="52">
        <f>SUM(BM7:BM339)</f>
        <v>15204.752000000013</v>
      </c>
      <c r="BN343" s="51">
        <f>SUM(BN7:BN339)</f>
        <v>103377108.84800003</v>
      </c>
      <c r="BO343" s="51">
        <f>SUM(BO7:BO339)</f>
        <v>96192</v>
      </c>
      <c r="BP343" s="53"/>
      <c r="BQ343" s="52">
        <f>SUM(BQ7:BQ339)</f>
        <v>17105.345999999987</v>
      </c>
      <c r="BR343" s="51">
        <f>SUM(BR7:BR339)</f>
        <v>116641354.37399997</v>
      </c>
      <c r="BS343" s="51">
        <f>SUM(BS7:BS339)</f>
        <v>108520</v>
      </c>
      <c r="BT343" s="53"/>
      <c r="BU343" s="52">
        <f>SUM(BU7:BU339)</f>
        <v>19005.940000000006</v>
      </c>
      <c r="BV343" s="51">
        <f>SUM(BV7:BV339)</f>
        <v>129981623.66</v>
      </c>
      <c r="BW343" s="53"/>
    </row>
    <row r="344" spans="1:76" ht="14.25" customHeight="1" x14ac:dyDescent="0.4">
      <c r="E344" s="11" t="s">
        <v>36</v>
      </c>
      <c r="F344" s="11"/>
      <c r="G344" s="11"/>
      <c r="H344" s="11"/>
      <c r="I344" s="11" t="s">
        <v>374</v>
      </c>
      <c r="J344" s="11" t="s">
        <v>375</v>
      </c>
      <c r="S344" s="13" t="s">
        <v>376</v>
      </c>
      <c r="T344" s="13" t="s">
        <v>377</v>
      </c>
      <c r="V344" s="13" t="s">
        <v>378</v>
      </c>
      <c r="AD344" s="13" t="s">
        <v>379</v>
      </c>
      <c r="AI344" s="3">
        <f>SUM(AI7:AI339)</f>
        <v>19005.940000000006</v>
      </c>
      <c r="AK344" s="54"/>
      <c r="AL344" s="55"/>
      <c r="AM344" s="55"/>
      <c r="AN344" s="54"/>
      <c r="AO344" s="54"/>
      <c r="AP344" s="55">
        <f>AP342/AL342-1</f>
        <v>1.4994751836856501E-3</v>
      </c>
      <c r="AQ344" s="55"/>
      <c r="AR344" s="54"/>
      <c r="AS344" s="54"/>
      <c r="AT344" s="55"/>
      <c r="AU344" s="55"/>
      <c r="AV344" s="54"/>
      <c r="AW344" s="54"/>
      <c r="AX344" s="55"/>
      <c r="AY344" s="55"/>
      <c r="AZ344" s="54"/>
      <c r="BA344" s="55"/>
      <c r="BB344" s="55"/>
      <c r="BC344" s="55"/>
      <c r="BD344" s="54"/>
      <c r="BE344" s="55"/>
      <c r="BF344" s="55"/>
      <c r="BG344" s="55"/>
      <c r="BH344" s="54"/>
      <c r="BI344" s="55"/>
      <c r="BJ344" s="55"/>
      <c r="BK344" s="55"/>
      <c r="BL344" s="54"/>
      <c r="BM344" s="55"/>
      <c r="BN344" s="55"/>
      <c r="BO344" s="55"/>
      <c r="BP344" s="54"/>
      <c r="BQ344" s="55"/>
      <c r="BR344" s="55"/>
      <c r="BS344" s="55"/>
      <c r="BT344" s="54"/>
      <c r="BU344" s="55"/>
      <c r="BV344" s="55"/>
      <c r="BW344" s="54"/>
    </row>
    <row r="345" spans="1:76" ht="14.25" customHeight="1" x14ac:dyDescent="0.4">
      <c r="E345" s="3">
        <f>SUM(E7:E339)</f>
        <v>148791178.90000007</v>
      </c>
      <c r="I345" s="3">
        <f>SUM(I7:I339)</f>
        <v>126750695.98000011</v>
      </c>
      <c r="J345" s="3">
        <f>SUM(J7:J339)</f>
        <v>383534652.53000015</v>
      </c>
      <c r="S345" s="19">
        <f>SUM(S7:S339)</f>
        <v>485147.30000000005</v>
      </c>
      <c r="T345" s="19">
        <f>SUM(T7:T339)</f>
        <v>20415.690800000004</v>
      </c>
      <c r="V345" s="1">
        <v>6669</v>
      </c>
      <c r="AD345" s="19">
        <f>SUM(AD7:AD339)</f>
        <v>45185.025627767543</v>
      </c>
      <c r="AE345" s="19">
        <f>SUM(AE7:AE339)</f>
        <v>1.0000000000000002</v>
      </c>
      <c r="AK345" s="54"/>
      <c r="AL345" s="55"/>
      <c r="AM345" s="55"/>
      <c r="AN345" s="54"/>
      <c r="AO345" s="54"/>
      <c r="AP345" s="55"/>
      <c r="AQ345" s="55"/>
      <c r="AR345" s="54"/>
      <c r="AS345" s="54"/>
      <c r="AT345" s="55"/>
      <c r="AU345" s="55"/>
      <c r="AV345" s="54"/>
      <c r="AW345" s="54"/>
      <c r="AX345" s="55"/>
      <c r="AY345" s="55"/>
      <c r="AZ345" s="54"/>
      <c r="BA345" s="55"/>
      <c r="BB345" s="55"/>
      <c r="BC345" s="55"/>
      <c r="BD345" s="54"/>
      <c r="BE345" s="55"/>
      <c r="BF345" s="55"/>
      <c r="BG345" s="55"/>
      <c r="BH345" s="54"/>
      <c r="BI345" s="55"/>
      <c r="BJ345" s="55"/>
      <c r="BK345" s="55"/>
      <c r="BL345" s="54"/>
      <c r="BM345" s="55"/>
      <c r="BN345" s="55"/>
      <c r="BO345" s="55"/>
      <c r="BP345" s="54"/>
      <c r="BQ345" s="55"/>
      <c r="BR345" s="55"/>
      <c r="BS345" s="55"/>
      <c r="BT345" s="54"/>
      <c r="BU345" s="55"/>
      <c r="BV345" s="55"/>
      <c r="BW345" s="54"/>
    </row>
    <row r="346" spans="1:76" ht="14.25" customHeight="1" x14ac:dyDescent="0.4">
      <c r="I346" s="3">
        <f>0.05*I345</f>
        <v>6337534.7990000062</v>
      </c>
      <c r="AK346" s="54"/>
      <c r="AL346" s="55"/>
      <c r="AM346" s="55"/>
      <c r="AN346" s="54"/>
      <c r="AO346" s="54"/>
      <c r="AP346" s="55"/>
      <c r="AQ346" s="55"/>
      <c r="AR346" s="54"/>
      <c r="AS346" s="54"/>
      <c r="AT346" s="55"/>
      <c r="AU346" s="55"/>
      <c r="AV346" s="54"/>
      <c r="AW346" s="54"/>
      <c r="AX346" s="55"/>
      <c r="AY346" s="55"/>
      <c r="AZ346" s="54"/>
      <c r="BA346" s="55"/>
      <c r="BB346" s="55"/>
      <c r="BC346" s="55"/>
      <c r="BD346" s="54"/>
      <c r="BE346" s="55"/>
      <c r="BF346" s="55"/>
      <c r="BG346" s="55"/>
      <c r="BH346" s="54"/>
      <c r="BI346" s="55"/>
      <c r="BJ346" s="55"/>
      <c r="BK346" s="55"/>
      <c r="BL346" s="54"/>
      <c r="BM346" s="55"/>
      <c r="BN346" s="55"/>
      <c r="BO346" s="55"/>
      <c r="BP346" s="54"/>
      <c r="BQ346" s="55"/>
      <c r="BR346" s="55"/>
      <c r="BS346" s="55"/>
      <c r="BT346" s="54"/>
      <c r="BU346" s="55"/>
      <c r="BV346" s="55"/>
      <c r="BW346" s="54"/>
    </row>
    <row r="347" spans="1:76" ht="14.25" customHeight="1" x14ac:dyDescent="0.4">
      <c r="I347" s="3">
        <f>I346*AE7</f>
        <v>24085.44352408019</v>
      </c>
      <c r="V347" s="1">
        <f>V345*AI7</f>
        <v>248620.32</v>
      </c>
      <c r="AK347" s="54"/>
      <c r="AL347" s="55"/>
      <c r="AM347" s="55"/>
      <c r="AN347" s="54"/>
      <c r="AO347" s="54"/>
      <c r="AP347" s="55"/>
      <c r="AQ347" s="55"/>
      <c r="AR347" s="54"/>
      <c r="AS347" s="54"/>
      <c r="AT347" s="55"/>
      <c r="AU347" s="55"/>
      <c r="AV347" s="54"/>
      <c r="AW347" s="54"/>
      <c r="AX347" s="55"/>
      <c r="AY347" s="55"/>
      <c r="AZ347" s="54"/>
      <c r="BA347" s="55"/>
      <c r="BB347" s="55"/>
      <c r="BC347" s="55"/>
      <c r="BD347" s="54"/>
      <c r="BE347" s="55"/>
      <c r="BF347" s="55"/>
      <c r="BG347" s="55"/>
      <c r="BH347" s="54"/>
      <c r="BI347" s="55"/>
      <c r="BJ347" s="55"/>
      <c r="BK347" s="55"/>
      <c r="BL347" s="54"/>
      <c r="BM347" s="55"/>
      <c r="BN347" s="55"/>
      <c r="BO347" s="55"/>
      <c r="BP347" s="54"/>
      <c r="BQ347" s="55"/>
      <c r="BR347" s="55"/>
      <c r="BS347" s="55"/>
      <c r="BT347" s="54"/>
      <c r="BU347" s="55"/>
      <c r="BV347" s="55"/>
      <c r="BW347" s="54"/>
    </row>
    <row r="348" spans="1:76" ht="14.25" customHeight="1" x14ac:dyDescent="0.4">
      <c r="J348" s="22"/>
      <c r="AK348" s="54"/>
      <c r="AL348" s="55"/>
      <c r="AM348" s="55"/>
      <c r="AN348" s="54"/>
      <c r="AO348" s="54"/>
      <c r="AP348" s="55"/>
      <c r="AQ348" s="55"/>
      <c r="AR348" s="54"/>
      <c r="AS348" s="54"/>
      <c r="AT348" s="55"/>
      <c r="AU348" s="55"/>
      <c r="AV348" s="54"/>
      <c r="AW348" s="54"/>
      <c r="AX348" s="55"/>
      <c r="AY348" s="55"/>
      <c r="AZ348" s="54"/>
      <c r="BA348" s="55"/>
      <c r="BB348" s="55"/>
      <c r="BC348" s="55"/>
      <c r="BD348" s="54"/>
      <c r="BE348" s="55"/>
      <c r="BF348" s="55"/>
      <c r="BG348" s="55"/>
      <c r="BH348" s="54"/>
      <c r="BI348" s="55"/>
      <c r="BJ348" s="55"/>
      <c r="BK348" s="55"/>
      <c r="BL348" s="54"/>
      <c r="BM348" s="55"/>
      <c r="BN348" s="55"/>
      <c r="BO348" s="55"/>
      <c r="BP348" s="54"/>
      <c r="BQ348" s="55"/>
      <c r="BR348" s="55"/>
      <c r="BS348" s="55"/>
      <c r="BT348" s="54"/>
      <c r="BU348" s="55"/>
      <c r="BV348" s="55"/>
      <c r="BW348" s="54"/>
    </row>
    <row r="349" spans="1:76" x14ac:dyDescent="0.4">
      <c r="B349" s="50" t="s">
        <v>380</v>
      </c>
      <c r="Y349" s="56"/>
      <c r="AK349" s="54"/>
      <c r="AL349" s="57">
        <f>AL352+AL351</f>
        <v>11250328.608749999</v>
      </c>
      <c r="AM349" s="57">
        <f>AM352+AM351</f>
        <v>1064715474.4239998</v>
      </c>
      <c r="AN349" s="54"/>
      <c r="AO349" s="54"/>
      <c r="AP349" s="57">
        <f>AP352+AP351</f>
        <v>22534107.312499993</v>
      </c>
      <c r="AQ349" s="57">
        <f>AQ352+AQ351</f>
        <v>2132641941.0449994</v>
      </c>
      <c r="AR349" s="54"/>
      <c r="AS349" s="54"/>
      <c r="AT349" s="57">
        <f>AT352+AT351</f>
        <v>33900657.603749998</v>
      </c>
      <c r="AU349" s="57">
        <f>AU352+AU351</f>
        <v>3208515061.7870002</v>
      </c>
      <c r="AV349" s="54"/>
      <c r="AW349" s="54"/>
      <c r="AX349" s="57">
        <f>AX352+AX351</f>
        <v>45333918.384999976</v>
      </c>
      <c r="AY349" s="57">
        <f>AY352+AY351</f>
        <v>4290792187.520998</v>
      </c>
      <c r="AZ349" s="54"/>
      <c r="BA349" s="55"/>
      <c r="BB349" s="57">
        <f>BB352+BB351</f>
        <v>56833699.956249997</v>
      </c>
      <c r="BC349" s="57">
        <f>BC352+BC351</f>
        <v>5379455389.5950003</v>
      </c>
      <c r="BD349" s="54"/>
      <c r="BE349" s="55"/>
      <c r="BF349" s="57">
        <f>BF352+BF351</f>
        <v>68400002.317499965</v>
      </c>
      <c r="BG349" s="57">
        <f>BG352+BG351</f>
        <v>6474504633.883997</v>
      </c>
      <c r="BH349" s="54"/>
      <c r="BI349" s="55"/>
      <c r="BJ349" s="57">
        <f>BJ352+BJ351</f>
        <v>79800002.703750014</v>
      </c>
      <c r="BK349" s="57">
        <f>BK352+BK351</f>
        <v>7553588739.8230019</v>
      </c>
      <c r="BL349" s="54"/>
      <c r="BM349" s="55"/>
      <c r="BN349" s="57">
        <f>BN352+BN351</f>
        <v>91732169.410000026</v>
      </c>
      <c r="BO349" s="57">
        <f>BO352+BO351</f>
        <v>8683761311.2320023</v>
      </c>
      <c r="BP349" s="54"/>
      <c r="BQ349" s="55"/>
      <c r="BR349" s="57">
        <f>BR352+BR351</f>
        <v>103498034.14124997</v>
      </c>
      <c r="BS349" s="57">
        <f>BS352+BS351</f>
        <v>9797968722.4159966</v>
      </c>
      <c r="BT349" s="54"/>
      <c r="BU349" s="55"/>
      <c r="BV349" s="57">
        <f>BV352+BV351</f>
        <v>115330419.66249999</v>
      </c>
      <c r="BW349" s="54"/>
    </row>
    <row r="350" spans="1:76" x14ac:dyDescent="0.4">
      <c r="B350" s="50" t="s">
        <v>381</v>
      </c>
      <c r="Y350" s="56"/>
      <c r="AK350" s="54"/>
      <c r="AL350" s="57">
        <f>(AL$343*0.125)-AL351</f>
        <v>1424732.7772499996</v>
      </c>
      <c r="AM350" s="57">
        <f>(AM$343*0.125)-AM351</f>
        <v>-1064703682.4239998</v>
      </c>
      <c r="AN350" s="54"/>
      <c r="AO350" s="54"/>
      <c r="AP350" s="57">
        <f>(AP$343*0.125)-AP351</f>
        <v>2854241.067499999</v>
      </c>
      <c r="AQ350" s="57">
        <f>(AQ$343*0.125)-AQ351</f>
        <v>-2132618310.0449994</v>
      </c>
      <c r="AR350" s="54"/>
      <c r="AS350" s="54"/>
      <c r="AT350" s="57">
        <f>(AT$343*0.125)-AT351</f>
        <v>4295580.01425</v>
      </c>
      <c r="AU350" s="57">
        <f>(AU$343*0.125)-AU351</f>
        <v>-3208479516.7870002</v>
      </c>
      <c r="AV350" s="54"/>
      <c r="AW350" s="54"/>
      <c r="AX350" s="57">
        <f>(AX$343*0.125)-AX351</f>
        <v>5746445.9589999961</v>
      </c>
      <c r="AY350" s="57">
        <f>(AY$343*0.125)-AY351</f>
        <v>-4290744664.520998</v>
      </c>
      <c r="AZ350" s="54"/>
      <c r="BA350" s="55"/>
      <c r="BB350" s="57">
        <f>(BB$343*0.125)-BB351</f>
        <v>7206814.8737499993</v>
      </c>
      <c r="BC350" s="57">
        <f>(BC$343*0.125)-BC351</f>
        <v>-5379395796.5950003</v>
      </c>
      <c r="BD350" s="54"/>
      <c r="BE350" s="55"/>
      <c r="BF350" s="57">
        <f>(BF$343*0.125)-BF351</f>
        <v>8676686.7584999949</v>
      </c>
      <c r="BG350" s="57">
        <f>(BG$343*0.125)-BG351</f>
        <v>-6474432917.883997</v>
      </c>
      <c r="BH350" s="54"/>
      <c r="BI350" s="55"/>
      <c r="BJ350" s="57">
        <f>(BJ$343*0.125)-BJ351</f>
        <v>10122801.218250003</v>
      </c>
      <c r="BK350" s="57">
        <f>(BK$343*0.125)-BK351</f>
        <v>-7553505070.8230019</v>
      </c>
      <c r="BL350" s="54"/>
      <c r="BM350" s="55"/>
      <c r="BN350" s="57">
        <f>(BN$343*0.125)-BN351</f>
        <v>11644939.438000003</v>
      </c>
      <c r="BO350" s="57">
        <f>(BO$343*0.125)-BO351</f>
        <v>-8683665119.2320023</v>
      </c>
      <c r="BP350" s="54"/>
      <c r="BQ350" s="55"/>
      <c r="BR350" s="57">
        <f>(BR$343*0.125)-BR351</f>
        <v>13143320.232749997</v>
      </c>
      <c r="BS350" s="57">
        <f>(BS$343*0.125)-BS351</f>
        <v>-9797860202.4159966</v>
      </c>
      <c r="BT350" s="54"/>
      <c r="BU350" s="55"/>
      <c r="BV350" s="57">
        <f>(BV$343*0.125)-BV351</f>
        <v>14651203.997499999</v>
      </c>
      <c r="BW350" s="54"/>
      <c r="BX350" s="58"/>
    </row>
    <row r="351" spans="1:76" hidden="1" x14ac:dyDescent="0.4">
      <c r="B351" s="50" t="s">
        <v>382</v>
      </c>
      <c r="Y351" s="56"/>
      <c r="AK351" s="54"/>
      <c r="AL351" s="57">
        <f>84*AK343</f>
        <v>159649.89600000012</v>
      </c>
      <c r="AM351" s="57">
        <f>84*AL343</f>
        <v>1064705156.4239998</v>
      </c>
      <c r="AN351" s="54"/>
      <c r="AO351" s="54"/>
      <c r="AP351" s="57">
        <f>84*AO343</f>
        <v>319302.48000000016</v>
      </c>
      <c r="AQ351" s="57">
        <f>84*AP343</f>
        <v>2132621263.9199994</v>
      </c>
      <c r="AR351" s="54"/>
      <c r="AS351" s="54"/>
      <c r="AT351" s="57">
        <f>84*AS343</f>
        <v>478949.68800000008</v>
      </c>
      <c r="AU351" s="57">
        <f>84*AT343</f>
        <v>3208483959.9120002</v>
      </c>
      <c r="AV351" s="54"/>
      <c r="AW351" s="54"/>
      <c r="AX351" s="57">
        <f>84*AW343</f>
        <v>638599.5840000005</v>
      </c>
      <c r="AY351" s="57">
        <f>84*AX343</f>
        <v>4290750604.895998</v>
      </c>
      <c r="AZ351" s="54"/>
      <c r="BA351" s="55"/>
      <c r="BB351" s="57">
        <f>84*BA343</f>
        <v>798249.48000000021</v>
      </c>
      <c r="BC351" s="57">
        <f>84*BB343</f>
        <v>5379403245.7200003</v>
      </c>
      <c r="BD351" s="54"/>
      <c r="BE351" s="55"/>
      <c r="BF351" s="57">
        <f>84*BE343</f>
        <v>957899.37600000016</v>
      </c>
      <c r="BG351" s="57">
        <f>84*BF343</f>
        <v>6474441882.383997</v>
      </c>
      <c r="BH351" s="54"/>
      <c r="BI351" s="55"/>
      <c r="BJ351" s="57">
        <f>84*BI343</f>
        <v>1117549.2720000003</v>
      </c>
      <c r="BK351" s="57">
        <f>84*BJ343</f>
        <v>7553515529.4480019</v>
      </c>
      <c r="BL351" s="54"/>
      <c r="BM351" s="55"/>
      <c r="BN351" s="57">
        <f>84*BM343</f>
        <v>1277199.168000001</v>
      </c>
      <c r="BO351" s="57">
        <f>84*BN343</f>
        <v>8683677143.2320023</v>
      </c>
      <c r="BP351" s="54"/>
      <c r="BQ351" s="55"/>
      <c r="BR351" s="57">
        <f>84*BQ343</f>
        <v>1436849.0639999988</v>
      </c>
      <c r="BS351" s="57">
        <f>84*BR343</f>
        <v>9797873767.4159966</v>
      </c>
      <c r="BT351" s="54"/>
      <c r="BU351" s="55"/>
      <c r="BV351" s="57">
        <f>84*BU343</f>
        <v>1596498.9600000004</v>
      </c>
      <c r="BW351" s="54"/>
    </row>
    <row r="352" spans="1:76" hidden="1" x14ac:dyDescent="0.4">
      <c r="B352" s="50" t="s">
        <v>383</v>
      </c>
      <c r="Y352" s="56">
        <f>1745.6+96.98+96.82</f>
        <v>1939.3999999999999</v>
      </c>
      <c r="AK352" s="54"/>
      <c r="AL352" s="57">
        <f>AL$343*0.875</f>
        <v>11090678.712749999</v>
      </c>
      <c r="AM352" s="57">
        <f>AM$343*0.875</f>
        <v>10318</v>
      </c>
      <c r="AN352" s="54"/>
      <c r="AO352" s="54"/>
      <c r="AP352" s="57">
        <f>AP$343*0.875</f>
        <v>22214804.832499992</v>
      </c>
      <c r="AQ352" s="57">
        <f>AQ$343*0.875</f>
        <v>20677.125</v>
      </c>
      <c r="AR352" s="54"/>
      <c r="AS352" s="54"/>
      <c r="AT352" s="57">
        <f>AT$343*0.875</f>
        <v>33421707.915750001</v>
      </c>
      <c r="AU352" s="57">
        <f>AU$343*0.875</f>
        <v>31101.875</v>
      </c>
      <c r="AV352" s="54"/>
      <c r="AW352" s="54"/>
      <c r="AX352" s="57">
        <f>AX$343*0.875</f>
        <v>44695318.800999977</v>
      </c>
      <c r="AY352" s="57">
        <f>AY$343*0.875</f>
        <v>41582.625</v>
      </c>
      <c r="AZ352" s="54"/>
      <c r="BA352" s="55"/>
      <c r="BB352" s="57">
        <f>BB$343*0.875</f>
        <v>56035450.47625</v>
      </c>
      <c r="BC352" s="57">
        <f>BC$343*0.875</f>
        <v>52143.875</v>
      </c>
      <c r="BD352" s="54"/>
      <c r="BE352" s="55"/>
      <c r="BF352" s="57">
        <f>BF$343*0.875</f>
        <v>67442102.941499963</v>
      </c>
      <c r="BG352" s="57">
        <f>BG$343*0.875</f>
        <v>62751.5</v>
      </c>
      <c r="BH352" s="54"/>
      <c r="BI352" s="55"/>
      <c r="BJ352" s="57">
        <f>BJ$343*0.875</f>
        <v>78682453.431750014</v>
      </c>
      <c r="BK352" s="57">
        <f>BK$343*0.875</f>
        <v>73210.375</v>
      </c>
      <c r="BL352" s="54"/>
      <c r="BM352" s="55"/>
      <c r="BN352" s="57">
        <f>BN$343*0.875</f>
        <v>90454970.242000028</v>
      </c>
      <c r="BO352" s="57">
        <f>BO$343*0.875</f>
        <v>84168</v>
      </c>
      <c r="BP352" s="54"/>
      <c r="BQ352" s="55"/>
      <c r="BR352" s="57">
        <f>BR$343*0.875</f>
        <v>102061185.07724997</v>
      </c>
      <c r="BS352" s="57">
        <f>BS$343*0.875</f>
        <v>94955</v>
      </c>
      <c r="BT352" s="54"/>
      <c r="BU352" s="55"/>
      <c r="BV352" s="57">
        <f>BV$343*0.875</f>
        <v>113733920.7025</v>
      </c>
      <c r="BW352" s="54"/>
    </row>
    <row r="354" spans="1:75" x14ac:dyDescent="0.4">
      <c r="B354" s="50" t="s">
        <v>384</v>
      </c>
    </row>
    <row r="355" spans="1:75" x14ac:dyDescent="0.4">
      <c r="B355" s="64" t="s">
        <v>385</v>
      </c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  <c r="AK355" s="64"/>
    </row>
    <row r="356" spans="1:75" x14ac:dyDescent="0.4">
      <c r="B356" s="64" t="s">
        <v>386</v>
      </c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59"/>
    </row>
    <row r="357" spans="1:75" x14ac:dyDescent="0.4">
      <c r="B357" s="2" t="s">
        <v>387</v>
      </c>
    </row>
    <row r="358" spans="1:75" x14ac:dyDescent="0.4">
      <c r="B358" s="2" t="s">
        <v>388</v>
      </c>
    </row>
    <row r="359" spans="1:75" x14ac:dyDescent="0.4">
      <c r="B359" s="2" t="s">
        <v>389</v>
      </c>
    </row>
    <row r="360" spans="1:75" hidden="1" x14ac:dyDescent="0.4">
      <c r="A360" s="1">
        <v>1</v>
      </c>
      <c r="B360" s="2">
        <v>2</v>
      </c>
      <c r="C360" s="3">
        <v>3</v>
      </c>
      <c r="D360" s="3">
        <v>4</v>
      </c>
      <c r="E360" s="3">
        <v>5</v>
      </c>
      <c r="F360" s="1">
        <v>6</v>
      </c>
      <c r="G360" s="2">
        <v>7</v>
      </c>
      <c r="H360" s="3">
        <v>8</v>
      </c>
      <c r="I360" s="3">
        <v>9</v>
      </c>
      <c r="J360" s="3">
        <v>10</v>
      </c>
      <c r="K360" s="1">
        <v>11</v>
      </c>
      <c r="L360" s="2">
        <v>12</v>
      </c>
      <c r="M360" s="3">
        <v>13</v>
      </c>
      <c r="N360" s="3">
        <v>14</v>
      </c>
      <c r="O360" s="3">
        <v>15</v>
      </c>
      <c r="P360" s="1">
        <v>16</v>
      </c>
      <c r="Q360" s="2">
        <v>17</v>
      </c>
      <c r="R360" s="3">
        <v>18</v>
      </c>
      <c r="S360" s="3">
        <v>19</v>
      </c>
      <c r="T360" s="3">
        <v>20</v>
      </c>
      <c r="U360" s="1">
        <v>21</v>
      </c>
      <c r="V360" s="2">
        <v>22</v>
      </c>
      <c r="W360" s="3">
        <v>23</v>
      </c>
      <c r="X360" s="3">
        <v>24</v>
      </c>
      <c r="Y360" s="3">
        <v>25</v>
      </c>
      <c r="Z360" s="1">
        <v>26</v>
      </c>
      <c r="AA360" s="2">
        <v>27</v>
      </c>
      <c r="AB360" s="2"/>
      <c r="AC360" s="3">
        <v>28</v>
      </c>
      <c r="AD360" s="3">
        <v>29</v>
      </c>
      <c r="AE360" s="3">
        <v>30</v>
      </c>
      <c r="AF360" s="1">
        <v>31</v>
      </c>
      <c r="AG360" s="2">
        <v>32</v>
      </c>
      <c r="AH360" s="3">
        <v>33</v>
      </c>
      <c r="AI360" s="3">
        <v>35</v>
      </c>
      <c r="AJ360" s="1">
        <v>36</v>
      </c>
      <c r="AK360" s="2">
        <v>37</v>
      </c>
      <c r="AL360" s="3">
        <v>39</v>
      </c>
      <c r="AM360" s="3">
        <v>39</v>
      </c>
      <c r="AN360" s="3">
        <v>40</v>
      </c>
      <c r="AO360" s="1">
        <v>41</v>
      </c>
      <c r="AP360" s="2">
        <v>42</v>
      </c>
      <c r="AQ360" s="3">
        <v>39</v>
      </c>
      <c r="AR360" s="3">
        <v>43</v>
      </c>
      <c r="AS360" s="3">
        <v>44</v>
      </c>
      <c r="AT360" s="3">
        <v>45</v>
      </c>
      <c r="AU360" s="3">
        <v>39</v>
      </c>
      <c r="AV360" s="1">
        <v>46</v>
      </c>
      <c r="AW360" s="2">
        <v>47</v>
      </c>
      <c r="AX360" s="3">
        <v>48</v>
      </c>
      <c r="AY360" s="3">
        <v>39</v>
      </c>
      <c r="AZ360" s="3">
        <v>49</v>
      </c>
      <c r="BA360" s="3">
        <v>50</v>
      </c>
      <c r="BB360" s="1">
        <v>51</v>
      </c>
      <c r="BC360" s="3">
        <v>39</v>
      </c>
      <c r="BD360" s="2">
        <v>52</v>
      </c>
      <c r="BE360" s="3">
        <v>50</v>
      </c>
      <c r="BF360" s="1">
        <v>51</v>
      </c>
      <c r="BG360" s="3">
        <v>39</v>
      </c>
      <c r="BH360" s="2">
        <v>52</v>
      </c>
      <c r="BI360" s="3">
        <v>50</v>
      </c>
      <c r="BJ360" s="1">
        <v>51</v>
      </c>
      <c r="BK360" s="3">
        <v>39</v>
      </c>
      <c r="BL360" s="2">
        <v>52</v>
      </c>
      <c r="BM360" s="3">
        <v>50</v>
      </c>
      <c r="BN360" s="1">
        <v>51</v>
      </c>
      <c r="BO360" s="3">
        <v>39</v>
      </c>
      <c r="BP360" s="2">
        <v>52</v>
      </c>
      <c r="BQ360" s="3">
        <v>50</v>
      </c>
      <c r="BR360" s="1">
        <v>51</v>
      </c>
      <c r="BS360" s="3">
        <v>39</v>
      </c>
      <c r="BT360" s="2">
        <v>52</v>
      </c>
      <c r="BU360" s="3">
        <v>50</v>
      </c>
      <c r="BV360" s="1">
        <v>51</v>
      </c>
      <c r="BW360" s="2">
        <v>52</v>
      </c>
    </row>
    <row r="361" spans="1:75" x14ac:dyDescent="0.4">
      <c r="X361" s="21">
        <f>SUM(X341:AH341)</f>
        <v>19005.952313690228</v>
      </c>
    </row>
    <row r="362" spans="1:75" x14ac:dyDescent="0.4">
      <c r="X362" s="21">
        <f>X361*6669</f>
        <v>126750695.98000012</v>
      </c>
    </row>
    <row r="365" spans="1:75" x14ac:dyDescent="0.4">
      <c r="X365" s="1" t="s">
        <v>372</v>
      </c>
    </row>
  </sheetData>
  <mergeCells count="30">
    <mergeCell ref="B356:AA356"/>
    <mergeCell ref="BC1:BC2"/>
    <mergeCell ref="BF1:BF2"/>
    <mergeCell ref="BG1:BG2"/>
    <mergeCell ref="BJ1:BJ2"/>
    <mergeCell ref="AQ1:AQ2"/>
    <mergeCell ref="AT1:AT2"/>
    <mergeCell ref="AU1:AU2"/>
    <mergeCell ref="AX1:AX2"/>
    <mergeCell ref="AY1:AY2"/>
    <mergeCell ref="BB1:BB2"/>
    <mergeCell ref="AA1:AA2"/>
    <mergeCell ref="AH1:AH2"/>
    <mergeCell ref="AI1:AI2"/>
    <mergeCell ref="AL1:AL2"/>
    <mergeCell ref="AM1:AM2"/>
    <mergeCell ref="BO1:BO2"/>
    <mergeCell ref="BR1:BR2"/>
    <mergeCell ref="BS1:BS2"/>
    <mergeCell ref="BV1:BV2"/>
    <mergeCell ref="B355:AK355"/>
    <mergeCell ref="BK1:BK2"/>
    <mergeCell ref="BN1:BN2"/>
    <mergeCell ref="AP1:AP2"/>
    <mergeCell ref="I1:I3"/>
    <mergeCell ref="J1:J3"/>
    <mergeCell ref="O1:O3"/>
    <mergeCell ref="Q1:Q2"/>
    <mergeCell ref="S1:S2"/>
    <mergeCell ref="X1:X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4"/>
  <sheetViews>
    <sheetView topLeftCell="A307" workbookViewId="0">
      <selection activeCell="A3" sqref="A3:A334"/>
    </sheetView>
  </sheetViews>
  <sheetFormatPr defaultRowHeight="14.35" x14ac:dyDescent="0.5"/>
  <cols>
    <col min="5" max="5" width="25.52734375" bestFit="1" customWidth="1"/>
  </cols>
  <sheetData>
    <row r="1" spans="1:5" x14ac:dyDescent="0.5">
      <c r="B1" t="s">
        <v>718</v>
      </c>
      <c r="C1" t="s">
        <v>719</v>
      </c>
      <c r="D1" t="s">
        <v>720</v>
      </c>
      <c r="E1" t="s">
        <v>721</v>
      </c>
    </row>
    <row r="2" spans="1:5" x14ac:dyDescent="0.5">
      <c r="A2">
        <v>1</v>
      </c>
      <c r="B2">
        <v>18</v>
      </c>
      <c r="C2">
        <v>18</v>
      </c>
      <c r="D2">
        <v>2018</v>
      </c>
      <c r="E2" t="s">
        <v>390</v>
      </c>
    </row>
    <row r="3" spans="1:5" x14ac:dyDescent="0.5">
      <c r="A3">
        <f>A2+1</f>
        <v>2</v>
      </c>
      <c r="B3">
        <v>27</v>
      </c>
      <c r="C3">
        <v>27</v>
      </c>
      <c r="D3">
        <v>2018</v>
      </c>
      <c r="E3" t="s">
        <v>391</v>
      </c>
    </row>
    <row r="4" spans="1:5" x14ac:dyDescent="0.5">
      <c r="A4">
        <f t="shared" ref="A4:A67" si="0">A3+1</f>
        <v>3</v>
      </c>
      <c r="B4">
        <v>9</v>
      </c>
      <c r="C4">
        <v>9</v>
      </c>
      <c r="D4">
        <v>2018</v>
      </c>
      <c r="E4" t="s">
        <v>39</v>
      </c>
    </row>
    <row r="5" spans="1:5" x14ac:dyDescent="0.5">
      <c r="A5">
        <f t="shared" si="0"/>
        <v>4</v>
      </c>
      <c r="B5">
        <v>441</v>
      </c>
      <c r="C5">
        <v>441</v>
      </c>
      <c r="D5">
        <v>2018</v>
      </c>
      <c r="E5" t="s">
        <v>392</v>
      </c>
    </row>
    <row r="6" spans="1:5" x14ac:dyDescent="0.5">
      <c r="A6">
        <f t="shared" si="0"/>
        <v>5</v>
      </c>
      <c r="B6">
        <v>63</v>
      </c>
      <c r="C6">
        <v>63</v>
      </c>
      <c r="D6">
        <v>2018</v>
      </c>
      <c r="E6" t="s">
        <v>393</v>
      </c>
    </row>
    <row r="7" spans="1:5" x14ac:dyDescent="0.5">
      <c r="A7">
        <f t="shared" si="0"/>
        <v>6</v>
      </c>
      <c r="B7">
        <v>72</v>
      </c>
      <c r="C7">
        <v>72</v>
      </c>
      <c r="D7">
        <v>2018</v>
      </c>
      <c r="E7" t="s">
        <v>394</v>
      </c>
    </row>
    <row r="8" spans="1:5" x14ac:dyDescent="0.5">
      <c r="A8">
        <f t="shared" si="0"/>
        <v>7</v>
      </c>
      <c r="B8">
        <v>81</v>
      </c>
      <c r="C8">
        <v>81</v>
      </c>
      <c r="D8">
        <v>2018</v>
      </c>
      <c r="E8" t="s">
        <v>395</v>
      </c>
    </row>
    <row r="9" spans="1:5" x14ac:dyDescent="0.5">
      <c r="A9">
        <f t="shared" si="0"/>
        <v>8</v>
      </c>
      <c r="B9">
        <v>99</v>
      </c>
      <c r="C9">
        <v>99</v>
      </c>
      <c r="D9">
        <v>2018</v>
      </c>
      <c r="E9" t="s">
        <v>396</v>
      </c>
    </row>
    <row r="10" spans="1:5" x14ac:dyDescent="0.5">
      <c r="A10">
        <f t="shared" si="0"/>
        <v>9</v>
      </c>
      <c r="B10">
        <v>108</v>
      </c>
      <c r="C10">
        <v>108</v>
      </c>
      <c r="D10">
        <v>2018</v>
      </c>
      <c r="E10" t="s">
        <v>397</v>
      </c>
    </row>
    <row r="11" spans="1:5" x14ac:dyDescent="0.5">
      <c r="A11">
        <f t="shared" si="0"/>
        <v>10</v>
      </c>
      <c r="B11">
        <v>126</v>
      </c>
      <c r="C11">
        <v>126</v>
      </c>
      <c r="D11">
        <v>2018</v>
      </c>
      <c r="E11" t="s">
        <v>398</v>
      </c>
    </row>
    <row r="12" spans="1:5" x14ac:dyDescent="0.5">
      <c r="A12">
        <f t="shared" si="0"/>
        <v>11</v>
      </c>
      <c r="B12">
        <v>135</v>
      </c>
      <c r="C12">
        <v>135</v>
      </c>
      <c r="D12">
        <v>2018</v>
      </c>
      <c r="E12" t="s">
        <v>399</v>
      </c>
    </row>
    <row r="13" spans="1:5" x14ac:dyDescent="0.5">
      <c r="A13">
        <f t="shared" si="0"/>
        <v>12</v>
      </c>
      <c r="B13">
        <v>171</v>
      </c>
      <c r="C13">
        <v>171</v>
      </c>
      <c r="D13">
        <v>2018</v>
      </c>
      <c r="E13" t="s">
        <v>400</v>
      </c>
    </row>
    <row r="14" spans="1:5" x14ac:dyDescent="0.5">
      <c r="A14">
        <f t="shared" si="0"/>
        <v>13</v>
      </c>
      <c r="B14">
        <v>225</v>
      </c>
      <c r="C14">
        <v>225</v>
      </c>
      <c r="D14">
        <v>2018</v>
      </c>
      <c r="E14" t="s">
        <v>401</v>
      </c>
    </row>
    <row r="15" spans="1:5" x14ac:dyDescent="0.5">
      <c r="A15">
        <f t="shared" si="0"/>
        <v>14</v>
      </c>
      <c r="B15">
        <v>234</v>
      </c>
      <c r="C15">
        <v>234</v>
      </c>
      <c r="D15">
        <v>2018</v>
      </c>
      <c r="E15" t="s">
        <v>402</v>
      </c>
    </row>
    <row r="16" spans="1:5" x14ac:dyDescent="0.5">
      <c r="A16">
        <f t="shared" si="0"/>
        <v>15</v>
      </c>
      <c r="B16">
        <v>243</v>
      </c>
      <c r="C16">
        <v>243</v>
      </c>
      <c r="D16">
        <v>2018</v>
      </c>
      <c r="E16" t="s">
        <v>403</v>
      </c>
    </row>
    <row r="17" spans="1:5" x14ac:dyDescent="0.5">
      <c r="A17">
        <f t="shared" si="0"/>
        <v>16</v>
      </c>
      <c r="B17">
        <v>261</v>
      </c>
      <c r="C17">
        <v>261</v>
      </c>
      <c r="D17">
        <v>2018</v>
      </c>
      <c r="E17" t="s">
        <v>404</v>
      </c>
    </row>
    <row r="18" spans="1:5" x14ac:dyDescent="0.5">
      <c r="A18">
        <f t="shared" si="0"/>
        <v>17</v>
      </c>
      <c r="B18">
        <v>279</v>
      </c>
      <c r="C18">
        <v>279</v>
      </c>
      <c r="D18">
        <v>2018</v>
      </c>
      <c r="E18" t="s">
        <v>405</v>
      </c>
    </row>
    <row r="19" spans="1:5" x14ac:dyDescent="0.5">
      <c r="A19">
        <f t="shared" si="0"/>
        <v>18</v>
      </c>
      <c r="B19">
        <v>355</v>
      </c>
      <c r="C19">
        <v>355</v>
      </c>
      <c r="D19">
        <v>2018</v>
      </c>
      <c r="E19" t="s">
        <v>406</v>
      </c>
    </row>
    <row r="20" spans="1:5" x14ac:dyDescent="0.5">
      <c r="A20">
        <f t="shared" si="0"/>
        <v>19</v>
      </c>
      <c r="B20">
        <v>387</v>
      </c>
      <c r="C20">
        <v>387</v>
      </c>
      <c r="D20">
        <v>2018</v>
      </c>
      <c r="E20" t="s">
        <v>407</v>
      </c>
    </row>
    <row r="21" spans="1:5" x14ac:dyDescent="0.5">
      <c r="A21">
        <f t="shared" si="0"/>
        <v>20</v>
      </c>
      <c r="B21">
        <v>414</v>
      </c>
      <c r="C21">
        <v>414</v>
      </c>
      <c r="D21">
        <v>2018</v>
      </c>
      <c r="E21" t="s">
        <v>408</v>
      </c>
    </row>
    <row r="22" spans="1:5" x14ac:dyDescent="0.5">
      <c r="A22">
        <f t="shared" si="0"/>
        <v>21</v>
      </c>
      <c r="B22">
        <v>423</v>
      </c>
      <c r="C22">
        <v>423</v>
      </c>
      <c r="D22">
        <v>2018</v>
      </c>
      <c r="E22" t="s">
        <v>409</v>
      </c>
    </row>
    <row r="23" spans="1:5" x14ac:dyDescent="0.5">
      <c r="A23">
        <f t="shared" si="0"/>
        <v>22</v>
      </c>
      <c r="B23">
        <v>472</v>
      </c>
      <c r="C23">
        <v>472</v>
      </c>
      <c r="D23">
        <v>2018</v>
      </c>
      <c r="E23" t="s">
        <v>410</v>
      </c>
    </row>
    <row r="24" spans="1:5" x14ac:dyDescent="0.5">
      <c r="A24">
        <f t="shared" si="0"/>
        <v>23</v>
      </c>
      <c r="B24">
        <v>504</v>
      </c>
      <c r="C24">
        <v>504</v>
      </c>
      <c r="D24">
        <v>2018</v>
      </c>
      <c r="E24" t="s">
        <v>411</v>
      </c>
    </row>
    <row r="25" spans="1:5" x14ac:dyDescent="0.5">
      <c r="A25">
        <f t="shared" si="0"/>
        <v>24</v>
      </c>
      <c r="B25">
        <v>513</v>
      </c>
      <c r="C25">
        <v>513</v>
      </c>
      <c r="D25">
        <v>2018</v>
      </c>
      <c r="E25" t="s">
        <v>412</v>
      </c>
    </row>
    <row r="26" spans="1:5" x14ac:dyDescent="0.5">
      <c r="A26">
        <f t="shared" si="0"/>
        <v>25</v>
      </c>
      <c r="B26">
        <v>540</v>
      </c>
      <c r="C26">
        <v>540</v>
      </c>
      <c r="D26">
        <v>2018</v>
      </c>
      <c r="E26" t="s">
        <v>413</v>
      </c>
    </row>
    <row r="27" spans="1:5" x14ac:dyDescent="0.5">
      <c r="A27">
        <f t="shared" si="0"/>
        <v>26</v>
      </c>
      <c r="B27">
        <v>549</v>
      </c>
      <c r="C27">
        <v>549</v>
      </c>
      <c r="D27">
        <v>2018</v>
      </c>
      <c r="E27" t="s">
        <v>414</v>
      </c>
    </row>
    <row r="28" spans="1:5" x14ac:dyDescent="0.5">
      <c r="A28">
        <f t="shared" si="0"/>
        <v>27</v>
      </c>
      <c r="B28">
        <v>576</v>
      </c>
      <c r="C28">
        <v>576</v>
      </c>
      <c r="D28">
        <v>2018</v>
      </c>
      <c r="E28" t="s">
        <v>415</v>
      </c>
    </row>
    <row r="29" spans="1:5" x14ac:dyDescent="0.5">
      <c r="A29">
        <f t="shared" si="0"/>
        <v>28</v>
      </c>
      <c r="B29">
        <v>585</v>
      </c>
      <c r="C29">
        <v>585</v>
      </c>
      <c r="D29">
        <v>2018</v>
      </c>
      <c r="E29" t="s">
        <v>416</v>
      </c>
    </row>
    <row r="30" spans="1:5" x14ac:dyDescent="0.5">
      <c r="A30">
        <f t="shared" si="0"/>
        <v>29</v>
      </c>
      <c r="B30">
        <v>594</v>
      </c>
      <c r="C30">
        <v>594</v>
      </c>
      <c r="D30">
        <v>2018</v>
      </c>
      <c r="E30" t="s">
        <v>417</v>
      </c>
    </row>
    <row r="31" spans="1:5" x14ac:dyDescent="0.5">
      <c r="A31">
        <f t="shared" si="0"/>
        <v>30</v>
      </c>
      <c r="B31">
        <v>603</v>
      </c>
      <c r="C31">
        <v>603</v>
      </c>
      <c r="D31">
        <v>2018</v>
      </c>
      <c r="E31" t="s">
        <v>418</v>
      </c>
    </row>
    <row r="32" spans="1:5" x14ac:dyDescent="0.5">
      <c r="A32">
        <f t="shared" si="0"/>
        <v>31</v>
      </c>
      <c r="B32">
        <v>609</v>
      </c>
      <c r="C32">
        <v>609</v>
      </c>
      <c r="D32">
        <v>2018</v>
      </c>
      <c r="E32" t="s">
        <v>419</v>
      </c>
    </row>
    <row r="33" spans="1:5" x14ac:dyDescent="0.5">
      <c r="A33">
        <f t="shared" si="0"/>
        <v>32</v>
      </c>
      <c r="B33">
        <v>621</v>
      </c>
      <c r="C33">
        <v>621</v>
      </c>
      <c r="D33">
        <v>2018</v>
      </c>
      <c r="E33" t="s">
        <v>420</v>
      </c>
    </row>
    <row r="34" spans="1:5" x14ac:dyDescent="0.5">
      <c r="A34">
        <f t="shared" si="0"/>
        <v>33</v>
      </c>
      <c r="B34">
        <v>720</v>
      </c>
      <c r="C34">
        <v>720</v>
      </c>
      <c r="D34">
        <v>2018</v>
      </c>
      <c r="E34" t="s">
        <v>421</v>
      </c>
    </row>
    <row r="35" spans="1:5" x14ac:dyDescent="0.5">
      <c r="A35">
        <f t="shared" si="0"/>
        <v>34</v>
      </c>
      <c r="B35">
        <v>729</v>
      </c>
      <c r="C35">
        <v>729</v>
      </c>
      <c r="D35">
        <v>2018</v>
      </c>
      <c r="E35" t="s">
        <v>422</v>
      </c>
    </row>
    <row r="36" spans="1:5" x14ac:dyDescent="0.5">
      <c r="A36">
        <f t="shared" si="0"/>
        <v>35</v>
      </c>
      <c r="B36">
        <v>747</v>
      </c>
      <c r="C36">
        <v>747</v>
      </c>
      <c r="D36">
        <v>2018</v>
      </c>
      <c r="E36" t="s">
        <v>423</v>
      </c>
    </row>
    <row r="37" spans="1:5" x14ac:dyDescent="0.5">
      <c r="A37">
        <f t="shared" si="0"/>
        <v>36</v>
      </c>
      <c r="B37">
        <v>1917</v>
      </c>
      <c r="C37">
        <v>1917</v>
      </c>
      <c r="D37">
        <v>2018</v>
      </c>
      <c r="E37" t="s">
        <v>424</v>
      </c>
    </row>
    <row r="38" spans="1:5" x14ac:dyDescent="0.5">
      <c r="A38">
        <f t="shared" si="0"/>
        <v>37</v>
      </c>
      <c r="B38">
        <v>846</v>
      </c>
      <c r="C38">
        <v>846</v>
      </c>
      <c r="D38">
        <v>2018</v>
      </c>
      <c r="E38" t="s">
        <v>425</v>
      </c>
    </row>
    <row r="39" spans="1:5" x14ac:dyDescent="0.5">
      <c r="A39">
        <f t="shared" si="0"/>
        <v>38</v>
      </c>
      <c r="B39">
        <v>882</v>
      </c>
      <c r="C39">
        <v>882</v>
      </c>
      <c r="D39">
        <v>2018</v>
      </c>
      <c r="E39" t="s">
        <v>426</v>
      </c>
    </row>
    <row r="40" spans="1:5" x14ac:dyDescent="0.5">
      <c r="A40">
        <f t="shared" si="0"/>
        <v>39</v>
      </c>
      <c r="B40">
        <v>916</v>
      </c>
      <c r="C40">
        <v>916</v>
      </c>
      <c r="D40">
        <v>2018</v>
      </c>
      <c r="E40" t="s">
        <v>82</v>
      </c>
    </row>
    <row r="41" spans="1:5" x14ac:dyDescent="0.5">
      <c r="A41">
        <f t="shared" si="0"/>
        <v>40</v>
      </c>
      <c r="B41">
        <v>918</v>
      </c>
      <c r="C41">
        <v>918</v>
      </c>
      <c r="D41">
        <v>2018</v>
      </c>
      <c r="E41" t="s">
        <v>427</v>
      </c>
    </row>
    <row r="42" spans="1:5" x14ac:dyDescent="0.5">
      <c r="A42">
        <f t="shared" si="0"/>
        <v>41</v>
      </c>
      <c r="B42">
        <v>914</v>
      </c>
      <c r="C42">
        <v>914</v>
      </c>
      <c r="D42">
        <v>2018</v>
      </c>
      <c r="E42" t="s">
        <v>81</v>
      </c>
    </row>
    <row r="43" spans="1:5" x14ac:dyDescent="0.5">
      <c r="A43">
        <f t="shared" si="0"/>
        <v>42</v>
      </c>
      <c r="B43">
        <v>936</v>
      </c>
      <c r="C43">
        <v>936</v>
      </c>
      <c r="D43">
        <v>2018</v>
      </c>
      <c r="E43" t="s">
        <v>428</v>
      </c>
    </row>
    <row r="44" spans="1:5" x14ac:dyDescent="0.5">
      <c r="A44">
        <f t="shared" si="0"/>
        <v>43</v>
      </c>
      <c r="B44">
        <v>977</v>
      </c>
      <c r="C44">
        <v>977</v>
      </c>
      <c r="D44">
        <v>2018</v>
      </c>
      <c r="E44" t="s">
        <v>429</v>
      </c>
    </row>
    <row r="45" spans="1:5" x14ac:dyDescent="0.5">
      <c r="A45">
        <f t="shared" si="0"/>
        <v>44</v>
      </c>
      <c r="B45">
        <v>981</v>
      </c>
      <c r="C45">
        <v>981</v>
      </c>
      <c r="D45">
        <v>2018</v>
      </c>
      <c r="E45" t="s">
        <v>430</v>
      </c>
    </row>
    <row r="46" spans="1:5" x14ac:dyDescent="0.5">
      <c r="A46">
        <f t="shared" si="0"/>
        <v>45</v>
      </c>
      <c r="B46">
        <v>999</v>
      </c>
      <c r="C46">
        <v>999</v>
      </c>
      <c r="D46">
        <v>2018</v>
      </c>
      <c r="E46" t="s">
        <v>431</v>
      </c>
    </row>
    <row r="47" spans="1:5" x14ac:dyDescent="0.5">
      <c r="A47">
        <f t="shared" si="0"/>
        <v>46</v>
      </c>
      <c r="B47">
        <v>1044</v>
      </c>
      <c r="C47">
        <v>1044</v>
      </c>
      <c r="D47">
        <v>2018</v>
      </c>
      <c r="E47" t="s">
        <v>432</v>
      </c>
    </row>
    <row r="48" spans="1:5" x14ac:dyDescent="0.5">
      <c r="A48">
        <f t="shared" si="0"/>
        <v>47</v>
      </c>
      <c r="B48">
        <v>1053</v>
      </c>
      <c r="C48">
        <v>1053</v>
      </c>
      <c r="D48">
        <v>2018</v>
      </c>
      <c r="E48" t="s">
        <v>433</v>
      </c>
    </row>
    <row r="49" spans="1:5" x14ac:dyDescent="0.5">
      <c r="A49">
        <f t="shared" si="0"/>
        <v>48</v>
      </c>
      <c r="B49">
        <v>1062</v>
      </c>
      <c r="C49">
        <v>1062</v>
      </c>
      <c r="D49">
        <v>2018</v>
      </c>
      <c r="E49" t="s">
        <v>434</v>
      </c>
    </row>
    <row r="50" spans="1:5" x14ac:dyDescent="0.5">
      <c r="A50">
        <f t="shared" si="0"/>
        <v>49</v>
      </c>
      <c r="B50">
        <v>1071</v>
      </c>
      <c r="C50">
        <v>1071</v>
      </c>
      <c r="D50">
        <v>2018</v>
      </c>
      <c r="E50" t="s">
        <v>435</v>
      </c>
    </row>
    <row r="51" spans="1:5" x14ac:dyDescent="0.5">
      <c r="A51">
        <f t="shared" si="0"/>
        <v>50</v>
      </c>
      <c r="B51">
        <v>1080</v>
      </c>
      <c r="C51">
        <v>1080</v>
      </c>
      <c r="D51">
        <v>2018</v>
      </c>
      <c r="E51" t="s">
        <v>436</v>
      </c>
    </row>
    <row r="52" spans="1:5" x14ac:dyDescent="0.5">
      <c r="A52">
        <f t="shared" si="0"/>
        <v>51</v>
      </c>
      <c r="B52">
        <v>1089</v>
      </c>
      <c r="C52">
        <v>1089</v>
      </c>
      <c r="D52">
        <v>2018</v>
      </c>
      <c r="E52" t="s">
        <v>437</v>
      </c>
    </row>
    <row r="53" spans="1:5" x14ac:dyDescent="0.5">
      <c r="A53">
        <f t="shared" si="0"/>
        <v>52</v>
      </c>
      <c r="B53">
        <v>1082</v>
      </c>
      <c r="C53">
        <v>1082</v>
      </c>
      <c r="D53">
        <v>2018</v>
      </c>
      <c r="E53" t="s">
        <v>438</v>
      </c>
    </row>
    <row r="54" spans="1:5" x14ac:dyDescent="0.5">
      <c r="A54">
        <f t="shared" si="0"/>
        <v>53</v>
      </c>
      <c r="B54">
        <v>1093</v>
      </c>
      <c r="C54">
        <v>1093</v>
      </c>
      <c r="D54">
        <v>2018</v>
      </c>
      <c r="E54" t="s">
        <v>439</v>
      </c>
    </row>
    <row r="55" spans="1:5" x14ac:dyDescent="0.5">
      <c r="A55">
        <f t="shared" si="0"/>
        <v>54</v>
      </c>
      <c r="B55">
        <v>1079</v>
      </c>
      <c r="C55">
        <v>1079</v>
      </c>
      <c r="D55">
        <v>2018</v>
      </c>
      <c r="E55" t="s">
        <v>440</v>
      </c>
    </row>
    <row r="56" spans="1:5" x14ac:dyDescent="0.5">
      <c r="A56">
        <f t="shared" si="0"/>
        <v>55</v>
      </c>
      <c r="B56">
        <v>1095</v>
      </c>
      <c r="C56">
        <v>1095</v>
      </c>
      <c r="D56">
        <v>2018</v>
      </c>
      <c r="E56" t="s">
        <v>441</v>
      </c>
    </row>
    <row r="57" spans="1:5" x14ac:dyDescent="0.5">
      <c r="A57">
        <f t="shared" si="0"/>
        <v>56</v>
      </c>
      <c r="B57">
        <v>4772</v>
      </c>
      <c r="C57">
        <v>4772</v>
      </c>
      <c r="D57">
        <v>2018</v>
      </c>
      <c r="E57" t="s">
        <v>442</v>
      </c>
    </row>
    <row r="58" spans="1:5" x14ac:dyDescent="0.5">
      <c r="A58">
        <f t="shared" si="0"/>
        <v>57</v>
      </c>
      <c r="B58">
        <v>1107</v>
      </c>
      <c r="C58">
        <v>1107</v>
      </c>
      <c r="D58">
        <v>2018</v>
      </c>
      <c r="E58" t="s">
        <v>443</v>
      </c>
    </row>
    <row r="59" spans="1:5" x14ac:dyDescent="0.5">
      <c r="A59">
        <f t="shared" si="0"/>
        <v>58</v>
      </c>
      <c r="B59">
        <v>1116</v>
      </c>
      <c r="C59">
        <v>1116</v>
      </c>
      <c r="D59">
        <v>2018</v>
      </c>
      <c r="E59" t="s">
        <v>444</v>
      </c>
    </row>
    <row r="60" spans="1:5" x14ac:dyDescent="0.5">
      <c r="A60">
        <f t="shared" si="0"/>
        <v>59</v>
      </c>
      <c r="B60">
        <v>1134</v>
      </c>
      <c r="C60">
        <v>1134</v>
      </c>
      <c r="D60">
        <v>2018</v>
      </c>
      <c r="E60" t="s">
        <v>445</v>
      </c>
    </row>
    <row r="61" spans="1:5" x14ac:dyDescent="0.5">
      <c r="A61">
        <f t="shared" si="0"/>
        <v>60</v>
      </c>
      <c r="B61">
        <v>1152</v>
      </c>
      <c r="C61">
        <v>1152</v>
      </c>
      <c r="D61">
        <v>2018</v>
      </c>
      <c r="E61" t="s">
        <v>446</v>
      </c>
    </row>
    <row r="62" spans="1:5" x14ac:dyDescent="0.5">
      <c r="A62">
        <f t="shared" si="0"/>
        <v>61</v>
      </c>
      <c r="B62">
        <v>1197</v>
      </c>
      <c r="C62">
        <v>1197</v>
      </c>
      <c r="D62">
        <v>2018</v>
      </c>
      <c r="E62" t="s">
        <v>447</v>
      </c>
    </row>
    <row r="63" spans="1:5" x14ac:dyDescent="0.5">
      <c r="A63">
        <f t="shared" si="0"/>
        <v>62</v>
      </c>
      <c r="B63">
        <v>1206</v>
      </c>
      <c r="C63">
        <v>1206</v>
      </c>
      <c r="D63">
        <v>2018</v>
      </c>
      <c r="E63" t="s">
        <v>448</v>
      </c>
    </row>
    <row r="64" spans="1:5" x14ac:dyDescent="0.5">
      <c r="A64">
        <f t="shared" si="0"/>
        <v>63</v>
      </c>
      <c r="B64">
        <v>1211</v>
      </c>
      <c r="C64">
        <v>1211</v>
      </c>
      <c r="D64">
        <v>2018</v>
      </c>
      <c r="E64" t="s">
        <v>449</v>
      </c>
    </row>
    <row r="65" spans="1:5" x14ac:dyDescent="0.5">
      <c r="A65">
        <f t="shared" si="0"/>
        <v>64</v>
      </c>
      <c r="B65">
        <v>1215</v>
      </c>
      <c r="C65">
        <v>1215</v>
      </c>
      <c r="D65">
        <v>2018</v>
      </c>
      <c r="E65" t="s">
        <v>450</v>
      </c>
    </row>
    <row r="66" spans="1:5" x14ac:dyDescent="0.5">
      <c r="A66">
        <f t="shared" si="0"/>
        <v>65</v>
      </c>
      <c r="B66">
        <v>1218</v>
      </c>
      <c r="C66">
        <v>1218</v>
      </c>
      <c r="D66">
        <v>2018</v>
      </c>
      <c r="E66" t="s">
        <v>451</v>
      </c>
    </row>
    <row r="67" spans="1:5" x14ac:dyDescent="0.5">
      <c r="A67">
        <f t="shared" si="0"/>
        <v>66</v>
      </c>
      <c r="B67">
        <v>2763</v>
      </c>
      <c r="C67">
        <v>2763</v>
      </c>
      <c r="D67">
        <v>2018</v>
      </c>
      <c r="E67" t="s">
        <v>452</v>
      </c>
    </row>
    <row r="68" spans="1:5" x14ac:dyDescent="0.5">
      <c r="A68">
        <f t="shared" ref="A68:A131" si="1">A67+1</f>
        <v>67</v>
      </c>
      <c r="B68">
        <v>1221</v>
      </c>
      <c r="C68">
        <v>1221</v>
      </c>
      <c r="D68">
        <v>2018</v>
      </c>
      <c r="E68" t="s">
        <v>453</v>
      </c>
    </row>
    <row r="69" spans="1:5" x14ac:dyDescent="0.5">
      <c r="A69">
        <f t="shared" si="1"/>
        <v>68</v>
      </c>
      <c r="B69">
        <v>1233</v>
      </c>
      <c r="C69">
        <v>1233</v>
      </c>
      <c r="D69">
        <v>2018</v>
      </c>
      <c r="E69" t="s">
        <v>454</v>
      </c>
    </row>
    <row r="70" spans="1:5" x14ac:dyDescent="0.5">
      <c r="A70">
        <f t="shared" si="1"/>
        <v>69</v>
      </c>
      <c r="B70">
        <v>1278</v>
      </c>
      <c r="C70">
        <v>1278</v>
      </c>
      <c r="D70">
        <v>2018</v>
      </c>
      <c r="E70" t="s">
        <v>455</v>
      </c>
    </row>
    <row r="71" spans="1:5" x14ac:dyDescent="0.5">
      <c r="A71">
        <f t="shared" si="1"/>
        <v>70</v>
      </c>
      <c r="B71">
        <v>1332</v>
      </c>
      <c r="C71">
        <v>1332</v>
      </c>
      <c r="D71">
        <v>2018</v>
      </c>
      <c r="E71" t="s">
        <v>456</v>
      </c>
    </row>
    <row r="72" spans="1:5" x14ac:dyDescent="0.5">
      <c r="A72">
        <f t="shared" si="1"/>
        <v>71</v>
      </c>
      <c r="B72">
        <v>1337</v>
      </c>
      <c r="C72">
        <v>1337</v>
      </c>
      <c r="D72">
        <v>2018</v>
      </c>
      <c r="E72" t="s">
        <v>457</v>
      </c>
    </row>
    <row r="73" spans="1:5" x14ac:dyDescent="0.5">
      <c r="A73">
        <f t="shared" si="1"/>
        <v>72</v>
      </c>
      <c r="B73">
        <v>1350</v>
      </c>
      <c r="C73">
        <v>1350</v>
      </c>
      <c r="D73">
        <v>2018</v>
      </c>
      <c r="E73" t="s">
        <v>458</v>
      </c>
    </row>
    <row r="74" spans="1:5" x14ac:dyDescent="0.5">
      <c r="A74">
        <f t="shared" si="1"/>
        <v>73</v>
      </c>
      <c r="B74">
        <v>1359</v>
      </c>
      <c r="C74">
        <v>1359</v>
      </c>
      <c r="D74">
        <v>2018</v>
      </c>
      <c r="E74" t="s">
        <v>459</v>
      </c>
    </row>
    <row r="75" spans="1:5" x14ac:dyDescent="0.5">
      <c r="A75">
        <f t="shared" si="1"/>
        <v>74</v>
      </c>
      <c r="B75">
        <v>1368</v>
      </c>
      <c r="C75">
        <v>1368</v>
      </c>
      <c r="D75">
        <v>2018</v>
      </c>
      <c r="E75" t="s">
        <v>460</v>
      </c>
    </row>
    <row r="76" spans="1:5" x14ac:dyDescent="0.5">
      <c r="A76">
        <f t="shared" si="1"/>
        <v>75</v>
      </c>
      <c r="B76">
        <v>1413</v>
      </c>
      <c r="C76">
        <v>1413</v>
      </c>
      <c r="D76">
        <v>2018</v>
      </c>
      <c r="E76" t="s">
        <v>461</v>
      </c>
    </row>
    <row r="77" spans="1:5" x14ac:dyDescent="0.5">
      <c r="A77">
        <f t="shared" si="1"/>
        <v>76</v>
      </c>
      <c r="B77">
        <v>1431</v>
      </c>
      <c r="C77">
        <v>1431</v>
      </c>
      <c r="D77">
        <v>2018</v>
      </c>
      <c r="E77" t="s">
        <v>462</v>
      </c>
    </row>
    <row r="78" spans="1:5" x14ac:dyDescent="0.5">
      <c r="A78">
        <f t="shared" si="1"/>
        <v>77</v>
      </c>
      <c r="B78">
        <v>1476</v>
      </c>
      <c r="C78">
        <v>1476</v>
      </c>
      <c r="D78">
        <v>2018</v>
      </c>
      <c r="E78" t="s">
        <v>463</v>
      </c>
    </row>
    <row r="79" spans="1:5" x14ac:dyDescent="0.5">
      <c r="A79">
        <f t="shared" si="1"/>
        <v>78</v>
      </c>
      <c r="B79">
        <v>1503</v>
      </c>
      <c r="C79">
        <v>1503</v>
      </c>
      <c r="D79">
        <v>2018</v>
      </c>
      <c r="E79" t="s">
        <v>464</v>
      </c>
    </row>
    <row r="80" spans="1:5" x14ac:dyDescent="0.5">
      <c r="A80">
        <f t="shared" si="1"/>
        <v>79</v>
      </c>
      <c r="B80">
        <v>1576</v>
      </c>
      <c r="C80">
        <v>1576</v>
      </c>
      <c r="D80">
        <v>2018</v>
      </c>
      <c r="E80" t="s">
        <v>465</v>
      </c>
    </row>
    <row r="81" spans="1:5" x14ac:dyDescent="0.5">
      <c r="A81">
        <f t="shared" si="1"/>
        <v>80</v>
      </c>
      <c r="B81">
        <v>1602</v>
      </c>
      <c r="C81">
        <v>1602</v>
      </c>
      <c r="D81">
        <v>2018</v>
      </c>
      <c r="E81" t="s">
        <v>466</v>
      </c>
    </row>
    <row r="82" spans="1:5" x14ac:dyDescent="0.5">
      <c r="A82">
        <f t="shared" si="1"/>
        <v>81</v>
      </c>
      <c r="B82">
        <v>1611</v>
      </c>
      <c r="C82">
        <v>1611</v>
      </c>
      <c r="D82">
        <v>2018</v>
      </c>
      <c r="E82" t="s">
        <v>467</v>
      </c>
    </row>
    <row r="83" spans="1:5" x14ac:dyDescent="0.5">
      <c r="A83">
        <f t="shared" si="1"/>
        <v>82</v>
      </c>
      <c r="B83">
        <v>1619</v>
      </c>
      <c r="C83">
        <v>1619</v>
      </c>
      <c r="D83">
        <v>2018</v>
      </c>
      <c r="E83" t="s">
        <v>468</v>
      </c>
    </row>
    <row r="84" spans="1:5" x14ac:dyDescent="0.5">
      <c r="A84">
        <f t="shared" si="1"/>
        <v>83</v>
      </c>
      <c r="B84">
        <v>1638</v>
      </c>
      <c r="C84">
        <v>1638</v>
      </c>
      <c r="D84">
        <v>2018</v>
      </c>
      <c r="E84" t="s">
        <v>469</v>
      </c>
    </row>
    <row r="85" spans="1:5" x14ac:dyDescent="0.5">
      <c r="A85">
        <f t="shared" si="1"/>
        <v>84</v>
      </c>
      <c r="B85">
        <v>1675</v>
      </c>
      <c r="C85">
        <v>1675</v>
      </c>
      <c r="D85">
        <v>2018</v>
      </c>
      <c r="E85" t="s">
        <v>470</v>
      </c>
    </row>
    <row r="86" spans="1:5" x14ac:dyDescent="0.5">
      <c r="A86">
        <f t="shared" si="1"/>
        <v>85</v>
      </c>
      <c r="B86">
        <v>1701</v>
      </c>
      <c r="C86">
        <v>1701</v>
      </c>
      <c r="D86">
        <v>2018</v>
      </c>
      <c r="E86" t="s">
        <v>471</v>
      </c>
    </row>
    <row r="87" spans="1:5" x14ac:dyDescent="0.5">
      <c r="A87">
        <f t="shared" si="1"/>
        <v>86</v>
      </c>
      <c r="B87">
        <v>1719</v>
      </c>
      <c r="C87">
        <v>1719</v>
      </c>
      <c r="D87">
        <v>2018</v>
      </c>
      <c r="E87" t="s">
        <v>472</v>
      </c>
    </row>
    <row r="88" spans="1:5" x14ac:dyDescent="0.5">
      <c r="A88">
        <f t="shared" si="1"/>
        <v>87</v>
      </c>
      <c r="B88">
        <v>1737</v>
      </c>
      <c r="C88">
        <v>1737</v>
      </c>
      <c r="D88">
        <v>2018</v>
      </c>
      <c r="E88" t="s">
        <v>473</v>
      </c>
    </row>
    <row r="89" spans="1:5" x14ac:dyDescent="0.5">
      <c r="A89">
        <f t="shared" si="1"/>
        <v>88</v>
      </c>
      <c r="B89">
        <v>1782</v>
      </c>
      <c r="C89">
        <v>1782</v>
      </c>
      <c r="D89">
        <v>2018</v>
      </c>
      <c r="E89" t="s">
        <v>474</v>
      </c>
    </row>
    <row r="90" spans="1:5" x14ac:dyDescent="0.5">
      <c r="A90">
        <f t="shared" si="1"/>
        <v>89</v>
      </c>
      <c r="B90">
        <v>1791</v>
      </c>
      <c r="C90">
        <v>1791</v>
      </c>
      <c r="D90">
        <v>2018</v>
      </c>
      <c r="E90" t="s">
        <v>475</v>
      </c>
    </row>
    <row r="91" spans="1:5" x14ac:dyDescent="0.5">
      <c r="A91">
        <f t="shared" si="1"/>
        <v>90</v>
      </c>
      <c r="B91">
        <v>1863</v>
      </c>
      <c r="C91">
        <v>1863</v>
      </c>
      <c r="D91">
        <v>2018</v>
      </c>
      <c r="E91" t="s">
        <v>476</v>
      </c>
    </row>
    <row r="92" spans="1:5" x14ac:dyDescent="0.5">
      <c r="A92">
        <f t="shared" si="1"/>
        <v>91</v>
      </c>
      <c r="B92">
        <v>1908</v>
      </c>
      <c r="C92">
        <v>1908</v>
      </c>
      <c r="D92">
        <v>2018</v>
      </c>
      <c r="E92" t="s">
        <v>477</v>
      </c>
    </row>
    <row r="93" spans="1:5" x14ac:dyDescent="0.5">
      <c r="A93">
        <f t="shared" si="1"/>
        <v>92</v>
      </c>
      <c r="B93">
        <v>1926</v>
      </c>
      <c r="C93">
        <v>1926</v>
      </c>
      <c r="D93">
        <v>2018</v>
      </c>
      <c r="E93" t="s">
        <v>478</v>
      </c>
    </row>
    <row r="94" spans="1:5" x14ac:dyDescent="0.5">
      <c r="A94">
        <f t="shared" si="1"/>
        <v>93</v>
      </c>
      <c r="B94">
        <v>1944</v>
      </c>
      <c r="C94">
        <v>1944</v>
      </c>
      <c r="D94">
        <v>2018</v>
      </c>
      <c r="E94" t="s">
        <v>479</v>
      </c>
    </row>
    <row r="95" spans="1:5" x14ac:dyDescent="0.5">
      <c r="A95">
        <f t="shared" si="1"/>
        <v>94</v>
      </c>
      <c r="B95">
        <v>1953</v>
      </c>
      <c r="C95">
        <v>1953</v>
      </c>
      <c r="D95">
        <v>2018</v>
      </c>
      <c r="E95" t="s">
        <v>480</v>
      </c>
    </row>
    <row r="96" spans="1:5" x14ac:dyDescent="0.5">
      <c r="A96">
        <f t="shared" si="1"/>
        <v>95</v>
      </c>
      <c r="B96">
        <v>1963</v>
      </c>
      <c r="C96">
        <v>1963</v>
      </c>
      <c r="D96">
        <v>2018</v>
      </c>
      <c r="E96" t="s">
        <v>481</v>
      </c>
    </row>
    <row r="97" spans="1:5" x14ac:dyDescent="0.5">
      <c r="A97">
        <f t="shared" si="1"/>
        <v>96</v>
      </c>
      <c r="B97">
        <v>3582</v>
      </c>
      <c r="C97">
        <v>1968</v>
      </c>
      <c r="D97">
        <v>2018</v>
      </c>
      <c r="E97" t="s">
        <v>482</v>
      </c>
    </row>
    <row r="98" spans="1:5" x14ac:dyDescent="0.5">
      <c r="A98">
        <f t="shared" si="1"/>
        <v>97</v>
      </c>
      <c r="B98">
        <v>3978</v>
      </c>
      <c r="C98">
        <v>3978</v>
      </c>
      <c r="D98">
        <v>2018</v>
      </c>
      <c r="E98" t="s">
        <v>483</v>
      </c>
    </row>
    <row r="99" spans="1:5" x14ac:dyDescent="0.5">
      <c r="A99">
        <f t="shared" si="1"/>
        <v>98</v>
      </c>
      <c r="B99">
        <v>6741</v>
      </c>
      <c r="C99">
        <v>6741</v>
      </c>
      <c r="D99">
        <v>2018</v>
      </c>
      <c r="E99" t="s">
        <v>484</v>
      </c>
    </row>
    <row r="100" spans="1:5" x14ac:dyDescent="0.5">
      <c r="A100">
        <f t="shared" si="1"/>
        <v>99</v>
      </c>
      <c r="B100">
        <v>1970</v>
      </c>
      <c r="C100">
        <v>1970</v>
      </c>
      <c r="D100">
        <v>2018</v>
      </c>
      <c r="E100" t="s">
        <v>485</v>
      </c>
    </row>
    <row r="101" spans="1:5" x14ac:dyDescent="0.5">
      <c r="A101">
        <f t="shared" si="1"/>
        <v>100</v>
      </c>
      <c r="B101">
        <v>1972</v>
      </c>
      <c r="C101">
        <v>1972</v>
      </c>
      <c r="D101">
        <v>2018</v>
      </c>
      <c r="E101" t="s">
        <v>486</v>
      </c>
    </row>
    <row r="102" spans="1:5" x14ac:dyDescent="0.5">
      <c r="A102">
        <f t="shared" si="1"/>
        <v>101</v>
      </c>
      <c r="B102">
        <v>1965</v>
      </c>
      <c r="C102">
        <v>1965</v>
      </c>
      <c r="D102">
        <v>2018</v>
      </c>
      <c r="E102" t="s">
        <v>487</v>
      </c>
    </row>
    <row r="103" spans="1:5" x14ac:dyDescent="0.5">
      <c r="A103">
        <f t="shared" si="1"/>
        <v>102</v>
      </c>
      <c r="B103">
        <v>657</v>
      </c>
      <c r="C103">
        <v>657</v>
      </c>
      <c r="D103">
        <v>2018</v>
      </c>
      <c r="E103" t="s">
        <v>488</v>
      </c>
    </row>
    <row r="104" spans="1:5" x14ac:dyDescent="0.5">
      <c r="A104">
        <f t="shared" si="1"/>
        <v>103</v>
      </c>
      <c r="B104">
        <v>1989</v>
      </c>
      <c r="C104">
        <v>1989</v>
      </c>
      <c r="D104">
        <v>2018</v>
      </c>
      <c r="E104" t="s">
        <v>489</v>
      </c>
    </row>
    <row r="105" spans="1:5" x14ac:dyDescent="0.5">
      <c r="A105">
        <f t="shared" si="1"/>
        <v>104</v>
      </c>
      <c r="B105">
        <v>2007</v>
      </c>
      <c r="C105">
        <v>2007</v>
      </c>
      <c r="D105">
        <v>2018</v>
      </c>
      <c r="E105" t="s">
        <v>490</v>
      </c>
    </row>
    <row r="106" spans="1:5" x14ac:dyDescent="0.5">
      <c r="A106">
        <f t="shared" si="1"/>
        <v>105</v>
      </c>
      <c r="B106">
        <v>2088</v>
      </c>
      <c r="C106">
        <v>2088</v>
      </c>
      <c r="D106">
        <v>2018</v>
      </c>
      <c r="E106" t="s">
        <v>491</v>
      </c>
    </row>
    <row r="107" spans="1:5" x14ac:dyDescent="0.5">
      <c r="A107">
        <f t="shared" si="1"/>
        <v>106</v>
      </c>
      <c r="B107">
        <v>2097</v>
      </c>
      <c r="C107">
        <v>2097</v>
      </c>
      <c r="D107">
        <v>2018</v>
      </c>
      <c r="E107" t="s">
        <v>492</v>
      </c>
    </row>
    <row r="108" spans="1:5" x14ac:dyDescent="0.5">
      <c r="A108">
        <f t="shared" si="1"/>
        <v>107</v>
      </c>
      <c r="B108">
        <v>2113</v>
      </c>
      <c r="C108">
        <v>2113</v>
      </c>
      <c r="D108">
        <v>2018</v>
      </c>
      <c r="E108" t="s">
        <v>493</v>
      </c>
    </row>
    <row r="109" spans="1:5" x14ac:dyDescent="0.5">
      <c r="A109">
        <f t="shared" si="1"/>
        <v>108</v>
      </c>
      <c r="B109">
        <v>2124</v>
      </c>
      <c r="C109">
        <v>2124</v>
      </c>
      <c r="D109">
        <v>2018</v>
      </c>
      <c r="E109" t="s">
        <v>494</v>
      </c>
    </row>
    <row r="110" spans="1:5" x14ac:dyDescent="0.5">
      <c r="A110">
        <f t="shared" si="1"/>
        <v>109</v>
      </c>
      <c r="B110">
        <v>2151</v>
      </c>
      <c r="C110">
        <v>2151</v>
      </c>
      <c r="D110">
        <v>2018</v>
      </c>
      <c r="E110" t="s">
        <v>495</v>
      </c>
    </row>
    <row r="111" spans="1:5" x14ac:dyDescent="0.5">
      <c r="A111">
        <f t="shared" si="1"/>
        <v>110</v>
      </c>
      <c r="B111">
        <v>2169</v>
      </c>
      <c r="C111">
        <v>2169</v>
      </c>
      <c r="D111">
        <v>2018</v>
      </c>
      <c r="E111" t="s">
        <v>496</v>
      </c>
    </row>
    <row r="112" spans="1:5" x14ac:dyDescent="0.5">
      <c r="A112">
        <f t="shared" si="1"/>
        <v>111</v>
      </c>
      <c r="B112">
        <v>2295</v>
      </c>
      <c r="C112">
        <v>2295</v>
      </c>
      <c r="D112">
        <v>2018</v>
      </c>
      <c r="E112" t="s">
        <v>497</v>
      </c>
    </row>
    <row r="113" spans="1:5" x14ac:dyDescent="0.5">
      <c r="A113">
        <f t="shared" si="1"/>
        <v>112</v>
      </c>
      <c r="B113">
        <v>2313</v>
      </c>
      <c r="C113">
        <v>2313</v>
      </c>
      <c r="D113">
        <v>2018</v>
      </c>
      <c r="E113" t="s">
        <v>498</v>
      </c>
    </row>
    <row r="114" spans="1:5" x14ac:dyDescent="0.5">
      <c r="A114">
        <f t="shared" si="1"/>
        <v>113</v>
      </c>
      <c r="B114">
        <v>2322</v>
      </c>
      <c r="C114">
        <v>2322</v>
      </c>
      <c r="D114">
        <v>2018</v>
      </c>
      <c r="E114" t="s">
        <v>499</v>
      </c>
    </row>
    <row r="115" spans="1:5" x14ac:dyDescent="0.5">
      <c r="A115">
        <f t="shared" si="1"/>
        <v>114</v>
      </c>
      <c r="B115">
        <v>2369</v>
      </c>
      <c r="C115">
        <v>2369</v>
      </c>
      <c r="D115">
        <v>2018</v>
      </c>
      <c r="E115" t="s">
        <v>500</v>
      </c>
    </row>
    <row r="116" spans="1:5" x14ac:dyDescent="0.5">
      <c r="A116">
        <f t="shared" si="1"/>
        <v>115</v>
      </c>
      <c r="B116">
        <v>2376</v>
      </c>
      <c r="C116">
        <v>2376</v>
      </c>
      <c r="D116">
        <v>2018</v>
      </c>
      <c r="E116" t="s">
        <v>501</v>
      </c>
    </row>
    <row r="117" spans="1:5" x14ac:dyDescent="0.5">
      <c r="A117">
        <f t="shared" si="1"/>
        <v>116</v>
      </c>
      <c r="B117">
        <v>2403</v>
      </c>
      <c r="C117">
        <v>2403</v>
      </c>
      <c r="D117">
        <v>2018</v>
      </c>
      <c r="E117" t="s">
        <v>502</v>
      </c>
    </row>
    <row r="118" spans="1:5" x14ac:dyDescent="0.5">
      <c r="A118">
        <f t="shared" si="1"/>
        <v>117</v>
      </c>
      <c r="B118">
        <v>2457</v>
      </c>
      <c r="C118">
        <v>2457</v>
      </c>
      <c r="D118">
        <v>2018</v>
      </c>
      <c r="E118" t="s">
        <v>503</v>
      </c>
    </row>
    <row r="119" spans="1:5" x14ac:dyDescent="0.5">
      <c r="A119">
        <f t="shared" si="1"/>
        <v>118</v>
      </c>
      <c r="B119">
        <v>2466</v>
      </c>
      <c r="C119">
        <v>2466</v>
      </c>
      <c r="D119">
        <v>2018</v>
      </c>
      <c r="E119" t="s">
        <v>504</v>
      </c>
    </row>
    <row r="120" spans="1:5" x14ac:dyDescent="0.5">
      <c r="A120">
        <f t="shared" si="1"/>
        <v>119</v>
      </c>
      <c r="B120">
        <v>2493</v>
      </c>
      <c r="C120">
        <v>2493</v>
      </c>
      <c r="D120">
        <v>2018</v>
      </c>
      <c r="E120" t="s">
        <v>505</v>
      </c>
    </row>
    <row r="121" spans="1:5" x14ac:dyDescent="0.5">
      <c r="A121">
        <f t="shared" si="1"/>
        <v>120</v>
      </c>
      <c r="B121">
        <v>2502</v>
      </c>
      <c r="C121">
        <v>2502</v>
      </c>
      <c r="D121">
        <v>2018</v>
      </c>
      <c r="E121" t="s">
        <v>506</v>
      </c>
    </row>
    <row r="122" spans="1:5" x14ac:dyDescent="0.5">
      <c r="A122">
        <f t="shared" si="1"/>
        <v>121</v>
      </c>
      <c r="B122">
        <v>2511</v>
      </c>
      <c r="C122">
        <v>2511</v>
      </c>
      <c r="D122">
        <v>2018</v>
      </c>
      <c r="E122" t="s">
        <v>507</v>
      </c>
    </row>
    <row r="123" spans="1:5" x14ac:dyDescent="0.5">
      <c r="A123">
        <f t="shared" si="1"/>
        <v>122</v>
      </c>
      <c r="B123">
        <v>2520</v>
      </c>
      <c r="C123">
        <v>2520</v>
      </c>
      <c r="D123">
        <v>2018</v>
      </c>
      <c r="E123" t="s">
        <v>508</v>
      </c>
    </row>
    <row r="124" spans="1:5" x14ac:dyDescent="0.5">
      <c r="A124">
        <f t="shared" si="1"/>
        <v>123</v>
      </c>
      <c r="B124">
        <v>2682</v>
      </c>
      <c r="C124">
        <v>2682</v>
      </c>
      <c r="D124">
        <v>2018</v>
      </c>
      <c r="E124" t="s">
        <v>164</v>
      </c>
    </row>
    <row r="125" spans="1:5" x14ac:dyDescent="0.5">
      <c r="A125">
        <f t="shared" si="1"/>
        <v>124</v>
      </c>
      <c r="B125">
        <v>2556</v>
      </c>
      <c r="C125">
        <v>2556</v>
      </c>
      <c r="D125">
        <v>2018</v>
      </c>
      <c r="E125" t="s">
        <v>509</v>
      </c>
    </row>
    <row r="126" spans="1:5" x14ac:dyDescent="0.5">
      <c r="A126">
        <f t="shared" si="1"/>
        <v>125</v>
      </c>
      <c r="B126">
        <v>3195</v>
      </c>
      <c r="C126">
        <v>3195</v>
      </c>
      <c r="D126">
        <v>2018</v>
      </c>
      <c r="E126" t="s">
        <v>510</v>
      </c>
    </row>
    <row r="127" spans="1:5" x14ac:dyDescent="0.5">
      <c r="A127">
        <f t="shared" si="1"/>
        <v>126</v>
      </c>
      <c r="B127">
        <v>2709</v>
      </c>
      <c r="C127">
        <v>2709</v>
      </c>
      <c r="D127">
        <v>2018</v>
      </c>
      <c r="E127" t="s">
        <v>511</v>
      </c>
    </row>
    <row r="128" spans="1:5" x14ac:dyDescent="0.5">
      <c r="A128">
        <f t="shared" si="1"/>
        <v>127</v>
      </c>
      <c r="B128">
        <v>2718</v>
      </c>
      <c r="C128">
        <v>2718</v>
      </c>
      <c r="D128">
        <v>2018</v>
      </c>
      <c r="E128" t="s">
        <v>512</v>
      </c>
    </row>
    <row r="129" spans="1:5" x14ac:dyDescent="0.5">
      <c r="A129">
        <f t="shared" si="1"/>
        <v>128</v>
      </c>
      <c r="B129">
        <v>2727</v>
      </c>
      <c r="C129">
        <v>2727</v>
      </c>
      <c r="D129">
        <v>2018</v>
      </c>
      <c r="E129" t="s">
        <v>513</v>
      </c>
    </row>
    <row r="130" spans="1:5" x14ac:dyDescent="0.5">
      <c r="A130">
        <f t="shared" si="1"/>
        <v>129</v>
      </c>
      <c r="B130">
        <v>2754</v>
      </c>
      <c r="C130">
        <v>2754</v>
      </c>
      <c r="D130">
        <v>2018</v>
      </c>
      <c r="E130" t="s">
        <v>514</v>
      </c>
    </row>
    <row r="131" spans="1:5" x14ac:dyDescent="0.5">
      <c r="A131">
        <f t="shared" si="1"/>
        <v>130</v>
      </c>
      <c r="B131">
        <v>2766</v>
      </c>
      <c r="C131">
        <v>2766</v>
      </c>
      <c r="D131">
        <v>2018</v>
      </c>
      <c r="E131" t="s">
        <v>515</v>
      </c>
    </row>
    <row r="132" spans="1:5" x14ac:dyDescent="0.5">
      <c r="A132">
        <f t="shared" ref="A132:A195" si="2">A131+1</f>
        <v>131</v>
      </c>
      <c r="B132">
        <v>2772</v>
      </c>
      <c r="C132">
        <v>2772</v>
      </c>
      <c r="D132">
        <v>2018</v>
      </c>
      <c r="E132" t="s">
        <v>516</v>
      </c>
    </row>
    <row r="133" spans="1:5" x14ac:dyDescent="0.5">
      <c r="A133">
        <f t="shared" si="2"/>
        <v>132</v>
      </c>
      <c r="B133">
        <v>2781</v>
      </c>
      <c r="C133">
        <v>2781</v>
      </c>
      <c r="D133">
        <v>2018</v>
      </c>
      <c r="E133" t="s">
        <v>517</v>
      </c>
    </row>
    <row r="134" spans="1:5" x14ac:dyDescent="0.5">
      <c r="A134">
        <f t="shared" si="2"/>
        <v>133</v>
      </c>
      <c r="B134">
        <v>2826</v>
      </c>
      <c r="C134">
        <v>2826</v>
      </c>
      <c r="D134">
        <v>2018</v>
      </c>
      <c r="E134" t="s">
        <v>518</v>
      </c>
    </row>
    <row r="135" spans="1:5" x14ac:dyDescent="0.5">
      <c r="A135">
        <f t="shared" si="2"/>
        <v>134</v>
      </c>
      <c r="B135">
        <v>2834</v>
      </c>
      <c r="C135">
        <v>2834</v>
      </c>
      <c r="D135">
        <v>2018</v>
      </c>
      <c r="E135" t="s">
        <v>519</v>
      </c>
    </row>
    <row r="136" spans="1:5" x14ac:dyDescent="0.5">
      <c r="A136">
        <f t="shared" si="2"/>
        <v>135</v>
      </c>
      <c r="B136">
        <v>2846</v>
      </c>
      <c r="C136">
        <v>2846</v>
      </c>
      <c r="D136">
        <v>2018</v>
      </c>
      <c r="E136" t="s">
        <v>520</v>
      </c>
    </row>
    <row r="137" spans="1:5" x14ac:dyDescent="0.5">
      <c r="A137">
        <f t="shared" si="2"/>
        <v>136</v>
      </c>
      <c r="B137">
        <v>2862</v>
      </c>
      <c r="C137">
        <v>2862</v>
      </c>
      <c r="D137">
        <v>2018</v>
      </c>
      <c r="E137" t="s">
        <v>521</v>
      </c>
    </row>
    <row r="138" spans="1:5" x14ac:dyDescent="0.5">
      <c r="A138">
        <f t="shared" si="2"/>
        <v>137</v>
      </c>
      <c r="B138">
        <v>2977</v>
      </c>
      <c r="C138">
        <v>2977</v>
      </c>
      <c r="D138">
        <v>2018</v>
      </c>
      <c r="E138" t="s">
        <v>522</v>
      </c>
    </row>
    <row r="139" spans="1:5" x14ac:dyDescent="0.5">
      <c r="A139">
        <f t="shared" si="2"/>
        <v>138</v>
      </c>
      <c r="B139">
        <v>2988</v>
      </c>
      <c r="C139">
        <v>2988</v>
      </c>
      <c r="D139">
        <v>2018</v>
      </c>
      <c r="E139" t="s">
        <v>523</v>
      </c>
    </row>
    <row r="140" spans="1:5" x14ac:dyDescent="0.5">
      <c r="A140">
        <f t="shared" si="2"/>
        <v>139</v>
      </c>
      <c r="B140">
        <v>3029</v>
      </c>
      <c r="C140">
        <v>3029</v>
      </c>
      <c r="D140">
        <v>2018</v>
      </c>
      <c r="E140" t="s">
        <v>524</v>
      </c>
    </row>
    <row r="141" spans="1:5" x14ac:dyDescent="0.5">
      <c r="A141">
        <f t="shared" si="2"/>
        <v>140</v>
      </c>
      <c r="B141">
        <v>3033</v>
      </c>
      <c r="C141">
        <v>3033</v>
      </c>
      <c r="D141">
        <v>2018</v>
      </c>
      <c r="E141" t="s">
        <v>525</v>
      </c>
    </row>
    <row r="142" spans="1:5" x14ac:dyDescent="0.5">
      <c r="A142">
        <f t="shared" si="2"/>
        <v>141</v>
      </c>
      <c r="B142">
        <v>3042</v>
      </c>
      <c r="C142">
        <v>3042</v>
      </c>
      <c r="D142">
        <v>2018</v>
      </c>
      <c r="E142" t="s">
        <v>526</v>
      </c>
    </row>
    <row r="143" spans="1:5" x14ac:dyDescent="0.5">
      <c r="A143">
        <f t="shared" si="2"/>
        <v>142</v>
      </c>
      <c r="B143">
        <v>3060</v>
      </c>
      <c r="C143">
        <v>3060</v>
      </c>
      <c r="D143">
        <v>2018</v>
      </c>
      <c r="E143" t="s">
        <v>527</v>
      </c>
    </row>
    <row r="144" spans="1:5" x14ac:dyDescent="0.5">
      <c r="A144">
        <f t="shared" si="2"/>
        <v>143</v>
      </c>
      <c r="B144">
        <v>3168</v>
      </c>
      <c r="C144">
        <v>3168</v>
      </c>
      <c r="D144">
        <v>2018</v>
      </c>
      <c r="E144" t="s">
        <v>528</v>
      </c>
    </row>
    <row r="145" spans="1:5" x14ac:dyDescent="0.5">
      <c r="A145">
        <f t="shared" si="2"/>
        <v>144</v>
      </c>
      <c r="B145">
        <v>3105</v>
      </c>
      <c r="C145">
        <v>3105</v>
      </c>
      <c r="D145">
        <v>2018</v>
      </c>
      <c r="E145" t="s">
        <v>529</v>
      </c>
    </row>
    <row r="146" spans="1:5" x14ac:dyDescent="0.5">
      <c r="A146">
        <f t="shared" si="2"/>
        <v>145</v>
      </c>
      <c r="B146">
        <v>3114</v>
      </c>
      <c r="C146">
        <v>3114</v>
      </c>
      <c r="D146">
        <v>2018</v>
      </c>
      <c r="E146" t="s">
        <v>530</v>
      </c>
    </row>
    <row r="147" spans="1:5" x14ac:dyDescent="0.5">
      <c r="A147">
        <f t="shared" si="2"/>
        <v>146</v>
      </c>
      <c r="B147">
        <v>3119</v>
      </c>
      <c r="C147">
        <v>3119</v>
      </c>
      <c r="D147">
        <v>2018</v>
      </c>
      <c r="E147" t="s">
        <v>531</v>
      </c>
    </row>
    <row r="148" spans="1:5" x14ac:dyDescent="0.5">
      <c r="A148">
        <f t="shared" si="2"/>
        <v>147</v>
      </c>
      <c r="B148">
        <v>3141</v>
      </c>
      <c r="C148">
        <v>3141</v>
      </c>
      <c r="D148">
        <v>2018</v>
      </c>
      <c r="E148" t="s">
        <v>532</v>
      </c>
    </row>
    <row r="149" spans="1:5" x14ac:dyDescent="0.5">
      <c r="A149">
        <f t="shared" si="2"/>
        <v>148</v>
      </c>
      <c r="B149">
        <v>3150</v>
      </c>
      <c r="C149">
        <v>3150</v>
      </c>
      <c r="D149">
        <v>2018</v>
      </c>
      <c r="E149" t="s">
        <v>533</v>
      </c>
    </row>
    <row r="150" spans="1:5" x14ac:dyDescent="0.5">
      <c r="A150">
        <f t="shared" si="2"/>
        <v>149</v>
      </c>
      <c r="B150">
        <v>3154</v>
      </c>
      <c r="C150">
        <v>3154</v>
      </c>
      <c r="D150">
        <v>2018</v>
      </c>
      <c r="E150" t="s">
        <v>534</v>
      </c>
    </row>
    <row r="151" spans="1:5" x14ac:dyDescent="0.5">
      <c r="A151">
        <f t="shared" si="2"/>
        <v>150</v>
      </c>
      <c r="B151">
        <v>3186</v>
      </c>
      <c r="C151">
        <v>3186</v>
      </c>
      <c r="D151">
        <v>2018</v>
      </c>
      <c r="E151" t="s">
        <v>535</v>
      </c>
    </row>
    <row r="152" spans="1:5" x14ac:dyDescent="0.5">
      <c r="A152">
        <f t="shared" si="2"/>
        <v>151</v>
      </c>
      <c r="B152">
        <v>3204</v>
      </c>
      <c r="C152">
        <v>3204</v>
      </c>
      <c r="D152">
        <v>2018</v>
      </c>
      <c r="E152" t="s">
        <v>536</v>
      </c>
    </row>
    <row r="153" spans="1:5" x14ac:dyDescent="0.5">
      <c r="A153">
        <f t="shared" si="2"/>
        <v>152</v>
      </c>
      <c r="B153">
        <v>3231</v>
      </c>
      <c r="C153">
        <v>3231</v>
      </c>
      <c r="D153">
        <v>2018</v>
      </c>
      <c r="E153" t="s">
        <v>537</v>
      </c>
    </row>
    <row r="154" spans="1:5" x14ac:dyDescent="0.5">
      <c r="A154">
        <f t="shared" si="2"/>
        <v>153</v>
      </c>
      <c r="B154">
        <v>3312</v>
      </c>
      <c r="C154">
        <v>3312</v>
      </c>
      <c r="D154">
        <v>2018</v>
      </c>
      <c r="E154" t="s">
        <v>538</v>
      </c>
    </row>
    <row r="155" spans="1:5" x14ac:dyDescent="0.5">
      <c r="A155">
        <f t="shared" si="2"/>
        <v>154</v>
      </c>
      <c r="B155">
        <v>3330</v>
      </c>
      <c r="C155">
        <v>3330</v>
      </c>
      <c r="D155">
        <v>2018</v>
      </c>
      <c r="E155" t="s">
        <v>539</v>
      </c>
    </row>
    <row r="156" spans="1:5" x14ac:dyDescent="0.5">
      <c r="A156">
        <f t="shared" si="2"/>
        <v>155</v>
      </c>
      <c r="B156">
        <v>3348</v>
      </c>
      <c r="C156">
        <v>3348</v>
      </c>
      <c r="D156">
        <v>2018</v>
      </c>
      <c r="E156" t="s">
        <v>540</v>
      </c>
    </row>
    <row r="157" spans="1:5" x14ac:dyDescent="0.5">
      <c r="A157">
        <f t="shared" si="2"/>
        <v>156</v>
      </c>
      <c r="B157">
        <v>3375</v>
      </c>
      <c r="C157">
        <v>3375</v>
      </c>
      <c r="D157">
        <v>2018</v>
      </c>
      <c r="E157" t="s">
        <v>541</v>
      </c>
    </row>
    <row r="158" spans="1:5" x14ac:dyDescent="0.5">
      <c r="A158">
        <f t="shared" si="2"/>
        <v>157</v>
      </c>
      <c r="B158">
        <v>3420</v>
      </c>
      <c r="C158">
        <v>3420</v>
      </c>
      <c r="D158">
        <v>2018</v>
      </c>
      <c r="E158" t="s">
        <v>542</v>
      </c>
    </row>
    <row r="159" spans="1:5" x14ac:dyDescent="0.5">
      <c r="A159">
        <f t="shared" si="2"/>
        <v>158</v>
      </c>
      <c r="B159">
        <v>3465</v>
      </c>
      <c r="C159">
        <v>3465</v>
      </c>
      <c r="D159">
        <v>2018</v>
      </c>
      <c r="E159" t="s">
        <v>543</v>
      </c>
    </row>
    <row r="160" spans="1:5" x14ac:dyDescent="0.5">
      <c r="A160">
        <f t="shared" si="2"/>
        <v>159</v>
      </c>
      <c r="B160">
        <v>3537</v>
      </c>
      <c r="C160">
        <v>3537</v>
      </c>
      <c r="D160">
        <v>2018</v>
      </c>
      <c r="E160" t="s">
        <v>544</v>
      </c>
    </row>
    <row r="161" spans="1:5" x14ac:dyDescent="0.5">
      <c r="A161">
        <f t="shared" si="2"/>
        <v>160</v>
      </c>
      <c r="B161">
        <v>3555</v>
      </c>
      <c r="C161">
        <v>3555</v>
      </c>
      <c r="D161">
        <v>2018</v>
      </c>
      <c r="E161" t="s">
        <v>545</v>
      </c>
    </row>
    <row r="162" spans="1:5" x14ac:dyDescent="0.5">
      <c r="A162">
        <f t="shared" si="2"/>
        <v>161</v>
      </c>
      <c r="B162">
        <v>3600</v>
      </c>
      <c r="C162">
        <v>3600</v>
      </c>
      <c r="D162">
        <v>2018</v>
      </c>
      <c r="E162" t="s">
        <v>546</v>
      </c>
    </row>
    <row r="163" spans="1:5" x14ac:dyDescent="0.5">
      <c r="A163">
        <f t="shared" si="2"/>
        <v>162</v>
      </c>
      <c r="B163">
        <v>3609</v>
      </c>
      <c r="C163">
        <v>3609</v>
      </c>
      <c r="D163">
        <v>2018</v>
      </c>
      <c r="E163" t="s">
        <v>547</v>
      </c>
    </row>
    <row r="164" spans="1:5" x14ac:dyDescent="0.5">
      <c r="A164">
        <f t="shared" si="2"/>
        <v>163</v>
      </c>
      <c r="B164">
        <v>3645</v>
      </c>
      <c r="C164">
        <v>3645</v>
      </c>
      <c r="D164">
        <v>2018</v>
      </c>
      <c r="E164" t="s">
        <v>548</v>
      </c>
    </row>
    <row r="165" spans="1:5" x14ac:dyDescent="0.5">
      <c r="A165">
        <f t="shared" si="2"/>
        <v>164</v>
      </c>
      <c r="B165">
        <v>3715</v>
      </c>
      <c r="C165">
        <v>3715</v>
      </c>
      <c r="D165">
        <v>2018</v>
      </c>
      <c r="E165" t="s">
        <v>549</v>
      </c>
    </row>
    <row r="166" spans="1:5" x14ac:dyDescent="0.5">
      <c r="A166">
        <f t="shared" si="2"/>
        <v>165</v>
      </c>
      <c r="B166">
        <v>3744</v>
      </c>
      <c r="C166">
        <v>3744</v>
      </c>
      <c r="D166">
        <v>2018</v>
      </c>
      <c r="E166" t="s">
        <v>550</v>
      </c>
    </row>
    <row r="167" spans="1:5" x14ac:dyDescent="0.5">
      <c r="A167">
        <f t="shared" si="2"/>
        <v>166</v>
      </c>
      <c r="B167">
        <v>3798</v>
      </c>
      <c r="C167">
        <v>3798</v>
      </c>
      <c r="D167">
        <v>2018</v>
      </c>
      <c r="E167" t="s">
        <v>551</v>
      </c>
    </row>
    <row r="168" spans="1:5" x14ac:dyDescent="0.5">
      <c r="A168">
        <f t="shared" si="2"/>
        <v>167</v>
      </c>
      <c r="B168">
        <v>3816</v>
      </c>
      <c r="C168">
        <v>3816</v>
      </c>
      <c r="D168">
        <v>2018</v>
      </c>
      <c r="E168" t="s">
        <v>552</v>
      </c>
    </row>
    <row r="169" spans="1:5" x14ac:dyDescent="0.5">
      <c r="A169">
        <f t="shared" si="2"/>
        <v>168</v>
      </c>
      <c r="B169">
        <v>3841</v>
      </c>
      <c r="C169">
        <v>3841</v>
      </c>
      <c r="D169">
        <v>2018</v>
      </c>
      <c r="E169" t="s">
        <v>553</v>
      </c>
    </row>
    <row r="170" spans="1:5" x14ac:dyDescent="0.5">
      <c r="A170">
        <f t="shared" si="2"/>
        <v>169</v>
      </c>
      <c r="B170">
        <v>3897</v>
      </c>
      <c r="C170">
        <v>3897</v>
      </c>
      <c r="D170">
        <v>2018</v>
      </c>
      <c r="E170" t="s">
        <v>554</v>
      </c>
    </row>
    <row r="171" spans="1:5" x14ac:dyDescent="0.5">
      <c r="A171">
        <f t="shared" si="2"/>
        <v>170</v>
      </c>
      <c r="B171">
        <v>3906</v>
      </c>
      <c r="C171">
        <v>3906</v>
      </c>
      <c r="D171">
        <v>2018</v>
      </c>
      <c r="E171" t="s">
        <v>555</v>
      </c>
    </row>
    <row r="172" spans="1:5" x14ac:dyDescent="0.5">
      <c r="A172">
        <f t="shared" si="2"/>
        <v>171</v>
      </c>
      <c r="B172">
        <v>3942</v>
      </c>
      <c r="C172">
        <v>3942</v>
      </c>
      <c r="D172">
        <v>2018</v>
      </c>
      <c r="E172" t="s">
        <v>556</v>
      </c>
    </row>
    <row r="173" spans="1:5" x14ac:dyDescent="0.5">
      <c r="A173">
        <f t="shared" si="2"/>
        <v>172</v>
      </c>
      <c r="B173">
        <v>4023</v>
      </c>
      <c r="C173">
        <v>4023</v>
      </c>
      <c r="D173">
        <v>2018</v>
      </c>
      <c r="E173" t="s">
        <v>557</v>
      </c>
    </row>
    <row r="174" spans="1:5" x14ac:dyDescent="0.5">
      <c r="A174">
        <f t="shared" si="2"/>
        <v>173</v>
      </c>
      <c r="B174">
        <v>4033</v>
      </c>
      <c r="C174">
        <v>4033</v>
      </c>
      <c r="D174">
        <v>2018</v>
      </c>
      <c r="E174" t="s">
        <v>558</v>
      </c>
    </row>
    <row r="175" spans="1:5" x14ac:dyDescent="0.5">
      <c r="A175">
        <f t="shared" si="2"/>
        <v>174</v>
      </c>
      <c r="B175">
        <v>4041</v>
      </c>
      <c r="C175">
        <v>4041</v>
      </c>
      <c r="D175">
        <v>2018</v>
      </c>
      <c r="E175" t="s">
        <v>559</v>
      </c>
    </row>
    <row r="176" spans="1:5" x14ac:dyDescent="0.5">
      <c r="A176">
        <f t="shared" si="2"/>
        <v>175</v>
      </c>
      <c r="B176">
        <v>4043</v>
      </c>
      <c r="C176">
        <v>4043</v>
      </c>
      <c r="D176">
        <v>2018</v>
      </c>
      <c r="E176" t="s">
        <v>560</v>
      </c>
    </row>
    <row r="177" spans="1:5" x14ac:dyDescent="0.5">
      <c r="A177">
        <f t="shared" si="2"/>
        <v>176</v>
      </c>
      <c r="B177">
        <v>4068</v>
      </c>
      <c r="C177">
        <v>4068</v>
      </c>
      <c r="D177">
        <v>2018</v>
      </c>
      <c r="E177" t="s">
        <v>561</v>
      </c>
    </row>
    <row r="178" spans="1:5" x14ac:dyDescent="0.5">
      <c r="A178">
        <f t="shared" si="2"/>
        <v>177</v>
      </c>
      <c r="B178">
        <v>4086</v>
      </c>
      <c r="C178">
        <v>4086</v>
      </c>
      <c r="D178">
        <v>2018</v>
      </c>
      <c r="E178" t="s">
        <v>562</v>
      </c>
    </row>
    <row r="179" spans="1:5" x14ac:dyDescent="0.5">
      <c r="A179">
        <f t="shared" si="2"/>
        <v>178</v>
      </c>
      <c r="B179">
        <v>4104</v>
      </c>
      <c r="C179">
        <v>4104</v>
      </c>
      <c r="D179">
        <v>2018</v>
      </c>
      <c r="E179" t="s">
        <v>563</v>
      </c>
    </row>
    <row r="180" spans="1:5" x14ac:dyDescent="0.5">
      <c r="A180">
        <f t="shared" si="2"/>
        <v>179</v>
      </c>
      <c r="B180">
        <v>4122</v>
      </c>
      <c r="C180">
        <v>4122</v>
      </c>
      <c r="D180">
        <v>2018</v>
      </c>
      <c r="E180" t="s">
        <v>564</v>
      </c>
    </row>
    <row r="181" spans="1:5" x14ac:dyDescent="0.5">
      <c r="A181">
        <f t="shared" si="2"/>
        <v>180</v>
      </c>
      <c r="B181">
        <v>4131</v>
      </c>
      <c r="C181">
        <v>4131</v>
      </c>
      <c r="D181">
        <v>2018</v>
      </c>
      <c r="E181" t="s">
        <v>565</v>
      </c>
    </row>
    <row r="182" spans="1:5" x14ac:dyDescent="0.5">
      <c r="A182">
        <f t="shared" si="2"/>
        <v>181</v>
      </c>
      <c r="B182">
        <v>4203</v>
      </c>
      <c r="C182">
        <v>4203</v>
      </c>
      <c r="D182">
        <v>2018</v>
      </c>
      <c r="E182" t="s">
        <v>566</v>
      </c>
    </row>
    <row r="183" spans="1:5" x14ac:dyDescent="0.5">
      <c r="A183">
        <f t="shared" si="2"/>
        <v>182</v>
      </c>
      <c r="B183">
        <v>4212</v>
      </c>
      <c r="C183">
        <v>4212</v>
      </c>
      <c r="D183">
        <v>2018</v>
      </c>
      <c r="E183" t="s">
        <v>567</v>
      </c>
    </row>
    <row r="184" spans="1:5" x14ac:dyDescent="0.5">
      <c r="A184">
        <f t="shared" si="2"/>
        <v>183</v>
      </c>
      <c r="B184">
        <v>4419</v>
      </c>
      <c r="C184">
        <v>4419</v>
      </c>
      <c r="D184">
        <v>2018</v>
      </c>
      <c r="E184" t="s">
        <v>568</v>
      </c>
    </row>
    <row r="185" spans="1:5" x14ac:dyDescent="0.5">
      <c r="A185">
        <f t="shared" si="2"/>
        <v>184</v>
      </c>
      <c r="B185">
        <v>4269</v>
      </c>
      <c r="C185">
        <v>4269</v>
      </c>
      <c r="D185">
        <v>2018</v>
      </c>
      <c r="E185" t="s">
        <v>569</v>
      </c>
    </row>
    <row r="186" spans="1:5" x14ac:dyDescent="0.5">
      <c r="A186">
        <f t="shared" si="2"/>
        <v>185</v>
      </c>
      <c r="B186">
        <v>4271</v>
      </c>
      <c r="C186">
        <v>4271</v>
      </c>
      <c r="D186">
        <v>2018</v>
      </c>
      <c r="E186" t="s">
        <v>570</v>
      </c>
    </row>
    <row r="187" spans="1:5" x14ac:dyDescent="0.5">
      <c r="A187">
        <f t="shared" si="2"/>
        <v>186</v>
      </c>
      <c r="B187">
        <v>4356</v>
      </c>
      <c r="C187">
        <v>4356</v>
      </c>
      <c r="D187">
        <v>2018</v>
      </c>
      <c r="E187" t="s">
        <v>571</v>
      </c>
    </row>
    <row r="188" spans="1:5" x14ac:dyDescent="0.5">
      <c r="A188">
        <f t="shared" si="2"/>
        <v>187</v>
      </c>
      <c r="B188">
        <v>4149</v>
      </c>
      <c r="C188">
        <v>4149</v>
      </c>
      <c r="D188">
        <v>2018</v>
      </c>
      <c r="E188" t="s">
        <v>572</v>
      </c>
    </row>
    <row r="189" spans="1:5" x14ac:dyDescent="0.5">
      <c r="A189">
        <f t="shared" si="2"/>
        <v>188</v>
      </c>
      <c r="B189">
        <v>4437</v>
      </c>
      <c r="C189">
        <v>4437</v>
      </c>
      <c r="D189">
        <v>2018</v>
      </c>
      <c r="E189" t="s">
        <v>573</v>
      </c>
    </row>
    <row r="190" spans="1:5" x14ac:dyDescent="0.5">
      <c r="A190">
        <f t="shared" si="2"/>
        <v>189</v>
      </c>
      <c r="B190">
        <v>4446</v>
      </c>
      <c r="C190">
        <v>4446</v>
      </c>
      <c r="D190">
        <v>2018</v>
      </c>
      <c r="E190" t="s">
        <v>574</v>
      </c>
    </row>
    <row r="191" spans="1:5" x14ac:dyDescent="0.5">
      <c r="A191">
        <f t="shared" si="2"/>
        <v>190</v>
      </c>
      <c r="B191">
        <v>4491</v>
      </c>
      <c r="C191">
        <v>4491</v>
      </c>
      <c r="D191">
        <v>2018</v>
      </c>
      <c r="E191" t="s">
        <v>575</v>
      </c>
    </row>
    <row r="192" spans="1:5" x14ac:dyDescent="0.5">
      <c r="A192">
        <f t="shared" si="2"/>
        <v>191</v>
      </c>
      <c r="B192">
        <v>4505</v>
      </c>
      <c r="C192">
        <v>4505</v>
      </c>
      <c r="D192">
        <v>2018</v>
      </c>
      <c r="E192" t="s">
        <v>576</v>
      </c>
    </row>
    <row r="193" spans="1:5" x14ac:dyDescent="0.5">
      <c r="A193">
        <f t="shared" si="2"/>
        <v>192</v>
      </c>
      <c r="B193">
        <v>4509</v>
      </c>
      <c r="C193">
        <v>4509</v>
      </c>
      <c r="D193">
        <v>2018</v>
      </c>
      <c r="E193" t="s">
        <v>577</v>
      </c>
    </row>
    <row r="194" spans="1:5" x14ac:dyDescent="0.5">
      <c r="A194">
        <f t="shared" si="2"/>
        <v>193</v>
      </c>
      <c r="B194">
        <v>4518</v>
      </c>
      <c r="C194">
        <v>4518</v>
      </c>
      <c r="D194">
        <v>2018</v>
      </c>
      <c r="E194" t="s">
        <v>578</v>
      </c>
    </row>
    <row r="195" spans="1:5" x14ac:dyDescent="0.5">
      <c r="A195">
        <f t="shared" si="2"/>
        <v>194</v>
      </c>
      <c r="B195">
        <v>4527</v>
      </c>
      <c r="C195">
        <v>4527</v>
      </c>
      <c r="D195">
        <v>2018</v>
      </c>
      <c r="E195" t="s">
        <v>579</v>
      </c>
    </row>
    <row r="196" spans="1:5" x14ac:dyDescent="0.5">
      <c r="A196">
        <f t="shared" ref="A196:A259" si="3">A195+1</f>
        <v>195</v>
      </c>
      <c r="B196">
        <v>4536</v>
      </c>
      <c r="C196">
        <v>4536</v>
      </c>
      <c r="D196">
        <v>2018</v>
      </c>
      <c r="E196" t="s">
        <v>580</v>
      </c>
    </row>
    <row r="197" spans="1:5" x14ac:dyDescent="0.5">
      <c r="A197">
        <f t="shared" si="3"/>
        <v>196</v>
      </c>
      <c r="B197">
        <v>4554</v>
      </c>
      <c r="C197">
        <v>4554</v>
      </c>
      <c r="D197">
        <v>2018</v>
      </c>
      <c r="E197" t="s">
        <v>581</v>
      </c>
    </row>
    <row r="198" spans="1:5" x14ac:dyDescent="0.5">
      <c r="A198">
        <f t="shared" si="3"/>
        <v>197</v>
      </c>
      <c r="B198">
        <v>4572</v>
      </c>
      <c r="C198">
        <v>4572</v>
      </c>
      <c r="D198">
        <v>2018</v>
      </c>
      <c r="E198" t="s">
        <v>582</v>
      </c>
    </row>
    <row r="199" spans="1:5" x14ac:dyDescent="0.5">
      <c r="A199">
        <f t="shared" si="3"/>
        <v>198</v>
      </c>
      <c r="B199">
        <v>4581</v>
      </c>
      <c r="C199">
        <v>4581</v>
      </c>
      <c r="D199">
        <v>2018</v>
      </c>
      <c r="E199" t="s">
        <v>583</v>
      </c>
    </row>
    <row r="200" spans="1:5" x14ac:dyDescent="0.5">
      <c r="A200">
        <f t="shared" si="3"/>
        <v>199</v>
      </c>
      <c r="B200">
        <v>4599</v>
      </c>
      <c r="C200">
        <v>4599</v>
      </c>
      <c r="D200">
        <v>2018</v>
      </c>
      <c r="E200" t="s">
        <v>584</v>
      </c>
    </row>
    <row r="201" spans="1:5" x14ac:dyDescent="0.5">
      <c r="A201">
        <f t="shared" si="3"/>
        <v>200</v>
      </c>
      <c r="B201">
        <v>4617</v>
      </c>
      <c r="C201">
        <v>4617</v>
      </c>
      <c r="D201">
        <v>2018</v>
      </c>
      <c r="E201" t="s">
        <v>585</v>
      </c>
    </row>
    <row r="202" spans="1:5" x14ac:dyDescent="0.5">
      <c r="A202">
        <f t="shared" si="3"/>
        <v>201</v>
      </c>
      <c r="B202">
        <v>4662</v>
      </c>
      <c r="C202">
        <v>4662</v>
      </c>
      <c r="D202">
        <v>2018</v>
      </c>
      <c r="E202" t="s">
        <v>586</v>
      </c>
    </row>
    <row r="203" spans="1:5" x14ac:dyDescent="0.5">
      <c r="A203">
        <f t="shared" si="3"/>
        <v>202</v>
      </c>
      <c r="B203">
        <v>4689</v>
      </c>
      <c r="C203">
        <v>4689</v>
      </c>
      <c r="D203">
        <v>2018</v>
      </c>
      <c r="E203" t="s">
        <v>587</v>
      </c>
    </row>
    <row r="204" spans="1:5" x14ac:dyDescent="0.5">
      <c r="A204">
        <f t="shared" si="3"/>
        <v>203</v>
      </c>
      <c r="B204">
        <v>4644</v>
      </c>
      <c r="C204">
        <v>4644</v>
      </c>
      <c r="D204">
        <v>2018</v>
      </c>
      <c r="E204" t="s">
        <v>588</v>
      </c>
    </row>
    <row r="205" spans="1:5" x14ac:dyDescent="0.5">
      <c r="A205">
        <f t="shared" si="3"/>
        <v>204</v>
      </c>
      <c r="B205">
        <v>4725</v>
      </c>
      <c r="C205">
        <v>4725</v>
      </c>
      <c r="D205">
        <v>2018</v>
      </c>
      <c r="E205" t="s">
        <v>589</v>
      </c>
    </row>
    <row r="206" spans="1:5" x14ac:dyDescent="0.5">
      <c r="A206">
        <f t="shared" si="3"/>
        <v>205</v>
      </c>
      <c r="B206">
        <v>2673</v>
      </c>
      <c r="C206">
        <v>2673</v>
      </c>
      <c r="D206">
        <v>2018</v>
      </c>
      <c r="E206" t="s">
        <v>590</v>
      </c>
    </row>
    <row r="207" spans="1:5" x14ac:dyDescent="0.5">
      <c r="A207">
        <f t="shared" si="3"/>
        <v>206</v>
      </c>
      <c r="B207">
        <v>153</v>
      </c>
      <c r="C207">
        <v>153</v>
      </c>
      <c r="D207">
        <v>2018</v>
      </c>
      <c r="E207" t="s">
        <v>591</v>
      </c>
    </row>
    <row r="208" spans="1:5" x14ac:dyDescent="0.5">
      <c r="A208">
        <f t="shared" si="3"/>
        <v>207</v>
      </c>
      <c r="B208">
        <v>3691</v>
      </c>
      <c r="C208">
        <v>3691</v>
      </c>
      <c r="D208">
        <v>2018</v>
      </c>
      <c r="E208" t="s">
        <v>592</v>
      </c>
    </row>
    <row r="209" spans="1:5" x14ac:dyDescent="0.5">
      <c r="A209">
        <f t="shared" si="3"/>
        <v>208</v>
      </c>
      <c r="B209">
        <v>4774</v>
      </c>
      <c r="C209">
        <v>4774</v>
      </c>
      <c r="D209">
        <v>2018</v>
      </c>
      <c r="E209" t="s">
        <v>593</v>
      </c>
    </row>
    <row r="210" spans="1:5" x14ac:dyDescent="0.5">
      <c r="A210">
        <f t="shared" si="3"/>
        <v>209</v>
      </c>
      <c r="B210">
        <v>873</v>
      </c>
      <c r="C210">
        <v>873</v>
      </c>
      <c r="D210">
        <v>2018</v>
      </c>
      <c r="E210" t="s">
        <v>594</v>
      </c>
    </row>
    <row r="211" spans="1:5" x14ac:dyDescent="0.5">
      <c r="A211">
        <f t="shared" si="3"/>
        <v>210</v>
      </c>
      <c r="B211">
        <v>4778</v>
      </c>
      <c r="C211">
        <v>4778</v>
      </c>
      <c r="D211">
        <v>2018</v>
      </c>
      <c r="E211" t="s">
        <v>595</v>
      </c>
    </row>
    <row r="212" spans="1:5" x14ac:dyDescent="0.5">
      <c r="A212">
        <f t="shared" si="3"/>
        <v>211</v>
      </c>
      <c r="B212">
        <v>4777</v>
      </c>
      <c r="C212">
        <v>4777</v>
      </c>
      <c r="D212">
        <v>2018</v>
      </c>
      <c r="E212" t="s">
        <v>596</v>
      </c>
    </row>
    <row r="213" spans="1:5" x14ac:dyDescent="0.5">
      <c r="A213">
        <f t="shared" si="3"/>
        <v>212</v>
      </c>
      <c r="B213">
        <v>4776</v>
      </c>
      <c r="C213">
        <v>4776</v>
      </c>
      <c r="D213">
        <v>2018</v>
      </c>
      <c r="E213" t="s">
        <v>597</v>
      </c>
    </row>
    <row r="214" spans="1:5" x14ac:dyDescent="0.5">
      <c r="A214">
        <f t="shared" si="3"/>
        <v>213</v>
      </c>
      <c r="B214">
        <v>4779</v>
      </c>
      <c r="C214">
        <v>4779</v>
      </c>
      <c r="D214">
        <v>2018</v>
      </c>
      <c r="E214" t="s">
        <v>598</v>
      </c>
    </row>
    <row r="215" spans="1:5" x14ac:dyDescent="0.5">
      <c r="A215">
        <f t="shared" si="3"/>
        <v>214</v>
      </c>
      <c r="B215">
        <v>4784</v>
      </c>
      <c r="C215">
        <v>4784</v>
      </c>
      <c r="D215">
        <v>2018</v>
      </c>
      <c r="E215" t="s">
        <v>599</v>
      </c>
    </row>
    <row r="216" spans="1:5" x14ac:dyDescent="0.5">
      <c r="A216">
        <f t="shared" si="3"/>
        <v>215</v>
      </c>
      <c r="B216">
        <v>4785</v>
      </c>
      <c r="C216">
        <v>4785</v>
      </c>
      <c r="D216">
        <v>2018</v>
      </c>
      <c r="E216" t="s">
        <v>600</v>
      </c>
    </row>
    <row r="217" spans="1:5" x14ac:dyDescent="0.5">
      <c r="A217">
        <f t="shared" si="3"/>
        <v>216</v>
      </c>
      <c r="B217">
        <v>333</v>
      </c>
      <c r="C217">
        <v>333</v>
      </c>
      <c r="D217">
        <v>2018</v>
      </c>
      <c r="E217" t="s">
        <v>601</v>
      </c>
    </row>
    <row r="218" spans="1:5" x14ac:dyDescent="0.5">
      <c r="A218">
        <f t="shared" si="3"/>
        <v>217</v>
      </c>
      <c r="B218">
        <v>4787</v>
      </c>
      <c r="C218">
        <v>4787</v>
      </c>
      <c r="D218">
        <v>2018</v>
      </c>
      <c r="E218" t="s">
        <v>602</v>
      </c>
    </row>
    <row r="219" spans="1:5" x14ac:dyDescent="0.5">
      <c r="A219">
        <f t="shared" si="3"/>
        <v>218</v>
      </c>
      <c r="B219">
        <v>4773</v>
      </c>
      <c r="C219">
        <v>4773</v>
      </c>
      <c r="D219">
        <v>2018</v>
      </c>
      <c r="E219" t="s">
        <v>603</v>
      </c>
    </row>
    <row r="220" spans="1:5" x14ac:dyDescent="0.5">
      <c r="A220">
        <f t="shared" si="3"/>
        <v>219</v>
      </c>
      <c r="B220">
        <v>4775</v>
      </c>
      <c r="C220">
        <v>4775</v>
      </c>
      <c r="D220">
        <v>2018</v>
      </c>
      <c r="E220" t="s">
        <v>604</v>
      </c>
    </row>
    <row r="221" spans="1:5" x14ac:dyDescent="0.5">
      <c r="A221">
        <f t="shared" si="3"/>
        <v>220</v>
      </c>
      <c r="B221">
        <v>4788</v>
      </c>
      <c r="C221">
        <v>4788</v>
      </c>
      <c r="D221">
        <v>2018</v>
      </c>
      <c r="E221" t="s">
        <v>605</v>
      </c>
    </row>
    <row r="222" spans="1:5" x14ac:dyDescent="0.5">
      <c r="A222">
        <f t="shared" si="3"/>
        <v>221</v>
      </c>
      <c r="B222">
        <v>4797</v>
      </c>
      <c r="C222">
        <v>4797</v>
      </c>
      <c r="D222">
        <v>2018</v>
      </c>
      <c r="E222" t="s">
        <v>606</v>
      </c>
    </row>
    <row r="223" spans="1:5" x14ac:dyDescent="0.5">
      <c r="A223">
        <f t="shared" si="3"/>
        <v>222</v>
      </c>
      <c r="B223">
        <v>4860</v>
      </c>
      <c r="C223">
        <v>4860</v>
      </c>
      <c r="D223">
        <v>2018</v>
      </c>
      <c r="E223" t="s">
        <v>607</v>
      </c>
    </row>
    <row r="224" spans="1:5" x14ac:dyDescent="0.5">
      <c r="A224">
        <f t="shared" si="3"/>
        <v>223</v>
      </c>
      <c r="B224">
        <v>4869</v>
      </c>
      <c r="C224">
        <v>4869</v>
      </c>
      <c r="D224">
        <v>2018</v>
      </c>
      <c r="E224" t="s">
        <v>608</v>
      </c>
    </row>
    <row r="225" spans="1:5" x14ac:dyDescent="0.5">
      <c r="A225">
        <f t="shared" si="3"/>
        <v>224</v>
      </c>
      <c r="B225">
        <v>4878</v>
      </c>
      <c r="C225">
        <v>4878</v>
      </c>
      <c r="D225">
        <v>2018</v>
      </c>
      <c r="E225" t="s">
        <v>609</v>
      </c>
    </row>
    <row r="226" spans="1:5" x14ac:dyDescent="0.5">
      <c r="A226">
        <f t="shared" si="3"/>
        <v>225</v>
      </c>
      <c r="B226">
        <v>4890</v>
      </c>
      <c r="C226">
        <v>4890</v>
      </c>
      <c r="D226">
        <v>2018</v>
      </c>
      <c r="E226" t="s">
        <v>610</v>
      </c>
    </row>
    <row r="227" spans="1:5" x14ac:dyDescent="0.5">
      <c r="A227">
        <f t="shared" si="3"/>
        <v>226</v>
      </c>
      <c r="B227">
        <v>4905</v>
      </c>
      <c r="C227">
        <v>4905</v>
      </c>
      <c r="D227">
        <v>2018</v>
      </c>
      <c r="E227" t="s">
        <v>611</v>
      </c>
    </row>
    <row r="228" spans="1:5" x14ac:dyDescent="0.5">
      <c r="A228">
        <f t="shared" si="3"/>
        <v>227</v>
      </c>
      <c r="B228">
        <v>4978</v>
      </c>
      <c r="C228">
        <v>4978</v>
      </c>
      <c r="D228">
        <v>2018</v>
      </c>
      <c r="E228" t="s">
        <v>612</v>
      </c>
    </row>
    <row r="229" spans="1:5" x14ac:dyDescent="0.5">
      <c r="A229">
        <f t="shared" si="3"/>
        <v>228</v>
      </c>
      <c r="B229">
        <v>4995</v>
      </c>
      <c r="C229">
        <v>4995</v>
      </c>
      <c r="D229">
        <v>2018</v>
      </c>
      <c r="E229" t="s">
        <v>613</v>
      </c>
    </row>
    <row r="230" spans="1:5" x14ac:dyDescent="0.5">
      <c r="A230">
        <f t="shared" si="3"/>
        <v>229</v>
      </c>
      <c r="B230">
        <v>5013</v>
      </c>
      <c r="C230">
        <v>5013</v>
      </c>
      <c r="D230">
        <v>2018</v>
      </c>
      <c r="E230" t="s">
        <v>614</v>
      </c>
    </row>
    <row r="231" spans="1:5" x14ac:dyDescent="0.5">
      <c r="A231">
        <f t="shared" si="3"/>
        <v>230</v>
      </c>
      <c r="B231">
        <v>5049</v>
      </c>
      <c r="C231">
        <v>5049</v>
      </c>
      <c r="D231">
        <v>2018</v>
      </c>
      <c r="E231" t="s">
        <v>615</v>
      </c>
    </row>
    <row r="232" spans="1:5" x14ac:dyDescent="0.5">
      <c r="A232">
        <f t="shared" si="3"/>
        <v>231</v>
      </c>
      <c r="B232">
        <v>5121</v>
      </c>
      <c r="C232">
        <v>5121</v>
      </c>
      <c r="D232">
        <v>2018</v>
      </c>
      <c r="E232" t="s">
        <v>616</v>
      </c>
    </row>
    <row r="233" spans="1:5" x14ac:dyDescent="0.5">
      <c r="A233">
        <f t="shared" si="3"/>
        <v>232</v>
      </c>
      <c r="B233">
        <v>5139</v>
      </c>
      <c r="C233">
        <v>5139</v>
      </c>
      <c r="D233">
        <v>2018</v>
      </c>
      <c r="E233" t="s">
        <v>617</v>
      </c>
    </row>
    <row r="234" spans="1:5" x14ac:dyDescent="0.5">
      <c r="A234">
        <f t="shared" si="3"/>
        <v>233</v>
      </c>
      <c r="B234">
        <v>5319</v>
      </c>
      <c r="C234">
        <v>5160</v>
      </c>
      <c r="D234">
        <v>2018</v>
      </c>
      <c r="E234" t="s">
        <v>282</v>
      </c>
    </row>
    <row r="235" spans="1:5" x14ac:dyDescent="0.5">
      <c r="A235">
        <f t="shared" si="3"/>
        <v>234</v>
      </c>
      <c r="B235">
        <v>5163</v>
      </c>
      <c r="C235">
        <v>5163</v>
      </c>
      <c r="D235">
        <v>2018</v>
      </c>
      <c r="E235" t="s">
        <v>618</v>
      </c>
    </row>
    <row r="236" spans="1:5" x14ac:dyDescent="0.5">
      <c r="A236">
        <f t="shared" si="3"/>
        <v>235</v>
      </c>
      <c r="B236">
        <v>5166</v>
      </c>
      <c r="C236">
        <v>5166</v>
      </c>
      <c r="D236">
        <v>2018</v>
      </c>
      <c r="E236" t="s">
        <v>619</v>
      </c>
    </row>
    <row r="237" spans="1:5" x14ac:dyDescent="0.5">
      <c r="A237">
        <f t="shared" si="3"/>
        <v>236</v>
      </c>
      <c r="B237">
        <v>5184</v>
      </c>
      <c r="C237">
        <v>5184</v>
      </c>
      <c r="D237">
        <v>2018</v>
      </c>
      <c r="E237" t="s">
        <v>620</v>
      </c>
    </row>
    <row r="238" spans="1:5" x14ac:dyDescent="0.5">
      <c r="A238">
        <f t="shared" si="3"/>
        <v>237</v>
      </c>
      <c r="B238">
        <v>5250</v>
      </c>
      <c r="C238">
        <v>5250</v>
      </c>
      <c r="D238">
        <v>2018</v>
      </c>
      <c r="E238" t="s">
        <v>621</v>
      </c>
    </row>
    <row r="239" spans="1:5" x14ac:dyDescent="0.5">
      <c r="A239">
        <f t="shared" si="3"/>
        <v>238</v>
      </c>
      <c r="B239">
        <v>5256</v>
      </c>
      <c r="C239">
        <v>5256</v>
      </c>
      <c r="D239">
        <v>2018</v>
      </c>
      <c r="E239" t="s">
        <v>622</v>
      </c>
    </row>
    <row r="240" spans="1:5" x14ac:dyDescent="0.5">
      <c r="A240">
        <f t="shared" si="3"/>
        <v>239</v>
      </c>
      <c r="B240">
        <v>5283</v>
      </c>
      <c r="C240">
        <v>5283</v>
      </c>
      <c r="D240">
        <v>2018</v>
      </c>
      <c r="E240" t="s">
        <v>623</v>
      </c>
    </row>
    <row r="241" spans="1:5" x14ac:dyDescent="0.5">
      <c r="A241">
        <f t="shared" si="3"/>
        <v>240</v>
      </c>
      <c r="B241">
        <v>5310</v>
      </c>
      <c r="C241">
        <v>5310</v>
      </c>
      <c r="D241">
        <v>2018</v>
      </c>
      <c r="E241" t="s">
        <v>624</v>
      </c>
    </row>
    <row r="242" spans="1:5" x14ac:dyDescent="0.5">
      <c r="A242">
        <f t="shared" si="3"/>
        <v>241</v>
      </c>
      <c r="B242">
        <v>5323</v>
      </c>
      <c r="C242">
        <v>5325</v>
      </c>
      <c r="D242">
        <v>2018</v>
      </c>
      <c r="E242" t="s">
        <v>625</v>
      </c>
    </row>
    <row r="243" spans="1:5" x14ac:dyDescent="0.5">
      <c r="A243">
        <f t="shared" si="3"/>
        <v>242</v>
      </c>
      <c r="B243">
        <v>5463</v>
      </c>
      <c r="C243">
        <v>5463</v>
      </c>
      <c r="D243">
        <v>2018</v>
      </c>
      <c r="E243" t="s">
        <v>626</v>
      </c>
    </row>
    <row r="244" spans="1:5" x14ac:dyDescent="0.5">
      <c r="A244">
        <f t="shared" si="3"/>
        <v>243</v>
      </c>
      <c r="B244">
        <v>5486</v>
      </c>
      <c r="C244">
        <v>5486</v>
      </c>
      <c r="D244">
        <v>2018</v>
      </c>
      <c r="E244" t="s">
        <v>627</v>
      </c>
    </row>
    <row r="245" spans="1:5" x14ac:dyDescent="0.5">
      <c r="A245">
        <f t="shared" si="3"/>
        <v>244</v>
      </c>
      <c r="B245">
        <v>5508</v>
      </c>
      <c r="C245">
        <v>5508</v>
      </c>
      <c r="D245">
        <v>2018</v>
      </c>
      <c r="E245" t="s">
        <v>628</v>
      </c>
    </row>
    <row r="246" spans="1:5" x14ac:dyDescent="0.5">
      <c r="A246">
        <f t="shared" si="3"/>
        <v>245</v>
      </c>
      <c r="B246">
        <v>1975</v>
      </c>
      <c r="C246">
        <v>1975</v>
      </c>
      <c r="D246">
        <v>2018</v>
      </c>
      <c r="E246" t="s">
        <v>629</v>
      </c>
    </row>
    <row r="247" spans="1:5" x14ac:dyDescent="0.5">
      <c r="A247">
        <f t="shared" si="3"/>
        <v>246</v>
      </c>
      <c r="B247">
        <v>4824</v>
      </c>
      <c r="C247">
        <v>5510</v>
      </c>
      <c r="D247">
        <v>2018</v>
      </c>
      <c r="E247" t="s">
        <v>630</v>
      </c>
    </row>
    <row r="248" spans="1:5" x14ac:dyDescent="0.5">
      <c r="A248">
        <f t="shared" si="3"/>
        <v>247</v>
      </c>
      <c r="B248">
        <v>5607</v>
      </c>
      <c r="C248">
        <v>5607</v>
      </c>
      <c r="D248">
        <v>2018</v>
      </c>
      <c r="E248" t="s">
        <v>631</v>
      </c>
    </row>
    <row r="249" spans="1:5" x14ac:dyDescent="0.5">
      <c r="A249">
        <f t="shared" si="3"/>
        <v>248</v>
      </c>
      <c r="B249">
        <v>5643</v>
      </c>
      <c r="C249">
        <v>5643</v>
      </c>
      <c r="D249">
        <v>2018</v>
      </c>
      <c r="E249" t="s">
        <v>632</v>
      </c>
    </row>
    <row r="250" spans="1:5" x14ac:dyDescent="0.5">
      <c r="A250">
        <f t="shared" si="3"/>
        <v>249</v>
      </c>
      <c r="B250">
        <v>5697</v>
      </c>
      <c r="C250">
        <v>5697</v>
      </c>
      <c r="D250">
        <v>2018</v>
      </c>
      <c r="E250" t="s">
        <v>633</v>
      </c>
    </row>
    <row r="251" spans="1:5" x14ac:dyDescent="0.5">
      <c r="A251">
        <f t="shared" si="3"/>
        <v>250</v>
      </c>
      <c r="B251">
        <v>5724</v>
      </c>
      <c r="C251">
        <v>5724</v>
      </c>
      <c r="D251">
        <v>2018</v>
      </c>
      <c r="E251" t="s">
        <v>634</v>
      </c>
    </row>
    <row r="252" spans="1:5" x14ac:dyDescent="0.5">
      <c r="A252">
        <f t="shared" si="3"/>
        <v>251</v>
      </c>
      <c r="B252">
        <v>5805</v>
      </c>
      <c r="C252">
        <v>5805</v>
      </c>
      <c r="D252">
        <v>2018</v>
      </c>
      <c r="E252" t="s">
        <v>635</v>
      </c>
    </row>
    <row r="253" spans="1:5" x14ac:dyDescent="0.5">
      <c r="A253">
        <f t="shared" si="3"/>
        <v>252</v>
      </c>
      <c r="B253">
        <v>5823</v>
      </c>
      <c r="C253">
        <v>5823</v>
      </c>
      <c r="D253">
        <v>2018</v>
      </c>
      <c r="E253" t="s">
        <v>636</v>
      </c>
    </row>
    <row r="254" spans="1:5" x14ac:dyDescent="0.5">
      <c r="A254">
        <f t="shared" si="3"/>
        <v>253</v>
      </c>
      <c r="B254">
        <v>5832</v>
      </c>
      <c r="C254">
        <v>5832</v>
      </c>
      <c r="D254">
        <v>2018</v>
      </c>
      <c r="E254" t="s">
        <v>637</v>
      </c>
    </row>
    <row r="255" spans="1:5" x14ac:dyDescent="0.5">
      <c r="A255">
        <f t="shared" si="3"/>
        <v>254</v>
      </c>
      <c r="B255">
        <v>5877</v>
      </c>
      <c r="C255">
        <v>5877</v>
      </c>
      <c r="D255">
        <v>2018</v>
      </c>
      <c r="E255" t="s">
        <v>638</v>
      </c>
    </row>
    <row r="256" spans="1:5" x14ac:dyDescent="0.5">
      <c r="A256">
        <f t="shared" si="3"/>
        <v>255</v>
      </c>
      <c r="B256">
        <v>5895</v>
      </c>
      <c r="C256">
        <v>5895</v>
      </c>
      <c r="D256">
        <v>2018</v>
      </c>
      <c r="E256" t="s">
        <v>639</v>
      </c>
    </row>
    <row r="257" spans="1:5" x14ac:dyDescent="0.5">
      <c r="A257">
        <f t="shared" si="3"/>
        <v>256</v>
      </c>
      <c r="B257">
        <v>5949</v>
      </c>
      <c r="C257">
        <v>5949</v>
      </c>
      <c r="D257">
        <v>2018</v>
      </c>
      <c r="E257" t="s">
        <v>640</v>
      </c>
    </row>
    <row r="258" spans="1:5" x14ac:dyDescent="0.5">
      <c r="A258">
        <f t="shared" si="3"/>
        <v>257</v>
      </c>
      <c r="B258">
        <v>5976</v>
      </c>
      <c r="C258">
        <v>5976</v>
      </c>
      <c r="D258">
        <v>2018</v>
      </c>
      <c r="E258" t="s">
        <v>641</v>
      </c>
    </row>
    <row r="259" spans="1:5" x14ac:dyDescent="0.5">
      <c r="A259">
        <f t="shared" si="3"/>
        <v>258</v>
      </c>
      <c r="B259">
        <v>5994</v>
      </c>
      <c r="C259">
        <v>5994</v>
      </c>
      <c r="D259">
        <v>2018</v>
      </c>
      <c r="E259" t="s">
        <v>642</v>
      </c>
    </row>
    <row r="260" spans="1:5" x14ac:dyDescent="0.5">
      <c r="A260">
        <f t="shared" ref="A260:A323" si="4">A259+1</f>
        <v>259</v>
      </c>
      <c r="B260">
        <v>6003</v>
      </c>
      <c r="C260">
        <v>6003</v>
      </c>
      <c r="D260">
        <v>2018</v>
      </c>
      <c r="E260" t="s">
        <v>643</v>
      </c>
    </row>
    <row r="261" spans="1:5" x14ac:dyDescent="0.5">
      <c r="A261">
        <f t="shared" si="4"/>
        <v>260</v>
      </c>
      <c r="B261">
        <v>6012</v>
      </c>
      <c r="C261">
        <v>6012</v>
      </c>
      <c r="D261">
        <v>2018</v>
      </c>
      <c r="E261" t="s">
        <v>644</v>
      </c>
    </row>
    <row r="262" spans="1:5" x14ac:dyDescent="0.5">
      <c r="A262">
        <f t="shared" si="4"/>
        <v>261</v>
      </c>
      <c r="B262">
        <v>6030</v>
      </c>
      <c r="C262">
        <v>6030</v>
      </c>
      <c r="D262">
        <v>2018</v>
      </c>
      <c r="E262" t="s">
        <v>645</v>
      </c>
    </row>
    <row r="263" spans="1:5" x14ac:dyDescent="0.5">
      <c r="A263">
        <f t="shared" si="4"/>
        <v>262</v>
      </c>
      <c r="B263">
        <v>6048</v>
      </c>
      <c r="C263">
        <v>6035</v>
      </c>
      <c r="D263">
        <v>2018</v>
      </c>
      <c r="E263" t="s">
        <v>646</v>
      </c>
    </row>
    <row r="264" spans="1:5" x14ac:dyDescent="0.5">
      <c r="A264">
        <f t="shared" si="4"/>
        <v>263</v>
      </c>
      <c r="B264">
        <v>6039</v>
      </c>
      <c r="C264">
        <v>6039</v>
      </c>
      <c r="D264">
        <v>2018</v>
      </c>
      <c r="E264" t="s">
        <v>647</v>
      </c>
    </row>
    <row r="265" spans="1:5" x14ac:dyDescent="0.5">
      <c r="A265">
        <f t="shared" si="4"/>
        <v>264</v>
      </c>
      <c r="B265">
        <v>6093</v>
      </c>
      <c r="C265">
        <v>6093</v>
      </c>
      <c r="D265">
        <v>2018</v>
      </c>
      <c r="E265" t="s">
        <v>648</v>
      </c>
    </row>
    <row r="266" spans="1:5" x14ac:dyDescent="0.5">
      <c r="A266">
        <f t="shared" si="4"/>
        <v>265</v>
      </c>
      <c r="B266">
        <v>6091</v>
      </c>
      <c r="C266">
        <v>6091</v>
      </c>
      <c r="D266">
        <v>2018</v>
      </c>
      <c r="E266" t="s">
        <v>649</v>
      </c>
    </row>
    <row r="267" spans="1:5" x14ac:dyDescent="0.5">
      <c r="A267">
        <f t="shared" si="4"/>
        <v>266</v>
      </c>
      <c r="B267">
        <v>6095</v>
      </c>
      <c r="C267">
        <v>6095</v>
      </c>
      <c r="D267">
        <v>2018</v>
      </c>
      <c r="E267" t="s">
        <v>650</v>
      </c>
    </row>
    <row r="268" spans="1:5" x14ac:dyDescent="0.5">
      <c r="A268">
        <f t="shared" si="4"/>
        <v>267</v>
      </c>
      <c r="B268">
        <v>5157</v>
      </c>
      <c r="C268">
        <v>6099</v>
      </c>
      <c r="D268">
        <v>2018</v>
      </c>
      <c r="E268" t="s">
        <v>651</v>
      </c>
    </row>
    <row r="269" spans="1:5" x14ac:dyDescent="0.5">
      <c r="A269">
        <f t="shared" si="4"/>
        <v>268</v>
      </c>
      <c r="B269">
        <v>6097</v>
      </c>
      <c r="C269">
        <v>6097</v>
      </c>
      <c r="D269">
        <v>2018</v>
      </c>
      <c r="E269" t="s">
        <v>652</v>
      </c>
    </row>
    <row r="270" spans="1:5" x14ac:dyDescent="0.5">
      <c r="A270">
        <f t="shared" si="4"/>
        <v>269</v>
      </c>
      <c r="B270">
        <v>6098</v>
      </c>
      <c r="C270">
        <v>6098</v>
      </c>
      <c r="D270">
        <v>2018</v>
      </c>
      <c r="E270" t="s">
        <v>653</v>
      </c>
    </row>
    <row r="271" spans="1:5" x14ac:dyDescent="0.5">
      <c r="A271">
        <f t="shared" si="4"/>
        <v>270</v>
      </c>
      <c r="B271">
        <v>6100</v>
      </c>
      <c r="C271">
        <v>6100</v>
      </c>
      <c r="D271">
        <v>2018</v>
      </c>
      <c r="E271" t="s">
        <v>654</v>
      </c>
    </row>
    <row r="272" spans="1:5" x14ac:dyDescent="0.5">
      <c r="A272">
        <f t="shared" si="4"/>
        <v>271</v>
      </c>
      <c r="B272">
        <v>6101</v>
      </c>
      <c r="C272">
        <v>6101</v>
      </c>
      <c r="D272">
        <v>2018</v>
      </c>
      <c r="E272" t="s">
        <v>655</v>
      </c>
    </row>
    <row r="273" spans="1:5" x14ac:dyDescent="0.5">
      <c r="A273">
        <f t="shared" si="4"/>
        <v>272</v>
      </c>
      <c r="B273">
        <v>6094</v>
      </c>
      <c r="C273">
        <v>6094</v>
      </c>
      <c r="D273">
        <v>2018</v>
      </c>
      <c r="E273" t="s">
        <v>656</v>
      </c>
    </row>
    <row r="274" spans="1:5" x14ac:dyDescent="0.5">
      <c r="A274">
        <f t="shared" si="4"/>
        <v>273</v>
      </c>
      <c r="B274">
        <v>6096</v>
      </c>
      <c r="C274">
        <v>6096</v>
      </c>
      <c r="D274">
        <v>2018</v>
      </c>
      <c r="E274" t="s">
        <v>657</v>
      </c>
    </row>
    <row r="275" spans="1:5" x14ac:dyDescent="0.5">
      <c r="A275">
        <f t="shared" si="4"/>
        <v>274</v>
      </c>
      <c r="B275">
        <v>6102</v>
      </c>
      <c r="C275">
        <v>6102</v>
      </c>
      <c r="D275">
        <v>2018</v>
      </c>
      <c r="E275" t="s">
        <v>658</v>
      </c>
    </row>
    <row r="276" spans="1:5" x14ac:dyDescent="0.5">
      <c r="A276">
        <f t="shared" si="4"/>
        <v>275</v>
      </c>
      <c r="B276">
        <v>6120</v>
      </c>
      <c r="C276">
        <v>6120</v>
      </c>
      <c r="D276">
        <v>2018</v>
      </c>
      <c r="E276" t="s">
        <v>659</v>
      </c>
    </row>
    <row r="277" spans="1:5" x14ac:dyDescent="0.5">
      <c r="A277">
        <f t="shared" si="4"/>
        <v>276</v>
      </c>
      <c r="B277">
        <v>6138</v>
      </c>
      <c r="C277">
        <v>6138</v>
      </c>
      <c r="D277">
        <v>2018</v>
      </c>
      <c r="E277" t="s">
        <v>660</v>
      </c>
    </row>
    <row r="278" spans="1:5" x14ac:dyDescent="0.5">
      <c r="A278">
        <f t="shared" si="4"/>
        <v>277</v>
      </c>
      <c r="B278">
        <v>5751</v>
      </c>
      <c r="C278">
        <v>5751</v>
      </c>
      <c r="D278">
        <v>2018</v>
      </c>
      <c r="E278" t="s">
        <v>661</v>
      </c>
    </row>
    <row r="279" spans="1:5" x14ac:dyDescent="0.5">
      <c r="A279">
        <f t="shared" si="4"/>
        <v>278</v>
      </c>
      <c r="B279">
        <v>6165</v>
      </c>
      <c r="C279">
        <v>6165</v>
      </c>
      <c r="D279">
        <v>2018</v>
      </c>
      <c r="E279" t="s">
        <v>662</v>
      </c>
    </row>
    <row r="280" spans="1:5" x14ac:dyDescent="0.5">
      <c r="A280">
        <f t="shared" si="4"/>
        <v>279</v>
      </c>
      <c r="B280">
        <v>6175</v>
      </c>
      <c r="C280">
        <v>6175</v>
      </c>
      <c r="D280">
        <v>2018</v>
      </c>
      <c r="E280" t="s">
        <v>663</v>
      </c>
    </row>
    <row r="281" spans="1:5" x14ac:dyDescent="0.5">
      <c r="A281">
        <f t="shared" si="4"/>
        <v>280</v>
      </c>
      <c r="B281">
        <v>6219</v>
      </c>
      <c r="C281">
        <v>6219</v>
      </c>
      <c r="D281">
        <v>2018</v>
      </c>
      <c r="E281" t="s">
        <v>664</v>
      </c>
    </row>
    <row r="282" spans="1:5" x14ac:dyDescent="0.5">
      <c r="A282">
        <f t="shared" si="4"/>
        <v>281</v>
      </c>
      <c r="B282">
        <v>6246</v>
      </c>
      <c r="C282">
        <v>6246</v>
      </c>
      <c r="D282">
        <v>2018</v>
      </c>
      <c r="E282" t="s">
        <v>665</v>
      </c>
    </row>
    <row r="283" spans="1:5" x14ac:dyDescent="0.5">
      <c r="A283">
        <f t="shared" si="4"/>
        <v>282</v>
      </c>
      <c r="B283">
        <v>6273</v>
      </c>
      <c r="C283">
        <v>6273</v>
      </c>
      <c r="D283">
        <v>2018</v>
      </c>
      <c r="E283" t="s">
        <v>666</v>
      </c>
    </row>
    <row r="284" spans="1:5" x14ac:dyDescent="0.5">
      <c r="A284">
        <f t="shared" si="4"/>
        <v>283</v>
      </c>
      <c r="B284">
        <v>6408</v>
      </c>
      <c r="C284">
        <v>6408</v>
      </c>
      <c r="D284">
        <v>2018</v>
      </c>
      <c r="E284" t="s">
        <v>667</v>
      </c>
    </row>
    <row r="285" spans="1:5" x14ac:dyDescent="0.5">
      <c r="A285">
        <f t="shared" si="4"/>
        <v>284</v>
      </c>
      <c r="B285">
        <v>6453</v>
      </c>
      <c r="C285">
        <v>6453</v>
      </c>
      <c r="D285">
        <v>2018</v>
      </c>
      <c r="E285" t="s">
        <v>668</v>
      </c>
    </row>
    <row r="286" spans="1:5" x14ac:dyDescent="0.5">
      <c r="A286">
        <f t="shared" si="4"/>
        <v>285</v>
      </c>
      <c r="B286">
        <v>6460</v>
      </c>
      <c r="C286">
        <v>6460</v>
      </c>
      <c r="D286">
        <v>2018</v>
      </c>
      <c r="E286" t="s">
        <v>669</v>
      </c>
    </row>
    <row r="287" spans="1:5" x14ac:dyDescent="0.5">
      <c r="A287">
        <f t="shared" si="4"/>
        <v>286</v>
      </c>
      <c r="B287">
        <v>6462</v>
      </c>
      <c r="C287">
        <v>6462</v>
      </c>
      <c r="D287">
        <v>2018</v>
      </c>
      <c r="E287" t="s">
        <v>670</v>
      </c>
    </row>
    <row r="288" spans="1:5" x14ac:dyDescent="0.5">
      <c r="A288">
        <f t="shared" si="4"/>
        <v>287</v>
      </c>
      <c r="B288">
        <v>6471</v>
      </c>
      <c r="C288">
        <v>6471</v>
      </c>
      <c r="D288">
        <v>2018</v>
      </c>
      <c r="E288" t="s">
        <v>671</v>
      </c>
    </row>
    <row r="289" spans="1:5" x14ac:dyDescent="0.5">
      <c r="A289">
        <f t="shared" si="4"/>
        <v>288</v>
      </c>
      <c r="B289">
        <v>6509</v>
      </c>
      <c r="C289">
        <v>6509</v>
      </c>
      <c r="D289">
        <v>2018</v>
      </c>
      <c r="E289" t="s">
        <v>672</v>
      </c>
    </row>
    <row r="290" spans="1:5" x14ac:dyDescent="0.5">
      <c r="A290">
        <f t="shared" si="4"/>
        <v>289</v>
      </c>
      <c r="B290">
        <v>6512</v>
      </c>
      <c r="C290">
        <v>6512</v>
      </c>
      <c r="D290">
        <v>2018</v>
      </c>
      <c r="E290" t="s">
        <v>673</v>
      </c>
    </row>
    <row r="291" spans="1:5" x14ac:dyDescent="0.5">
      <c r="A291">
        <f t="shared" si="4"/>
        <v>290</v>
      </c>
      <c r="B291">
        <v>6516</v>
      </c>
      <c r="C291">
        <v>6516</v>
      </c>
      <c r="D291">
        <v>2018</v>
      </c>
      <c r="E291" t="s">
        <v>674</v>
      </c>
    </row>
    <row r="292" spans="1:5" x14ac:dyDescent="0.5">
      <c r="A292">
        <f t="shared" si="4"/>
        <v>291</v>
      </c>
      <c r="B292">
        <v>6534</v>
      </c>
      <c r="C292">
        <v>6534</v>
      </c>
      <c r="D292">
        <v>2018</v>
      </c>
      <c r="E292" t="s">
        <v>675</v>
      </c>
    </row>
    <row r="293" spans="1:5" x14ac:dyDescent="0.5">
      <c r="A293">
        <f t="shared" si="4"/>
        <v>292</v>
      </c>
      <c r="B293">
        <v>1935</v>
      </c>
      <c r="C293">
        <v>6536</v>
      </c>
      <c r="D293">
        <v>2018</v>
      </c>
      <c r="E293" t="s">
        <v>676</v>
      </c>
    </row>
    <row r="294" spans="1:5" x14ac:dyDescent="0.5">
      <c r="A294">
        <f t="shared" si="4"/>
        <v>293</v>
      </c>
      <c r="B294">
        <v>6561</v>
      </c>
      <c r="C294">
        <v>6561</v>
      </c>
      <c r="D294">
        <v>2018</v>
      </c>
      <c r="E294" t="s">
        <v>677</v>
      </c>
    </row>
    <row r="295" spans="1:5" x14ac:dyDescent="0.5">
      <c r="A295">
        <f t="shared" si="4"/>
        <v>294</v>
      </c>
      <c r="B295">
        <v>6579</v>
      </c>
      <c r="C295">
        <v>6579</v>
      </c>
      <c r="D295">
        <v>2018</v>
      </c>
      <c r="E295" t="s">
        <v>678</v>
      </c>
    </row>
    <row r="296" spans="1:5" x14ac:dyDescent="0.5">
      <c r="A296">
        <f t="shared" si="4"/>
        <v>295</v>
      </c>
      <c r="B296">
        <v>6591</v>
      </c>
      <c r="C296">
        <v>6591</v>
      </c>
      <c r="D296">
        <v>2018</v>
      </c>
      <c r="E296" t="s">
        <v>679</v>
      </c>
    </row>
    <row r="297" spans="1:5" x14ac:dyDescent="0.5">
      <c r="A297">
        <f t="shared" si="4"/>
        <v>296</v>
      </c>
      <c r="B297">
        <v>6592</v>
      </c>
      <c r="C297">
        <v>6592</v>
      </c>
      <c r="D297">
        <v>2018</v>
      </c>
      <c r="E297" t="s">
        <v>680</v>
      </c>
    </row>
    <row r="298" spans="1:5" x14ac:dyDescent="0.5">
      <c r="A298">
        <f t="shared" si="4"/>
        <v>297</v>
      </c>
      <c r="B298">
        <v>6615</v>
      </c>
      <c r="C298">
        <v>6615</v>
      </c>
      <c r="D298">
        <v>2018</v>
      </c>
      <c r="E298" t="s">
        <v>681</v>
      </c>
    </row>
    <row r="299" spans="1:5" x14ac:dyDescent="0.5">
      <c r="A299">
        <f t="shared" si="4"/>
        <v>298</v>
      </c>
      <c r="B299">
        <v>6651</v>
      </c>
      <c r="C299">
        <v>6651</v>
      </c>
      <c r="D299">
        <v>2018</v>
      </c>
      <c r="E299" t="s">
        <v>682</v>
      </c>
    </row>
    <row r="300" spans="1:5" x14ac:dyDescent="0.5">
      <c r="A300">
        <f t="shared" si="4"/>
        <v>299</v>
      </c>
      <c r="B300">
        <v>6660</v>
      </c>
      <c r="C300">
        <v>6660</v>
      </c>
      <c r="D300">
        <v>2018</v>
      </c>
      <c r="E300" t="s">
        <v>683</v>
      </c>
    </row>
    <row r="301" spans="1:5" x14ac:dyDescent="0.5">
      <c r="A301">
        <f t="shared" si="4"/>
        <v>300</v>
      </c>
      <c r="B301">
        <v>6700</v>
      </c>
      <c r="C301">
        <v>6700</v>
      </c>
      <c r="D301">
        <v>2018</v>
      </c>
      <c r="E301" t="s">
        <v>684</v>
      </c>
    </row>
    <row r="302" spans="1:5" x14ac:dyDescent="0.5">
      <c r="A302">
        <f t="shared" si="4"/>
        <v>301</v>
      </c>
      <c r="B302">
        <v>6759</v>
      </c>
      <c r="C302">
        <v>6759</v>
      </c>
      <c r="D302">
        <v>2018</v>
      </c>
      <c r="E302" t="s">
        <v>685</v>
      </c>
    </row>
    <row r="303" spans="1:5" x14ac:dyDescent="0.5">
      <c r="A303">
        <f t="shared" si="4"/>
        <v>302</v>
      </c>
      <c r="B303">
        <v>6762</v>
      </c>
      <c r="C303">
        <v>6762</v>
      </c>
      <c r="D303">
        <v>2018</v>
      </c>
      <c r="E303" t="s">
        <v>686</v>
      </c>
    </row>
    <row r="304" spans="1:5" x14ac:dyDescent="0.5">
      <c r="A304">
        <f t="shared" si="4"/>
        <v>303</v>
      </c>
      <c r="B304">
        <v>6768</v>
      </c>
      <c r="C304">
        <v>6768</v>
      </c>
      <c r="D304">
        <v>2018</v>
      </c>
      <c r="E304" t="s">
        <v>687</v>
      </c>
    </row>
    <row r="305" spans="1:5" x14ac:dyDescent="0.5">
      <c r="A305">
        <f t="shared" si="4"/>
        <v>304</v>
      </c>
      <c r="B305">
        <v>6795</v>
      </c>
      <c r="C305">
        <v>6795</v>
      </c>
      <c r="D305">
        <v>2018</v>
      </c>
      <c r="E305" t="s">
        <v>688</v>
      </c>
    </row>
    <row r="306" spans="1:5" x14ac:dyDescent="0.5">
      <c r="A306">
        <f t="shared" si="4"/>
        <v>305</v>
      </c>
      <c r="B306">
        <v>6822</v>
      </c>
      <c r="C306">
        <v>6822</v>
      </c>
      <c r="D306">
        <v>2018</v>
      </c>
      <c r="E306" t="s">
        <v>689</v>
      </c>
    </row>
    <row r="307" spans="1:5" x14ac:dyDescent="0.5">
      <c r="A307">
        <f t="shared" si="4"/>
        <v>306</v>
      </c>
      <c r="B307">
        <v>6840</v>
      </c>
      <c r="C307">
        <v>6840</v>
      </c>
      <c r="D307">
        <v>2018</v>
      </c>
      <c r="E307" t="s">
        <v>690</v>
      </c>
    </row>
    <row r="308" spans="1:5" x14ac:dyDescent="0.5">
      <c r="A308">
        <f t="shared" si="4"/>
        <v>307</v>
      </c>
      <c r="B308">
        <v>6854</v>
      </c>
      <c r="C308">
        <v>6854</v>
      </c>
      <c r="D308">
        <v>2018</v>
      </c>
      <c r="E308" t="s">
        <v>691</v>
      </c>
    </row>
    <row r="309" spans="1:5" x14ac:dyDescent="0.5">
      <c r="A309">
        <f t="shared" si="4"/>
        <v>308</v>
      </c>
      <c r="B309">
        <v>6867</v>
      </c>
      <c r="C309">
        <v>6867</v>
      </c>
      <c r="D309">
        <v>2018</v>
      </c>
      <c r="E309" t="s">
        <v>692</v>
      </c>
    </row>
    <row r="310" spans="1:5" x14ac:dyDescent="0.5">
      <c r="A310">
        <f t="shared" si="4"/>
        <v>309</v>
      </c>
      <c r="B310">
        <v>6921</v>
      </c>
      <c r="C310">
        <v>6921</v>
      </c>
      <c r="D310">
        <v>2018</v>
      </c>
      <c r="E310" t="s">
        <v>693</v>
      </c>
    </row>
    <row r="311" spans="1:5" x14ac:dyDescent="0.5">
      <c r="A311">
        <f t="shared" si="4"/>
        <v>310</v>
      </c>
      <c r="B311">
        <v>6930</v>
      </c>
      <c r="C311">
        <v>6930</v>
      </c>
      <c r="D311">
        <v>2018</v>
      </c>
      <c r="E311" t="s">
        <v>694</v>
      </c>
    </row>
    <row r="312" spans="1:5" x14ac:dyDescent="0.5">
      <c r="A312">
        <f t="shared" si="4"/>
        <v>311</v>
      </c>
      <c r="B312">
        <v>6937</v>
      </c>
      <c r="C312">
        <v>6937</v>
      </c>
      <c r="D312">
        <v>2018</v>
      </c>
      <c r="E312" t="s">
        <v>695</v>
      </c>
    </row>
    <row r="313" spans="1:5" x14ac:dyDescent="0.5">
      <c r="A313">
        <f t="shared" si="4"/>
        <v>312</v>
      </c>
      <c r="B313">
        <v>6943</v>
      </c>
      <c r="C313">
        <v>6943</v>
      </c>
      <c r="D313">
        <v>2018</v>
      </c>
      <c r="E313" t="s">
        <v>696</v>
      </c>
    </row>
    <row r="314" spans="1:5" x14ac:dyDescent="0.5">
      <c r="A314">
        <f t="shared" si="4"/>
        <v>313</v>
      </c>
      <c r="B314">
        <v>6264</v>
      </c>
      <c r="C314">
        <v>6264</v>
      </c>
      <c r="D314">
        <v>2018</v>
      </c>
      <c r="E314" t="s">
        <v>697</v>
      </c>
    </row>
    <row r="315" spans="1:5" x14ac:dyDescent="0.5">
      <c r="A315">
        <f t="shared" si="4"/>
        <v>314</v>
      </c>
      <c r="B315">
        <v>6950</v>
      </c>
      <c r="C315">
        <v>6950</v>
      </c>
      <c r="D315">
        <v>2018</v>
      </c>
      <c r="E315" t="s">
        <v>698</v>
      </c>
    </row>
    <row r="316" spans="1:5" x14ac:dyDescent="0.5">
      <c r="A316">
        <f t="shared" si="4"/>
        <v>315</v>
      </c>
      <c r="B316">
        <v>6957</v>
      </c>
      <c r="C316">
        <v>6957</v>
      </c>
      <c r="D316">
        <v>2018</v>
      </c>
      <c r="E316" t="s">
        <v>699</v>
      </c>
    </row>
    <row r="317" spans="1:5" x14ac:dyDescent="0.5">
      <c r="A317">
        <f t="shared" si="4"/>
        <v>316</v>
      </c>
      <c r="B317">
        <v>5922</v>
      </c>
      <c r="C317">
        <v>5922</v>
      </c>
      <c r="D317">
        <v>2018</v>
      </c>
      <c r="E317" t="s">
        <v>700</v>
      </c>
    </row>
    <row r="318" spans="1:5" x14ac:dyDescent="0.5">
      <c r="A318">
        <f t="shared" si="4"/>
        <v>317</v>
      </c>
      <c r="B318">
        <v>819</v>
      </c>
      <c r="C318">
        <v>819</v>
      </c>
      <c r="D318">
        <v>2018</v>
      </c>
      <c r="E318" t="s">
        <v>701</v>
      </c>
    </row>
    <row r="319" spans="1:5" x14ac:dyDescent="0.5">
      <c r="A319">
        <f t="shared" si="4"/>
        <v>318</v>
      </c>
      <c r="B319">
        <v>6969</v>
      </c>
      <c r="C319">
        <v>6969</v>
      </c>
      <c r="D319">
        <v>2018</v>
      </c>
      <c r="E319" t="s">
        <v>702</v>
      </c>
    </row>
    <row r="320" spans="1:5" x14ac:dyDescent="0.5">
      <c r="A320">
        <f t="shared" si="4"/>
        <v>319</v>
      </c>
      <c r="B320">
        <v>6975</v>
      </c>
      <c r="C320">
        <v>6975</v>
      </c>
      <c r="D320">
        <v>2018</v>
      </c>
      <c r="E320" t="s">
        <v>703</v>
      </c>
    </row>
    <row r="321" spans="1:5" x14ac:dyDescent="0.5">
      <c r="A321">
        <f t="shared" si="4"/>
        <v>320</v>
      </c>
      <c r="B321">
        <v>6983</v>
      </c>
      <c r="C321">
        <v>6983</v>
      </c>
      <c r="D321">
        <v>2018</v>
      </c>
      <c r="E321" t="s">
        <v>704</v>
      </c>
    </row>
    <row r="322" spans="1:5" x14ac:dyDescent="0.5">
      <c r="A322">
        <f t="shared" si="4"/>
        <v>321</v>
      </c>
      <c r="B322">
        <v>6985</v>
      </c>
      <c r="C322">
        <v>6985</v>
      </c>
      <c r="D322">
        <v>2018</v>
      </c>
      <c r="E322" t="s">
        <v>705</v>
      </c>
    </row>
    <row r="323" spans="1:5" x14ac:dyDescent="0.5">
      <c r="A323">
        <f t="shared" si="4"/>
        <v>322</v>
      </c>
      <c r="B323">
        <v>6987</v>
      </c>
      <c r="C323">
        <v>6987</v>
      </c>
      <c r="D323">
        <v>2018</v>
      </c>
      <c r="E323" t="s">
        <v>706</v>
      </c>
    </row>
    <row r="324" spans="1:5" x14ac:dyDescent="0.5">
      <c r="A324">
        <f t="shared" ref="A324:A334" si="5">A323+1</f>
        <v>323</v>
      </c>
      <c r="B324">
        <v>6990</v>
      </c>
      <c r="C324">
        <v>6990</v>
      </c>
      <c r="D324">
        <v>2018</v>
      </c>
      <c r="E324" t="s">
        <v>707</v>
      </c>
    </row>
    <row r="325" spans="1:5" x14ac:dyDescent="0.5">
      <c r="A325">
        <f t="shared" si="5"/>
        <v>324</v>
      </c>
      <c r="B325">
        <v>6961</v>
      </c>
      <c r="C325">
        <v>6961</v>
      </c>
      <c r="D325">
        <v>2018</v>
      </c>
      <c r="E325" t="s">
        <v>708</v>
      </c>
    </row>
    <row r="326" spans="1:5" x14ac:dyDescent="0.5">
      <c r="A326">
        <f t="shared" si="5"/>
        <v>325</v>
      </c>
      <c r="B326">
        <v>6992</v>
      </c>
      <c r="C326">
        <v>6992</v>
      </c>
      <c r="D326">
        <v>2018</v>
      </c>
      <c r="E326" t="s">
        <v>709</v>
      </c>
    </row>
    <row r="327" spans="1:5" x14ac:dyDescent="0.5">
      <c r="A327">
        <f t="shared" si="5"/>
        <v>326</v>
      </c>
      <c r="B327">
        <v>7002</v>
      </c>
      <c r="C327">
        <v>7002</v>
      </c>
      <c r="D327">
        <v>2018</v>
      </c>
      <c r="E327" t="s">
        <v>710</v>
      </c>
    </row>
    <row r="328" spans="1:5" x14ac:dyDescent="0.5">
      <c r="A328">
        <f t="shared" si="5"/>
        <v>327</v>
      </c>
      <c r="B328">
        <v>7029</v>
      </c>
      <c r="C328">
        <v>7029</v>
      </c>
      <c r="D328">
        <v>2018</v>
      </c>
      <c r="E328" t="s">
        <v>711</v>
      </c>
    </row>
    <row r="329" spans="1:5" x14ac:dyDescent="0.5">
      <c r="A329">
        <f t="shared" si="5"/>
        <v>328</v>
      </c>
      <c r="B329">
        <v>7038</v>
      </c>
      <c r="C329">
        <v>7038</v>
      </c>
      <c r="D329">
        <v>2018</v>
      </c>
      <c r="E329" t="s">
        <v>712</v>
      </c>
    </row>
    <row r="330" spans="1:5" x14ac:dyDescent="0.5">
      <c r="A330">
        <f t="shared" si="5"/>
        <v>329</v>
      </c>
      <c r="B330">
        <v>7047</v>
      </c>
      <c r="C330">
        <v>7047</v>
      </c>
      <c r="D330">
        <v>2018</v>
      </c>
      <c r="E330" t="s">
        <v>713</v>
      </c>
    </row>
    <row r="331" spans="1:5" x14ac:dyDescent="0.5">
      <c r="A331">
        <f t="shared" si="5"/>
        <v>330</v>
      </c>
      <c r="B331">
        <v>7056</v>
      </c>
      <c r="C331">
        <v>7056</v>
      </c>
      <c r="D331">
        <v>2018</v>
      </c>
      <c r="E331" t="s">
        <v>714</v>
      </c>
    </row>
    <row r="332" spans="1:5" x14ac:dyDescent="0.5">
      <c r="A332">
        <f t="shared" si="5"/>
        <v>331</v>
      </c>
      <c r="B332">
        <v>7092</v>
      </c>
      <c r="C332">
        <v>7092</v>
      </c>
      <c r="D332">
        <v>2018</v>
      </c>
      <c r="E332" t="s">
        <v>715</v>
      </c>
    </row>
    <row r="333" spans="1:5" x14ac:dyDescent="0.5">
      <c r="A333">
        <f t="shared" si="5"/>
        <v>332</v>
      </c>
      <c r="B333">
        <v>7098</v>
      </c>
      <c r="C333">
        <v>7098</v>
      </c>
      <c r="D333">
        <v>2018</v>
      </c>
      <c r="E333" t="s">
        <v>716</v>
      </c>
    </row>
    <row r="334" spans="1:5" x14ac:dyDescent="0.5">
      <c r="A334">
        <f t="shared" si="5"/>
        <v>333</v>
      </c>
      <c r="B334">
        <v>7110</v>
      </c>
      <c r="C334">
        <v>7110</v>
      </c>
      <c r="D334">
        <v>2018</v>
      </c>
      <c r="E334" t="s">
        <v>717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6"/>
  <sheetViews>
    <sheetView showGridLines="0" tabSelected="1" topLeftCell="A2" workbookViewId="0">
      <selection activeCell="B16" sqref="B16"/>
    </sheetView>
  </sheetViews>
  <sheetFormatPr defaultRowHeight="14.35" x14ac:dyDescent="0.5"/>
  <cols>
    <col min="2" max="7" width="11.1171875" bestFit="1" customWidth="1"/>
    <col min="8" max="11" width="12.1171875" bestFit="1" customWidth="1"/>
  </cols>
  <sheetData>
    <row r="1" spans="1:13" hidden="1" x14ac:dyDescent="0.5">
      <c r="A1">
        <v>36</v>
      </c>
      <c r="B1">
        <f>VLOOKUP(A1,Sheet2!A2:C334,2,FALSE)</f>
        <v>1917</v>
      </c>
      <c r="D1">
        <v>38</v>
      </c>
      <c r="E1">
        <f>D1+4</f>
        <v>42</v>
      </c>
      <c r="F1">
        <f t="shared" ref="F1:M1" si="0">E1+4</f>
        <v>46</v>
      </c>
      <c r="G1">
        <f t="shared" si="0"/>
        <v>50</v>
      </c>
      <c r="H1">
        <f t="shared" si="0"/>
        <v>54</v>
      </c>
      <c r="I1">
        <f t="shared" si="0"/>
        <v>58</v>
      </c>
      <c r="J1">
        <f t="shared" si="0"/>
        <v>62</v>
      </c>
      <c r="K1">
        <f t="shared" si="0"/>
        <v>66</v>
      </c>
      <c r="L1">
        <f t="shared" si="0"/>
        <v>70</v>
      </c>
      <c r="M1">
        <f t="shared" si="0"/>
        <v>74</v>
      </c>
    </row>
    <row r="3" spans="1:13" ht="20.7" x14ac:dyDescent="0.7">
      <c r="G3" s="62" t="s">
        <v>724</v>
      </c>
    </row>
    <row r="6" spans="1:13" x14ac:dyDescent="0.5">
      <c r="B6" s="60" t="s">
        <v>722</v>
      </c>
      <c r="C6" s="60" t="s">
        <v>723</v>
      </c>
      <c r="D6" s="60" t="s">
        <v>12</v>
      </c>
      <c r="E6" s="60" t="s">
        <v>13</v>
      </c>
      <c r="F6" s="60" t="s">
        <v>14</v>
      </c>
      <c r="G6" s="60" t="s">
        <v>15</v>
      </c>
      <c r="H6" s="60" t="s">
        <v>16</v>
      </c>
      <c r="I6" s="60" t="s">
        <v>17</v>
      </c>
      <c r="J6" s="60" t="s">
        <v>18</v>
      </c>
      <c r="K6" s="60" t="s">
        <v>19</v>
      </c>
    </row>
    <row r="7" spans="1:13" x14ac:dyDescent="0.5">
      <c r="B7" s="61">
        <f>VLOOKUP($B$1,Sheet1!$A$7:$BV$339,D1,FALSE)</f>
        <v>19053.333000000002</v>
      </c>
      <c r="C7" s="61">
        <f>VLOOKUP($B$1,Sheet1!$A$7:$BV$339,E1,FALSE)</f>
        <v>38137.089999999997</v>
      </c>
      <c r="D7" s="61">
        <f>VLOOKUP($B$1,Sheet1!$A$7:$BV$339,F1,FALSE)</f>
        <v>57417.129000000001</v>
      </c>
      <c r="E7" s="61">
        <f>VLOOKUP($B$1,Sheet1!$A$7:$BV$339,G1,FALSE)</f>
        <v>76784.732000000004</v>
      </c>
      <c r="F7" s="61">
        <f>VLOOKUP($B$1,Sheet1!$A$7:$BV$339,H1,FALSE)</f>
        <v>96266.615000000005</v>
      </c>
      <c r="G7" s="61">
        <f>VLOOKUP($B$1,Sheet1!$A$7:$BV$339,I1,FALSE)</f>
        <v>115862.77799999999</v>
      </c>
      <c r="H7" s="61">
        <f>VLOOKUP($B$1,Sheet1!$A$7:$BV$339,J1,FALSE)</f>
        <v>135173.24099999998</v>
      </c>
      <c r="I7" s="61">
        <f>VLOOKUP($B$1,Sheet1!$A$7:$BV$339,K1,FALSE)</f>
        <v>155397.94400000002</v>
      </c>
      <c r="J7" s="61">
        <f>VLOOKUP($B$1,Sheet1!$A$7:$BV$339,L1,FALSE)</f>
        <v>175336.94700000001</v>
      </c>
      <c r="K7" s="61">
        <f>VLOOKUP($B$1,Sheet1!$A$7:$BV$339,M1,FALSE)</f>
        <v>195390.23</v>
      </c>
    </row>
    <row r="9" spans="1:13" x14ac:dyDescent="0.5">
      <c r="B9" t="s">
        <v>727</v>
      </c>
    </row>
    <row r="10" spans="1:13" x14ac:dyDescent="0.5">
      <c r="B10" t="s">
        <v>726</v>
      </c>
    </row>
    <row r="11" spans="1:13" x14ac:dyDescent="0.5">
      <c r="B11" t="s">
        <v>730</v>
      </c>
    </row>
    <row r="12" spans="1:13" x14ac:dyDescent="0.5">
      <c r="B12" t="s">
        <v>729</v>
      </c>
    </row>
    <row r="14" spans="1:13" x14ac:dyDescent="0.5">
      <c r="B14" t="s">
        <v>728</v>
      </c>
    </row>
    <row r="16" spans="1:13" x14ac:dyDescent="0.5">
      <c r="B16" t="s">
        <v>725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Line="0" autoPict="0">
                <anchor moveWithCells="1">
                  <from>
                    <xdr:col>0</xdr:col>
                    <xdr:colOff>516467</xdr:colOff>
                    <xdr:row>1</xdr:row>
                    <xdr:rowOff>143933</xdr:rowOff>
                  </from>
                  <to>
                    <xdr:col>5</xdr:col>
                    <xdr:colOff>122767</xdr:colOff>
                    <xdr:row>3</xdr:row>
                    <xdr:rowOff>97367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SF 455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</dc:creator>
  <cp:lastModifiedBy>Margaret</cp:lastModifiedBy>
  <dcterms:created xsi:type="dcterms:W3CDTF">2017-09-06T16:08:21Z</dcterms:created>
  <dcterms:modified xsi:type="dcterms:W3CDTF">2017-09-06T16:43:19Z</dcterms:modified>
</cp:coreProperties>
</file>