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NEW HAVEN 2024\"/>
    </mc:Choice>
  </mc:AlternateContent>
  <xr:revisionPtr revIDLastSave="0" documentId="13_ncr:1_{751B7FC2-248B-4795-B49F-8388015BA52A}" xr6:coauthVersionLast="47" xr6:coauthVersionMax="47" xr10:uidLastSave="{00000000-0000-0000-0000-000000000000}"/>
  <bookViews>
    <workbookView xWindow="-120" yWindow="-120" windowWidth="29040" windowHeight="15840" xr2:uid="{F54F34F9-4610-4606-AC32-E6DFAC3CA59C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7" i="2"/>
  <c r="L7" i="2"/>
  <c r="N7" i="2"/>
  <c r="P7" i="2"/>
  <c r="D8" i="2"/>
  <c r="G8" i="2"/>
  <c r="H8" i="2"/>
  <c r="J8" i="2"/>
  <c r="L8" i="2"/>
  <c r="M8" i="2"/>
  <c r="P8" i="2"/>
  <c r="I9" i="2"/>
  <c r="N9" i="2"/>
  <c r="Q9" i="2"/>
  <c r="I10" i="2"/>
  <c r="N10" i="2"/>
  <c r="R2" i="2" l="1"/>
  <c r="R7" i="2"/>
  <c r="R8" i="2"/>
  <c r="Q10" i="2" l="1"/>
  <c r="S10" i="2" s="1"/>
</calcChain>
</file>

<file path=xl/sharedStrings.xml><?xml version="1.0" encoding="utf-8"?>
<sst xmlns="http://schemas.openxmlformats.org/spreadsheetml/2006/main" count="84" uniqueCount="68">
  <si>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</si>
  <si>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</si>
  <si>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</si>
  <si>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</si>
  <si>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</si>
  <si>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</si>
  <si>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</si>
  <si>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</si>
  <si>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</si>
  <si>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</si>
  <si>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</si>
  <si>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</si>
  <si>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</si>
  <si>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</si>
  <si>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</si>
  <si>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</si>
  <si>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</si>
  <si>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</si>
  <si>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</si>
  <si>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</si>
  <si>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</si>
  <si>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</si>
  <si>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</si>
  <si>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</si>
  <si>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</si>
  <si>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</si>
  <si>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</si>
  <si>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</si>
  <si>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</si>
  <si>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</si>
  <si>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</si>
  <si>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</si>
  <si>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</si>
  <si>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</si>
  <si>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</si>
  <si>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</si>
  <si>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</si>
  <si>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</si>
  <si>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</si>
  <si>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03-ARM'S LENGTH</t>
  </si>
  <si>
    <t>2000</t>
  </si>
  <si>
    <t>No</t>
  </si>
  <si>
    <t xml:space="preserve">  /  /    </t>
  </si>
  <si>
    <t>2001 COMM</t>
  </si>
  <si>
    <t>43-100-011-00</t>
  </si>
  <si>
    <t>101 ROBINSON AVE</t>
  </si>
  <si>
    <t>WD</t>
  </si>
  <si>
    <t>43-100-139-00</t>
  </si>
  <si>
    <t>113 S ROBINSON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</si>
  <si>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</si>
  <si>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</si>
  <si>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</si>
  <si>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</si>
  <si>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</si>
  <si>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</si>
  <si>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</si>
  <si>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</si>
  <si>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12-026-002-00</t>
  </si>
  <si>
    <t>1985 W MONROE RD</t>
  </si>
  <si>
    <t>24 UR</t>
  </si>
  <si>
    <t>06-009-011-00</t>
  </si>
  <si>
    <t>E PIERCE</t>
  </si>
  <si>
    <t>24 RU</t>
  </si>
  <si>
    <t>13-030-003-00</t>
  </si>
  <si>
    <t>N LUMBERJACK (7000) RD</t>
  </si>
  <si>
    <t>14-600-045-00</t>
  </si>
  <si>
    <t>10673 W ST CHARLES RD</t>
  </si>
  <si>
    <t>NEW HAVEN TWP COMMECIAL INDUSTRIAL ECF 2024 .682 CALCULATED AND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</si>
</sst>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38" fontId="3" fillId="0" borderId="0" xfId="0" applyNumberFormat="1" applyFont="1"/>
    <xf numFmtId="167" fontId="3" fillId="0" borderId="0" xfId="0" applyNumberFormat="1" applyFont="1"/>
    <xf numFmtId="49" fontId="3" fillId="0" borderId="0" xfId="0" applyNumberFormat="1" applyFont="1" applyAlignment="1">
      <alignment horizontal="right"/>
    </xf>
    <xf numFmtId="168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6CDD-355D-41E9-9E94-5CED5A9FB61B}">
  <dimension ref="A1:BL12"/>
  <sheetViews>
    <sheetView tabSelected="1" workbookViewId="0">
      <selection activeCell="B12" sqref="A12:XFD12"/>
    </sheetView>
  </sheetViews>
  <sheetFormatPr defaultRowHeight="15" x14ac:dyDescent="0.25"/>
  <cols>
    <col min="1" max="1" width="14.28515625" bestFit="1" customWidth="1"/>
    <col min="2" max="2" width="18.28515625" bestFit="1" customWidth="1"/>
    <col min="3" max="3" width="10.28515625" style="17" customWidth="1"/>
    <col min="4" max="4" width="12.5703125" style="7" customWidth="1"/>
    <col min="5" max="5" width="7" customWidth="1"/>
    <col min="6" max="6" width="16.7109375" bestFit="1" customWidth="1"/>
    <col min="7" max="7" width="11.7109375" style="7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7" style="22" bestFit="1" customWidth="1"/>
    <col min="15" max="15" width="10.140625" style="27" bestFit="1" customWidth="1"/>
    <col min="16" max="16" width="15.5703125" style="32" bestFit="1" customWidth="1"/>
    <col min="17" max="17" width="11.5703125" style="40" bestFit="1" customWidth="1"/>
    <col min="18" max="18" width="18.85546875" style="42" bestFit="1" customWidth="1"/>
    <col min="19" max="19" width="13.28515625" bestFit="1" customWidth="1"/>
    <col min="20" max="20" width="9.4257812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42578125" bestFit="1" customWidth="1"/>
    <col min="25" max="25" width="11.425781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B2" t="s">
        <v>45</v>
      </c>
      <c r="C2" s="17">
        <v>44544</v>
      </c>
      <c r="D2" s="7">
        <v>145000</v>
      </c>
      <c r="E2" t="s">
        <v>46</v>
      </c>
      <c r="F2" t="s">
        <v>39</v>
      </c>
      <c r="G2" s="7">
        <v>145000</v>
      </c>
      <c r="H2" s="7">
        <v>73600</v>
      </c>
      <c r="I2" s="12">
        <f>H2/G2*100</f>
        <v>50.758620689655174</v>
      </c>
      <c r="J2" s="7">
        <v>150979</v>
      </c>
      <c r="K2" s="7">
        <v>7726</v>
      </c>
      <c r="L2" s="7">
        <f>G2-K2</f>
        <v>137274</v>
      </c>
      <c r="M2" s="7">
        <v>191004</v>
      </c>
      <c r="N2" s="22">
        <f>L2/M2</f>
        <v>0.71869699063893955</v>
      </c>
      <c r="O2" s="27">
        <v>3500</v>
      </c>
      <c r="P2" s="32">
        <f>L2/O2</f>
        <v>39.221142857142858</v>
      </c>
      <c r="Q2" s="37" t="s">
        <v>40</v>
      </c>
      <c r="R2" s="42">
        <f>ABS(N10-N2)*100</f>
        <v>1.6427694557944905</v>
      </c>
      <c r="U2" s="7">
        <v>8008</v>
      </c>
      <c r="V2" t="s">
        <v>41</v>
      </c>
      <c r="W2" s="17" t="s">
        <v>42</v>
      </c>
      <c r="Y2" t="s">
        <v>43</v>
      </c>
      <c r="Z2">
        <v>201</v>
      </c>
      <c r="AA2">
        <v>0</v>
      </c>
    </row>
    <row r="3" spans="1:64" x14ac:dyDescent="0.25">
      <c r="A3" s="47" t="s">
        <v>57</v>
      </c>
      <c r="B3" s="47" t="s">
        <v>58</v>
      </c>
      <c r="C3" s="50">
        <v>44551</v>
      </c>
      <c r="D3" s="48">
        <v>532000</v>
      </c>
      <c r="E3" s="47" t="s">
        <v>46</v>
      </c>
      <c r="F3" s="47" t="s">
        <v>39</v>
      </c>
      <c r="G3" s="48">
        <v>532000</v>
      </c>
      <c r="H3" s="48">
        <v>330400</v>
      </c>
      <c r="I3" s="49">
        <v>62.10526315789474</v>
      </c>
      <c r="J3" s="48">
        <v>432784</v>
      </c>
      <c r="K3" s="48">
        <v>255697</v>
      </c>
      <c r="L3" s="48">
        <v>276303</v>
      </c>
      <c r="M3" s="48">
        <v>391785.39822999999</v>
      </c>
      <c r="N3" s="51">
        <v>0.70524067831082016</v>
      </c>
      <c r="O3" s="52">
        <v>2400</v>
      </c>
      <c r="P3" s="53">
        <v>115.12625</v>
      </c>
      <c r="Q3" s="54" t="s">
        <v>59</v>
      </c>
      <c r="R3" s="48">
        <v>197771</v>
      </c>
      <c r="S3" s="47"/>
      <c r="T3" s="47">
        <v>201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64" s="63" customFormat="1" x14ac:dyDescent="0.25">
      <c r="A4" s="64" t="s">
        <v>63</v>
      </c>
      <c r="B4" s="64" t="s">
        <v>64</v>
      </c>
      <c r="C4" s="67">
        <v>44306</v>
      </c>
      <c r="D4" s="65">
        <v>225000</v>
      </c>
      <c r="E4" s="64" t="s">
        <v>46</v>
      </c>
      <c r="F4" s="64" t="s">
        <v>39</v>
      </c>
      <c r="G4" s="65">
        <v>225000</v>
      </c>
      <c r="H4" s="65">
        <v>85300</v>
      </c>
      <c r="I4" s="66">
        <v>37.911111111111111</v>
      </c>
      <c r="J4" s="65">
        <v>302276</v>
      </c>
      <c r="K4" s="65">
        <v>73519</v>
      </c>
      <c r="L4" s="65">
        <v>151481</v>
      </c>
      <c r="M4" s="65">
        <v>305009.33332999999</v>
      </c>
      <c r="N4" s="68">
        <v>0.49664381855524253</v>
      </c>
      <c r="O4" s="69">
        <v>18328</v>
      </c>
      <c r="P4" s="70">
        <v>8.2650043649061544</v>
      </c>
      <c r="Q4" s="71" t="s">
        <v>62</v>
      </c>
      <c r="R4" s="65">
        <v>73519</v>
      </c>
      <c r="S4" s="64"/>
      <c r="T4" s="64">
        <v>201</v>
      </c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</row>
    <row r="5" spans="1:64" x14ac:dyDescent="0.25">
      <c r="A5" s="55" t="s">
        <v>60</v>
      </c>
      <c r="B5" s="55" t="s">
        <v>61</v>
      </c>
      <c r="C5" s="58">
        <v>44985</v>
      </c>
      <c r="D5" s="56">
        <v>245500</v>
      </c>
      <c r="E5" s="55" t="s">
        <v>46</v>
      </c>
      <c r="F5" s="55" t="s">
        <v>39</v>
      </c>
      <c r="G5" s="56">
        <v>245500</v>
      </c>
      <c r="H5" s="56">
        <v>95300</v>
      </c>
      <c r="I5" s="57">
        <v>38.818737270875765</v>
      </c>
      <c r="J5" s="56">
        <v>251253</v>
      </c>
      <c r="K5" s="56">
        <v>218300</v>
      </c>
      <c r="L5" s="56">
        <v>27200</v>
      </c>
      <c r="M5" s="56">
        <v>43937.333330000001</v>
      </c>
      <c r="N5" s="59">
        <v>0.6190635147497241</v>
      </c>
      <c r="O5" s="60">
        <v>1100</v>
      </c>
      <c r="P5" s="61">
        <v>24.727272727272727</v>
      </c>
      <c r="Q5" s="62" t="s">
        <v>62</v>
      </c>
      <c r="R5" s="56">
        <v>218300</v>
      </c>
      <c r="S5" s="55"/>
      <c r="T5" s="55">
        <v>301</v>
      </c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</row>
    <row r="6" spans="1:64" s="64" customFormat="1" x14ac:dyDescent="0.25">
      <c r="A6" s="72" t="s">
        <v>65</v>
      </c>
      <c r="B6" s="72" t="s">
        <v>66</v>
      </c>
      <c r="C6" s="75">
        <v>44483</v>
      </c>
      <c r="D6" s="73">
        <v>220000</v>
      </c>
      <c r="E6" s="72" t="s">
        <v>46</v>
      </c>
      <c r="F6" s="72" t="s">
        <v>39</v>
      </c>
      <c r="G6" s="73">
        <v>220000</v>
      </c>
      <c r="H6" s="73">
        <v>58300</v>
      </c>
      <c r="I6" s="74">
        <v>26.5</v>
      </c>
      <c r="J6" s="73">
        <v>199199</v>
      </c>
      <c r="K6" s="73">
        <v>14996</v>
      </c>
      <c r="L6" s="73">
        <v>205004</v>
      </c>
      <c r="M6" s="73">
        <v>245604</v>
      </c>
      <c r="N6" s="76">
        <v>0.83469324603833817</v>
      </c>
      <c r="O6" s="77">
        <v>5005</v>
      </c>
      <c r="P6" s="78">
        <v>40.959840159840162</v>
      </c>
      <c r="Q6" s="79" t="s">
        <v>62</v>
      </c>
      <c r="R6" s="73">
        <v>5640</v>
      </c>
      <c r="S6" s="72"/>
      <c r="T6" s="72">
        <v>201</v>
      </c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</row>
    <row r="7" spans="1:64" ht="15.75" thickBot="1" x14ac:dyDescent="0.3">
      <c r="A7" t="s">
        <v>47</v>
      </c>
      <c r="B7" t="s">
        <v>48</v>
      </c>
      <c r="C7" s="17">
        <v>45009</v>
      </c>
      <c r="D7" s="7">
        <v>28500</v>
      </c>
      <c r="E7" t="s">
        <v>46</v>
      </c>
      <c r="F7" t="s">
        <v>39</v>
      </c>
      <c r="G7" s="7">
        <v>28500</v>
      </c>
      <c r="H7" s="7">
        <v>7600</v>
      </c>
      <c r="I7" s="12">
        <f>H7/G7*100</f>
        <v>26.666666666666668</v>
      </c>
      <c r="J7" s="7">
        <v>25579</v>
      </c>
      <c r="K7" s="7">
        <v>1038</v>
      </c>
      <c r="L7" s="7">
        <f>G7-K7</f>
        <v>27462</v>
      </c>
      <c r="M7" s="7">
        <v>32721</v>
      </c>
      <c r="N7" s="22">
        <f>L7/M7</f>
        <v>0.83927752819290369</v>
      </c>
      <c r="O7" s="27">
        <v>588</v>
      </c>
      <c r="P7" s="32">
        <f>L7/O7</f>
        <v>46.704081632653065</v>
      </c>
      <c r="Q7" s="37" t="s">
        <v>40</v>
      </c>
      <c r="R7" s="42">
        <f>ABS(N10-N7)*100</f>
        <v>13.700823211190905</v>
      </c>
      <c r="U7" s="7">
        <v>2662</v>
      </c>
      <c r="V7" t="s">
        <v>41</v>
      </c>
      <c r="W7" s="17" t="s">
        <v>42</v>
      </c>
      <c r="Y7" t="s">
        <v>43</v>
      </c>
      <c r="Z7">
        <v>201</v>
      </c>
      <c r="AA7">
        <v>0</v>
      </c>
    </row>
    <row r="8" spans="1:64" ht="15.75" thickTop="1" x14ac:dyDescent="0.25">
      <c r="A8" s="3"/>
      <c r="B8" s="3"/>
      <c r="C8" s="18" t="s">
        <v>49</v>
      </c>
      <c r="D8" s="8">
        <f>+SUM(D2:D7)</f>
        <v>1396000</v>
      </c>
      <c r="E8" s="3"/>
      <c r="F8" s="3"/>
      <c r="G8" s="8">
        <f>+SUM(G2:G7)</f>
        <v>1396000</v>
      </c>
      <c r="H8" s="8">
        <f>+SUM(H2:H7)</f>
        <v>650500</v>
      </c>
      <c r="I8" s="13"/>
      <c r="J8" s="8">
        <f>+SUM(J2:J7)</f>
        <v>1362070</v>
      </c>
      <c r="K8" s="8"/>
      <c r="L8" s="8">
        <f>+SUM(L2:L7)</f>
        <v>824724</v>
      </c>
      <c r="M8" s="8">
        <f>+SUM(M2:M7)</f>
        <v>1210061.06489</v>
      </c>
      <c r="N8" s="23"/>
      <c r="O8" s="28"/>
      <c r="P8" s="33">
        <f>AVERAGE(P2:P7)</f>
        <v>45.83393195696916</v>
      </c>
      <c r="Q8" s="38"/>
      <c r="R8" s="43">
        <f>ABS(N10-N9)*100</f>
        <v>2.0713609405817568</v>
      </c>
      <c r="S8" s="3"/>
      <c r="T8" s="3"/>
      <c r="U8" s="8"/>
      <c r="V8" s="3"/>
      <c r="W8" s="1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64" x14ac:dyDescent="0.25">
      <c r="A9" s="4"/>
      <c r="B9" s="4"/>
      <c r="C9" s="19"/>
      <c r="D9" s="9"/>
      <c r="E9" s="4"/>
      <c r="F9" s="4"/>
      <c r="G9" s="9"/>
      <c r="H9" s="9" t="s">
        <v>50</v>
      </c>
      <c r="I9" s="14">
        <f>H8/G8*100</f>
        <v>46.597421203438394</v>
      </c>
      <c r="J9" s="9"/>
      <c r="K9" s="9"/>
      <c r="L9" s="9"/>
      <c r="M9" s="9" t="s">
        <v>51</v>
      </c>
      <c r="N9" s="24">
        <f>L8/M8</f>
        <v>0.68155568667517707</v>
      </c>
      <c r="O9" s="29"/>
      <c r="P9" s="34" t="s">
        <v>52</v>
      </c>
      <c r="Q9" s="39">
        <f>STDEV(N2:N7)</f>
        <v>0.13098938545105235</v>
      </c>
      <c r="R9" s="44"/>
      <c r="S9" s="4"/>
      <c r="T9" s="4"/>
      <c r="U9" s="9"/>
      <c r="V9" s="4"/>
      <c r="W9" s="1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64" x14ac:dyDescent="0.25">
      <c r="A10" s="5"/>
      <c r="B10" s="5"/>
      <c r="C10" s="20"/>
      <c r="D10" s="10"/>
      <c r="E10" s="5"/>
      <c r="F10" s="5"/>
      <c r="G10" s="10"/>
      <c r="H10" s="10" t="s">
        <v>53</v>
      </c>
      <c r="I10" s="15">
        <f>STDEV(I2:I7)</f>
        <v>13.920540417783698</v>
      </c>
      <c r="J10" s="10"/>
      <c r="K10" s="10"/>
      <c r="L10" s="10"/>
      <c r="M10" s="10" t="s">
        <v>54</v>
      </c>
      <c r="N10" s="25">
        <f>AVERAGE(N2:N7)</f>
        <v>0.70226929608099464</v>
      </c>
      <c r="O10" s="30"/>
      <c r="P10" s="35" t="s">
        <v>55</v>
      </c>
      <c r="Q10" s="46">
        <f>AVERAGE(R2:R7)</f>
        <v>82540.890598777827</v>
      </c>
      <c r="R10" s="45" t="s">
        <v>56</v>
      </c>
      <c r="S10" s="5">
        <f>+(Q10/N10)</f>
        <v>117534.52850551246</v>
      </c>
      <c r="T10" s="5"/>
      <c r="U10" s="10"/>
      <c r="V10" s="5"/>
      <c r="W10" s="20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2" spans="1:64" s="80" customFormat="1" ht="15.75" x14ac:dyDescent="0.25">
      <c r="A12" s="80" t="s">
        <v>67</v>
      </c>
      <c r="C12" s="81"/>
      <c r="D12" s="82"/>
      <c r="G12" s="82"/>
      <c r="H12" s="82"/>
      <c r="I12" s="83"/>
      <c r="J12" s="82"/>
      <c r="K12" s="82"/>
      <c r="L12" s="82"/>
      <c r="M12" s="82"/>
      <c r="N12" s="84"/>
      <c r="O12" s="85"/>
      <c r="P12" s="86"/>
      <c r="Q12" s="87"/>
      <c r="R12" s="88"/>
      <c r="U12" s="82"/>
      <c r="W12" s="81"/>
    </row>
  </sheetData>
  <conditionalFormatting sqref="A2:AM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D642-7724-4D03-BE1D-C4FE00A72C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2024-01-02T16:42:31Z</dcterms:created>
  <dcterms:modified xsi:type="dcterms:W3CDTF">2024-01-03T19:07:18Z</dcterms:modified>
</cp:coreProperties>
</file>