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RC\TNI Compliant Templates\TNI Templates\Excel workbooks\"/>
    </mc:Choice>
  </mc:AlternateContent>
  <xr:revisionPtr revIDLastSave="0" documentId="13_ncr:1_{E6069629-1B11-44C8-949F-A95A6CBC8708}" xr6:coauthVersionLast="47" xr6:coauthVersionMax="47" xr10:uidLastSave="{00000000-0000-0000-0000-000000000000}"/>
  <bookViews>
    <workbookView xWindow="-28920" yWindow="-1485" windowWidth="29040" windowHeight="15840" xr2:uid="{9486BC55-5537-4151-B28F-D2EA64E5247F}"/>
  </bookViews>
  <sheets>
    <sheet name="Introduction" sheetId="1" r:id="rId1"/>
    <sheet name="Compute R" sheetId="2" r:id="rId2"/>
    <sheet name="DoC Evaluation" sheetId="4" r:id="rId3"/>
    <sheet name="Student t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2" l="1"/>
  <c r="C13" i="4" l="1"/>
  <c r="H17" i="4" s="1"/>
  <c r="C14" i="4"/>
  <c r="I17" i="4" s="1"/>
  <c r="C15" i="4"/>
  <c r="I13" i="4" s="1"/>
  <c r="C12" i="4"/>
  <c r="H16" i="4" s="1"/>
  <c r="G18" i="2"/>
  <c r="G19" i="2"/>
  <c r="G20" i="2"/>
  <c r="G21" i="2"/>
  <c r="G22" i="2"/>
  <c r="G23" i="2"/>
  <c r="E4" i="2"/>
  <c r="F4" i="2"/>
  <c r="E5" i="2"/>
  <c r="F5" i="2"/>
  <c r="E6" i="2"/>
  <c r="F6" i="2"/>
  <c r="E7" i="2"/>
  <c r="F7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7" i="2"/>
  <c r="F17" i="2"/>
  <c r="E18" i="2"/>
  <c r="F18" i="2"/>
  <c r="E19" i="2"/>
  <c r="F19" i="2"/>
  <c r="E20" i="2"/>
  <c r="F20" i="2"/>
  <c r="E21" i="2"/>
  <c r="F21" i="2"/>
  <c r="E22" i="2"/>
  <c r="F22" i="2"/>
  <c r="E23" i="2"/>
  <c r="F23" i="2"/>
  <c r="F3" i="2"/>
  <c r="E3" i="2"/>
  <c r="J11" i="2" s="1"/>
  <c r="J9" i="2" l="1"/>
  <c r="I5" i="4"/>
  <c r="I15" i="4"/>
  <c r="I16" i="4"/>
  <c r="J16" i="4" s="1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4" i="4"/>
  <c r="H13" i="4"/>
  <c r="J13" i="4" s="1"/>
  <c r="I14" i="4"/>
  <c r="G23" i="4"/>
  <c r="J17" i="4"/>
  <c r="H12" i="4"/>
  <c r="G21" i="4"/>
  <c r="H14" i="4"/>
  <c r="H15" i="4"/>
  <c r="J15" i="4" s="1"/>
  <c r="I6" i="4"/>
  <c r="I12" i="4"/>
  <c r="G22" i="4"/>
  <c r="J3" i="2" l="1"/>
  <c r="J4" i="2"/>
  <c r="J6" i="2"/>
  <c r="L10" i="4" s="1"/>
  <c r="J14" i="4"/>
  <c r="J12" i="4"/>
  <c r="N4" i="2" l="1"/>
  <c r="L12" i="4"/>
  <c r="L15" i="4"/>
  <c r="L16" i="4"/>
  <c r="L13" i="4"/>
  <c r="L17" i="4"/>
  <c r="L14" i="4"/>
  <c r="L19" i="4" l="1"/>
  <c r="J19" i="4"/>
  <c r="I23" i="4" s="1"/>
  <c r="I21" i="4" l="1"/>
  <c r="B19" i="4" s="1"/>
  <c r="I24" i="4"/>
  <c r="I22" i="4"/>
</calcChain>
</file>

<file path=xl/sharedStrings.xml><?xml version="1.0" encoding="utf-8"?>
<sst xmlns="http://schemas.openxmlformats.org/spreadsheetml/2006/main" count="67" uniqueCount="60">
  <si>
    <t>Paired Values</t>
  </si>
  <si>
    <t>Units</t>
  </si>
  <si>
    <t>Date</t>
  </si>
  <si>
    <t>Log 1</t>
  </si>
  <si>
    <t>Log 2</t>
  </si>
  <si>
    <t>Difference</t>
  </si>
  <si>
    <t>Computation of R</t>
  </si>
  <si>
    <t>Criterion at 3.27 x R</t>
  </si>
  <si>
    <t>Analyst</t>
  </si>
  <si>
    <t>Date of Demonstration</t>
  </si>
  <si>
    <t>Method</t>
  </si>
  <si>
    <t>Analytical SOP</t>
  </si>
  <si>
    <t>Results</t>
  </si>
  <si>
    <t>1v2</t>
  </si>
  <si>
    <t>3v4</t>
  </si>
  <si>
    <t>1v3</t>
  </si>
  <si>
    <t>2v4</t>
  </si>
  <si>
    <t>1v4</t>
  </si>
  <si>
    <t>2v3</t>
  </si>
  <si>
    <t>Meets criterion</t>
  </si>
  <si>
    <t>Mean</t>
  </si>
  <si>
    <t>Std. Dev</t>
  </si>
  <si>
    <t>Precision</t>
  </si>
  <si>
    <t>Accuracy</t>
  </si>
  <si>
    <t>Criterion</t>
  </si>
  <si>
    <t>to</t>
  </si>
  <si>
    <t>Log Results</t>
  </si>
  <si>
    <t>Pair #</t>
  </si>
  <si>
    <t>Meets minimum of 15 pairs</t>
  </si>
  <si>
    <t>Sample Set</t>
  </si>
  <si>
    <t>Average of all samples</t>
  </si>
  <si>
    <t>Standard deviation of all samples</t>
  </si>
  <si>
    <t>Standard deviation times Student t value</t>
  </si>
  <si>
    <t>One sided Student's t values</t>
  </si>
  <si>
    <t>Degrees</t>
  </si>
  <si>
    <t>99% CI</t>
  </si>
  <si>
    <t>Formulas look for n-1 degrees of freedom.</t>
  </si>
  <si>
    <t>of freedon</t>
  </si>
  <si>
    <t>Precision Criterion</t>
  </si>
  <si>
    <t>Accuracy Criterion</t>
  </si>
  <si>
    <t>Evaluation of other samples</t>
  </si>
  <si>
    <t>No</t>
  </si>
  <si>
    <t>Demonstration</t>
  </si>
  <si>
    <t>Analysts Passes/Fails</t>
  </si>
  <si>
    <t>Any Failed Samples Yes/No or No other samples analyzed</t>
  </si>
  <si>
    <t>The current version and effective Date of this workbook and instructions</t>
  </si>
  <si>
    <t>All Cells in Black font are data that is entered in by the user</t>
  </si>
  <si>
    <r>
      <t xml:space="preserve">All Cells in </t>
    </r>
    <r>
      <rPr>
        <b/>
        <sz val="14"/>
        <color rgb="FFFF0000"/>
        <rFont val="Calibri"/>
        <family val="2"/>
        <scheme val="minor"/>
      </rPr>
      <t xml:space="preserve">Red </t>
    </r>
    <r>
      <rPr>
        <b/>
        <sz val="14"/>
        <rFont val="Calibri"/>
        <family val="2"/>
        <scheme val="minor"/>
      </rPr>
      <t>font are data that is calculated</t>
    </r>
  </si>
  <si>
    <r>
      <t>All Cells in</t>
    </r>
    <r>
      <rPr>
        <b/>
        <sz val="14"/>
        <color rgb="FF00B050"/>
        <rFont val="Calibri"/>
        <family val="2"/>
        <scheme val="minor"/>
      </rPr>
      <t xml:space="preserve"> Green</t>
    </r>
    <r>
      <rPr>
        <b/>
        <sz val="14"/>
        <rFont val="Calibri"/>
        <family val="2"/>
        <scheme val="minor"/>
      </rPr>
      <t xml:space="preserve"> font are Notes and Instructions</t>
    </r>
  </si>
  <si>
    <t>WARNING:</t>
  </si>
  <si>
    <t>DANGER</t>
  </si>
  <si>
    <t>Nothing in this workbook is protected and it is very possible to overwrite data and formulas.</t>
  </si>
  <si>
    <t>BE VERY CAREFUL where you put anything.  Check to see it the cell contains a formula or necessary information</t>
  </si>
  <si>
    <t>Instructions for this Workbook are found in the Word document Microbiological DoCs Excel Workbook Instructions</t>
  </si>
  <si>
    <t>Initial and Ongoing Demonstrations of Capability are discussed in the QSM section 19.4 and in individual analytical SOPs</t>
  </si>
  <si>
    <t>Matrix</t>
  </si>
  <si>
    <t>Initial/Ongoing</t>
  </si>
  <si>
    <t>Worksheets</t>
  </si>
  <si>
    <t>Be sure not to delete the contents of the cell marked as nextrow in the various Data worksheets</t>
  </si>
  <si>
    <t>Doing so causes the macros not to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</si>
</sst>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name val="Arial"/>
      <family val="2"/>
    </font>
    <font>
      <b/>
      <sz val="20"/>
      <color rgb="FFFF0000"/>
      <name val="Arial"/>
      <family val="2"/>
    </font>
    <font>
      <sz val="20"/>
      <color rgb="FFFF0000"/>
      <name val="Arial"/>
      <family val="2"/>
    </font>
    <font>
      <b/>
      <sz val="14"/>
      <color rgb="FFFF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3" fillId="0" borderId="1" xfId="0" applyFont="1" applyBorder="1"/>
    <xf numFmtId="0" fontId="4" fillId="0" borderId="2" xfId="0" applyFont="1" applyBorder="1"/>
    <xf numFmtId="0" fontId="3" fillId="0" borderId="3" xfId="0" applyFont="1" applyBorder="1"/>
    <xf numFmtId="0" fontId="4" fillId="0" borderId="4" xfId="0" applyFont="1" applyBorder="1"/>
    <xf numFmtId="0" fontId="4" fillId="0" borderId="6" xfId="0" applyFont="1" applyBorder="1"/>
    <xf numFmtId="0" fontId="5" fillId="0" borderId="0" xfId="0" applyFont="1"/>
    <xf numFmtId="0" fontId="6" fillId="0" borderId="0" xfId="0" applyFont="1"/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0" xfId="0" applyFont="1"/>
    <xf numFmtId="0" fontId="8" fillId="0" borderId="0" xfId="0" applyFont="1"/>
    <xf numFmtId="164" fontId="7" fillId="0" borderId="0" xfId="0" applyNumberFormat="1" applyFont="1"/>
    <xf numFmtId="14" fontId="7" fillId="0" borderId="0" xfId="0" applyNumberFormat="1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4" fillId="0" borderId="9" xfId="0" applyFont="1" applyBorder="1"/>
    <xf numFmtId="0" fontId="3" fillId="0" borderId="10" xfId="0" applyFont="1" applyBorder="1"/>
    <xf numFmtId="0" fontId="4" fillId="0" borderId="11" xfId="0" applyFont="1" applyBorder="1" applyAlignment="1">
      <alignment horizontal="left"/>
    </xf>
    <xf numFmtId="0" fontId="4" fillId="0" borderId="11" xfId="0" applyFont="1" applyBorder="1"/>
    <xf numFmtId="0" fontId="4" fillId="0" borderId="12" xfId="0" applyFont="1" applyBorder="1"/>
    <xf numFmtId="0" fontId="3" fillId="0" borderId="13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0" fillId="0" borderId="21" xfId="0" applyBorder="1"/>
    <xf numFmtId="0" fontId="0" fillId="0" borderId="14" xfId="0" applyBorder="1"/>
    <xf numFmtId="0" fontId="14" fillId="0" borderId="0" xfId="0" applyFont="1"/>
    <xf numFmtId="0" fontId="9" fillId="0" borderId="0" xfId="0" applyFont="1"/>
    <xf numFmtId="0" fontId="15" fillId="0" borderId="0" xfId="0" applyFont="1"/>
  </cellXfs>
  <cellStyles count="1"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39</xdr:row>
      <xdr:rowOff>0</xdr:rowOff>
    </xdr:from>
    <xdr:ext cx="171450" cy="95250"/>
    <xdr:pic>
      <xdr:nvPicPr>
        <xdr:cNvPr id="2" name="Picture 1" descr="\infty">
          <a:extLst>
            <a:ext uri="{FF2B5EF4-FFF2-40B4-BE49-F238E27FC236}">
              <a16:creationId xmlns:a16="http://schemas.microsoft.com/office/drawing/2014/main" id="{CA4F9291-B099-4C11-BEB4-B022A73B2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620000"/>
          <a:ext cx="1714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D2C41-5BE7-4003-949F-100D940AD073}">
  <dimension ref="B2:R22"/>
  <sheetViews>
    <sheetView tabSelected="1" workbookViewId="0">
      <selection activeCell="O10" sqref="O10"/>
    </sheetView>
  </sheetViews>
  <sheetFormatPr defaultRowHeight="15" x14ac:dyDescent="0.25"/>
  <cols>
    <col min="2" max="2" width="14.5703125" customWidth="1"/>
    <col min="18" max="18" width="15.140625" bestFit="1" customWidth="1"/>
  </cols>
  <sheetData>
    <row r="2" spans="2:18" ht="18.75" x14ac:dyDescent="0.3">
      <c r="B2" s="18" t="s">
        <v>54</v>
      </c>
    </row>
    <row r="3" spans="2:18" ht="15.75" x14ac:dyDescent="0.25">
      <c r="B3" s="19"/>
      <c r="C3" s="19"/>
      <c r="D3" s="19"/>
      <c r="E3" s="19"/>
      <c r="F3" s="19"/>
      <c r="G3" s="19"/>
    </row>
    <row r="4" spans="2:18" ht="18.75" x14ac:dyDescent="0.3">
      <c r="B4" s="18" t="s">
        <v>53</v>
      </c>
      <c r="C4" s="18"/>
      <c r="D4" s="18"/>
      <c r="E4" s="18"/>
      <c r="F4" s="19"/>
      <c r="G4" s="19"/>
      <c r="Q4" s="18" t="s">
        <v>45</v>
      </c>
      <c r="R4" s="18"/>
    </row>
    <row r="5" spans="2:18" ht="18.75" x14ac:dyDescent="0.3">
      <c r="B5" s="18"/>
      <c r="C5" s="18"/>
      <c r="D5" s="18"/>
      <c r="E5" s="18"/>
      <c r="F5" s="19"/>
      <c r="Q5" s="20">
        <v>1</v>
      </c>
      <c r="R5" s="21">
        <v>45239</v>
      </c>
    </row>
    <row r="6" spans="2:18" ht="18.75" x14ac:dyDescent="0.3">
      <c r="B6" s="18" t="s">
        <v>57</v>
      </c>
      <c r="C6" s="18" t="s">
        <v>46</v>
      </c>
      <c r="D6" s="18"/>
      <c r="E6" s="18"/>
      <c r="F6" s="19"/>
    </row>
    <row r="7" spans="2:18" ht="18.75" x14ac:dyDescent="0.3">
      <c r="B7" s="18"/>
      <c r="C7" s="18" t="s">
        <v>47</v>
      </c>
      <c r="D7" s="18"/>
      <c r="E7" s="18"/>
      <c r="F7" s="19"/>
    </row>
    <row r="8" spans="2:18" ht="18.75" x14ac:dyDescent="0.3">
      <c r="B8" s="18"/>
      <c r="C8" s="18" t="s">
        <v>48</v>
      </c>
      <c r="D8" s="18"/>
      <c r="E8" s="18"/>
      <c r="F8" s="19"/>
    </row>
    <row r="9" spans="2:18" ht="18.75" x14ac:dyDescent="0.3">
      <c r="B9" s="18"/>
      <c r="D9" s="18"/>
      <c r="E9" s="18"/>
      <c r="F9" s="19"/>
      <c r="G9" s="19"/>
    </row>
    <row r="10" spans="2:18" ht="18" x14ac:dyDescent="0.25">
      <c r="B10" s="22"/>
      <c r="C10" s="22"/>
      <c r="D10" s="22"/>
      <c r="E10" s="22"/>
    </row>
    <row r="11" spans="2:18" ht="18.75" x14ac:dyDescent="0.3">
      <c r="B11" s="39" t="s">
        <v>49</v>
      </c>
      <c r="C11" s="40" t="s">
        <v>58</v>
      </c>
      <c r="D11" s="39"/>
      <c r="E11" s="39"/>
    </row>
    <row r="12" spans="2:18" ht="18.75" x14ac:dyDescent="0.3">
      <c r="B12" s="39"/>
      <c r="C12" s="40" t="s">
        <v>59</v>
      </c>
      <c r="D12" s="39"/>
      <c r="E12" s="39"/>
    </row>
    <row r="13" spans="2:18" ht="18" x14ac:dyDescent="0.25">
      <c r="B13" s="39"/>
      <c r="C13" s="41"/>
      <c r="D13" s="39"/>
      <c r="E13" s="39"/>
    </row>
    <row r="14" spans="2:18" x14ac:dyDescent="0.25">
      <c r="B14" s="41"/>
      <c r="C14" s="41"/>
      <c r="D14" s="41"/>
      <c r="E14" s="41"/>
    </row>
    <row r="15" spans="2:18" x14ac:dyDescent="0.25">
      <c r="B15" s="41"/>
      <c r="C15" s="41"/>
      <c r="D15" s="41"/>
      <c r="E15" s="41"/>
    </row>
    <row r="16" spans="2:18" x14ac:dyDescent="0.25">
      <c r="B16" s="41"/>
      <c r="C16" s="41"/>
      <c r="D16" s="41"/>
      <c r="E16" s="41"/>
    </row>
    <row r="17" spans="2:5" x14ac:dyDescent="0.25">
      <c r="B17" s="41"/>
      <c r="C17" s="41"/>
      <c r="D17" s="41"/>
      <c r="E17" s="41"/>
    </row>
    <row r="18" spans="2:5" x14ac:dyDescent="0.25">
      <c r="B18" s="41"/>
      <c r="C18" s="41"/>
      <c r="D18" s="41"/>
      <c r="E18" s="41"/>
    </row>
    <row r="19" spans="2:5" x14ac:dyDescent="0.25">
      <c r="B19" s="41"/>
      <c r="C19" s="41"/>
      <c r="D19" s="41"/>
      <c r="E19" s="41"/>
    </row>
    <row r="20" spans="2:5" ht="26.25" x14ac:dyDescent="0.4">
      <c r="B20" s="23" t="s">
        <v>50</v>
      </c>
      <c r="C20" s="41"/>
      <c r="D20" s="23" t="s">
        <v>51</v>
      </c>
      <c r="E20" s="41"/>
    </row>
    <row r="21" spans="2:5" ht="25.5" x14ac:dyDescent="0.35">
      <c r="B21" s="41"/>
      <c r="C21" s="41"/>
      <c r="D21" s="24"/>
      <c r="E21" s="41"/>
    </row>
    <row r="22" spans="2:5" ht="26.25" x14ac:dyDescent="0.4">
      <c r="B22" s="41"/>
      <c r="C22" s="41"/>
      <c r="D22" s="23" t="s">
        <v>52</v>
      </c>
      <c r="E22" s="4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F591B-7037-454D-92AD-97780BE0204B}">
  <dimension ref="A1:O32"/>
  <sheetViews>
    <sheetView workbookViewId="0">
      <selection activeCell="J17" sqref="J17"/>
    </sheetView>
  </sheetViews>
  <sheetFormatPr defaultRowHeight="15" x14ac:dyDescent="0.25"/>
  <cols>
    <col min="1" max="1" width="14.7109375" customWidth="1"/>
    <col min="14" max="14" width="14.42578125" customWidth="1"/>
  </cols>
  <sheetData>
    <row r="1" spans="1:15" ht="15.75" x14ac:dyDescent="0.25">
      <c r="A1" s="6"/>
      <c r="B1" s="6" t="s">
        <v>0</v>
      </c>
      <c r="C1" s="6"/>
      <c r="D1" s="6"/>
      <c r="E1" s="6"/>
      <c r="F1" s="6"/>
      <c r="G1" s="6"/>
      <c r="H1" s="6"/>
      <c r="I1" s="6"/>
      <c r="J1" s="6" t="s">
        <v>38</v>
      </c>
      <c r="K1" s="6"/>
      <c r="L1" s="5"/>
      <c r="M1" s="5"/>
      <c r="N1" s="5"/>
      <c r="O1" s="5"/>
    </row>
    <row r="2" spans="1:15" ht="15.75" x14ac:dyDescent="0.25">
      <c r="A2" s="7" t="s">
        <v>2</v>
      </c>
      <c r="B2" s="7" t="s">
        <v>1</v>
      </c>
      <c r="C2" s="7" t="s">
        <v>1</v>
      </c>
      <c r="D2" s="7" t="s">
        <v>27</v>
      </c>
      <c r="E2" s="7" t="s">
        <v>3</v>
      </c>
      <c r="F2" s="7" t="s">
        <v>4</v>
      </c>
      <c r="G2" s="7" t="s">
        <v>5</v>
      </c>
      <c r="H2" s="7"/>
      <c r="I2" s="7"/>
      <c r="J2" s="7" t="s">
        <v>6</v>
      </c>
      <c r="K2" s="7"/>
      <c r="L2" s="5"/>
      <c r="M2" s="5"/>
      <c r="N2" s="5"/>
      <c r="O2" s="5"/>
    </row>
    <row r="3" spans="1:15" ht="15.75" x14ac:dyDescent="0.25">
      <c r="A3" s="5"/>
      <c r="B3" s="5"/>
      <c r="C3" s="5"/>
      <c r="D3" s="6">
        <v>1</v>
      </c>
      <c r="E3" s="13" t="str">
        <f>IFERROR(LOG10(B3),"")</f>
        <v/>
      </c>
      <c r="F3" s="13" t="str">
        <f>IFERROR(LOG10(C3),"")</f>
        <v/>
      </c>
      <c r="G3" s="13" t="str">
        <f>IFERROR(ABS(F3-E3),"")</f>
        <v/>
      </c>
      <c r="H3" s="5"/>
      <c r="I3" s="5"/>
      <c r="J3" s="13" t="str">
        <f>IFERROR(AVERAGE(G3:G32),"")</f>
        <v/>
      </c>
      <c r="K3" s="5"/>
      <c r="L3" s="5"/>
      <c r="M3" s="5"/>
      <c r="N3" s="5"/>
      <c r="O3" s="5"/>
    </row>
    <row r="4" spans="1:15" ht="15.75" x14ac:dyDescent="0.25">
      <c r="A4" s="5"/>
      <c r="B4" s="5"/>
      <c r="C4" s="5"/>
      <c r="D4" s="6">
        <v>2</v>
      </c>
      <c r="E4" s="13" t="str">
        <f t="shared" ref="E4:E23" si="0">IFERROR(LOG10(B4),"")</f>
        <v/>
      </c>
      <c r="F4" s="13" t="str">
        <f t="shared" ref="F4:F23" si="1">IFERROR(LOG10(C4),"")</f>
        <v/>
      </c>
      <c r="G4" s="13" t="str">
        <f t="shared" ref="G4:G23" si="2">IFERROR(ABS(F4-E4),"")</f>
        <v/>
      </c>
      <c r="H4" s="5"/>
      <c r="I4" s="5"/>
      <c r="J4" s="13">
        <f>COUNTIF(G3:G32,"&gt;0")</f>
        <v>0</v>
      </c>
      <c r="K4" s="6" t="s">
        <v>28</v>
      </c>
      <c r="L4" s="6"/>
      <c r="M4" s="6"/>
      <c r="N4" s="5" t="str">
        <f>IF(J4&lt;15,"NOT ENOUGH","MEETS")</f>
        <v>NOT ENOUGH</v>
      </c>
      <c r="O4" s="5"/>
    </row>
    <row r="5" spans="1:15" ht="15.75" x14ac:dyDescent="0.25">
      <c r="A5" s="5"/>
      <c r="B5" s="5"/>
      <c r="C5" s="5"/>
      <c r="D5" s="6">
        <v>3</v>
      </c>
      <c r="E5" s="13" t="str">
        <f t="shared" si="0"/>
        <v/>
      </c>
      <c r="F5" s="13" t="str">
        <f t="shared" si="1"/>
        <v/>
      </c>
      <c r="G5" s="13" t="str">
        <f t="shared" si="2"/>
        <v/>
      </c>
      <c r="H5" s="5"/>
      <c r="I5" s="5"/>
      <c r="J5" s="6" t="s">
        <v>7</v>
      </c>
      <c r="K5" s="6"/>
      <c r="L5" s="5"/>
      <c r="M5" s="5"/>
      <c r="N5" s="5"/>
      <c r="O5" s="5"/>
    </row>
    <row r="6" spans="1:15" ht="15.75" x14ac:dyDescent="0.25">
      <c r="A6" s="5"/>
      <c r="B6" s="5"/>
      <c r="C6" s="5"/>
      <c r="D6" s="6">
        <v>4</v>
      </c>
      <c r="E6" s="13" t="str">
        <f t="shared" si="0"/>
        <v/>
      </c>
      <c r="F6" s="13" t="str">
        <f t="shared" si="1"/>
        <v/>
      </c>
      <c r="G6" s="13" t="str">
        <f t="shared" si="2"/>
        <v/>
      </c>
      <c r="H6" s="5"/>
      <c r="I6" s="5"/>
      <c r="J6" s="13" t="str">
        <f>IFERROR(3*J3,"")</f>
        <v/>
      </c>
      <c r="K6" s="5"/>
      <c r="L6" s="5"/>
      <c r="M6" s="5"/>
      <c r="N6" s="5"/>
      <c r="O6" s="5"/>
    </row>
    <row r="7" spans="1:15" ht="15.75" x14ac:dyDescent="0.25">
      <c r="A7" s="5"/>
      <c r="B7" s="5"/>
      <c r="C7" s="5"/>
      <c r="D7" s="6">
        <v>5</v>
      </c>
      <c r="E7" s="13" t="str">
        <f t="shared" si="0"/>
        <v/>
      </c>
      <c r="F7" s="13" t="str">
        <f t="shared" si="1"/>
        <v/>
      </c>
      <c r="G7" s="13" t="str">
        <f t="shared" si="2"/>
        <v/>
      </c>
      <c r="H7" s="5"/>
      <c r="I7" s="5"/>
      <c r="J7" s="7" t="s">
        <v>39</v>
      </c>
      <c r="K7" s="7"/>
      <c r="L7" s="8"/>
      <c r="M7" s="8"/>
      <c r="N7" s="5"/>
      <c r="O7" s="5"/>
    </row>
    <row r="8" spans="1:15" ht="15.75" x14ac:dyDescent="0.25">
      <c r="A8" s="5"/>
      <c r="B8" s="5"/>
      <c r="C8" s="5"/>
      <c r="D8" s="6">
        <v>6</v>
      </c>
      <c r="E8" s="13" t="str">
        <f t="shared" si="0"/>
        <v/>
      </c>
      <c r="F8" s="13" t="str">
        <f t="shared" si="1"/>
        <v/>
      </c>
      <c r="G8" s="13" t="str">
        <f t="shared" si="2"/>
        <v/>
      </c>
      <c r="H8" s="5"/>
      <c r="I8" s="5"/>
      <c r="J8" s="6" t="s">
        <v>30</v>
      </c>
      <c r="K8" s="6"/>
      <c r="L8" s="5"/>
      <c r="M8" s="5"/>
      <c r="N8" s="5"/>
      <c r="O8" s="5"/>
    </row>
    <row r="9" spans="1:15" ht="15.75" x14ac:dyDescent="0.25">
      <c r="A9" s="5"/>
      <c r="B9" s="5"/>
      <c r="C9" s="5"/>
      <c r="D9" s="6">
        <v>7</v>
      </c>
      <c r="E9" s="13" t="str">
        <f t="shared" si="0"/>
        <v/>
      </c>
      <c r="F9" s="13" t="str">
        <f t="shared" si="1"/>
        <v/>
      </c>
      <c r="G9" s="13" t="str">
        <f t="shared" si="2"/>
        <v/>
      </c>
      <c r="H9" s="5"/>
      <c r="I9" s="5"/>
      <c r="J9" s="13" t="str">
        <f>IFERROR(AVERAGE(E3:F32),"")</f>
        <v/>
      </c>
      <c r="K9" s="5"/>
      <c r="L9" s="5"/>
      <c r="M9" s="5"/>
      <c r="N9" s="5"/>
      <c r="O9" s="5"/>
    </row>
    <row r="10" spans="1:15" ht="15.75" x14ac:dyDescent="0.25">
      <c r="A10" s="5"/>
      <c r="B10" s="5"/>
      <c r="C10" s="5"/>
      <c r="D10" s="6">
        <v>8</v>
      </c>
      <c r="E10" s="13" t="str">
        <f t="shared" si="0"/>
        <v/>
      </c>
      <c r="F10" s="13" t="str">
        <f t="shared" si="1"/>
        <v/>
      </c>
      <c r="G10" s="13" t="str">
        <f t="shared" si="2"/>
        <v/>
      </c>
      <c r="H10" s="5"/>
      <c r="I10" s="5"/>
      <c r="J10" s="6" t="s">
        <v>31</v>
      </c>
      <c r="K10" s="5"/>
      <c r="L10" s="5"/>
      <c r="M10" s="5"/>
      <c r="N10" s="5"/>
      <c r="O10" s="5"/>
    </row>
    <row r="11" spans="1:15" ht="15.75" x14ac:dyDescent="0.25">
      <c r="A11" s="5"/>
      <c r="B11" s="5"/>
      <c r="C11" s="5"/>
      <c r="D11" s="6">
        <v>9</v>
      </c>
      <c r="E11" s="13" t="str">
        <f t="shared" si="0"/>
        <v/>
      </c>
      <c r="F11" s="13" t="str">
        <f t="shared" si="1"/>
        <v/>
      </c>
      <c r="G11" s="13" t="str">
        <f t="shared" si="2"/>
        <v/>
      </c>
      <c r="H11" s="5"/>
      <c r="I11" s="5"/>
      <c r="J11" s="13" t="str">
        <f>IFERROR(STDEV(E3:F32),"")</f>
        <v/>
      </c>
      <c r="K11" s="5"/>
      <c r="L11" s="5"/>
      <c r="M11" s="5"/>
      <c r="N11" s="5"/>
      <c r="O11" s="5"/>
    </row>
    <row r="12" spans="1:15" ht="15.75" x14ac:dyDescent="0.25">
      <c r="A12" s="5"/>
      <c r="B12" s="5"/>
      <c r="C12" s="5"/>
      <c r="D12" s="6">
        <v>10</v>
      </c>
      <c r="E12" s="13" t="str">
        <f t="shared" si="0"/>
        <v/>
      </c>
      <c r="F12" s="13" t="str">
        <f t="shared" si="1"/>
        <v/>
      </c>
      <c r="G12" s="13" t="str">
        <f t="shared" si="2"/>
        <v/>
      </c>
      <c r="H12" s="5"/>
      <c r="I12" s="5"/>
      <c r="J12" s="6" t="s">
        <v>32</v>
      </c>
      <c r="K12" s="5"/>
      <c r="L12" s="5"/>
      <c r="M12" s="5"/>
      <c r="N12" s="5"/>
      <c r="O12" s="5"/>
    </row>
    <row r="13" spans="1:15" ht="15.75" x14ac:dyDescent="0.25">
      <c r="A13" s="5"/>
      <c r="B13" s="5"/>
      <c r="C13" s="5"/>
      <c r="D13" s="6">
        <v>11</v>
      </c>
      <c r="E13" s="13" t="str">
        <f t="shared" si="0"/>
        <v/>
      </c>
      <c r="F13" s="13" t="str">
        <f t="shared" si="1"/>
        <v/>
      </c>
      <c r="G13" s="13" t="str">
        <f t="shared" si="2"/>
        <v/>
      </c>
      <c r="H13" s="5"/>
      <c r="I13" s="5"/>
      <c r="J13" s="13" t="str">
        <f>IFERROR(VLOOKUP(J4,'Student t'!A4:B39,2)*J11,"")</f>
        <v/>
      </c>
      <c r="K13" s="5"/>
      <c r="L13" s="5"/>
      <c r="M13" s="5"/>
      <c r="N13" s="5"/>
      <c r="O13" s="5"/>
    </row>
    <row r="14" spans="1:15" ht="15.75" x14ac:dyDescent="0.25">
      <c r="A14" s="5"/>
      <c r="B14" s="5"/>
      <c r="C14" s="5"/>
      <c r="D14" s="6">
        <v>12</v>
      </c>
      <c r="E14" s="13" t="str">
        <f t="shared" si="0"/>
        <v/>
      </c>
      <c r="F14" s="13" t="str">
        <f t="shared" si="1"/>
        <v/>
      </c>
      <c r="G14" s="13" t="str">
        <f t="shared" si="2"/>
        <v/>
      </c>
      <c r="H14" s="5"/>
      <c r="I14" s="5"/>
      <c r="J14" s="5"/>
      <c r="K14" s="5"/>
      <c r="L14" s="5"/>
      <c r="M14" s="5"/>
      <c r="N14" s="5"/>
      <c r="O14" s="5"/>
    </row>
    <row r="15" spans="1:15" ht="15.75" x14ac:dyDescent="0.25">
      <c r="A15" s="5"/>
      <c r="B15" s="5"/>
      <c r="C15" s="5"/>
      <c r="D15" s="6">
        <v>13</v>
      </c>
      <c r="E15" s="13" t="str">
        <f t="shared" si="0"/>
        <v/>
      </c>
      <c r="F15" s="13" t="str">
        <f t="shared" si="1"/>
        <v/>
      </c>
      <c r="G15" s="13" t="str">
        <f t="shared" si="2"/>
        <v/>
      </c>
      <c r="H15" s="5"/>
      <c r="I15" s="5"/>
      <c r="J15" s="5"/>
      <c r="K15" s="5"/>
      <c r="L15" s="5"/>
      <c r="M15" s="5"/>
      <c r="N15" s="5"/>
      <c r="O15" s="5"/>
    </row>
    <row r="16" spans="1:15" ht="15.75" x14ac:dyDescent="0.25">
      <c r="A16" s="5"/>
      <c r="B16" s="5"/>
      <c r="C16" s="5"/>
      <c r="D16" s="6">
        <v>14</v>
      </c>
      <c r="E16" s="13" t="str">
        <f t="shared" si="0"/>
        <v/>
      </c>
      <c r="F16" s="13" t="str">
        <f t="shared" si="1"/>
        <v/>
      </c>
      <c r="G16" s="13" t="str">
        <f t="shared" si="2"/>
        <v/>
      </c>
      <c r="H16" s="5"/>
      <c r="I16" s="5"/>
      <c r="J16" s="5"/>
      <c r="K16" s="5"/>
      <c r="L16" s="5"/>
      <c r="M16" s="5"/>
      <c r="N16" s="5"/>
      <c r="O16" s="5"/>
    </row>
    <row r="17" spans="1:15" ht="15.75" x14ac:dyDescent="0.25">
      <c r="A17" s="5"/>
      <c r="B17" s="5"/>
      <c r="C17" s="5"/>
      <c r="D17" s="6">
        <v>15</v>
      </c>
      <c r="E17" s="13" t="str">
        <f t="shared" si="0"/>
        <v/>
      </c>
      <c r="F17" s="13" t="str">
        <f t="shared" si="1"/>
        <v/>
      </c>
      <c r="G17" s="13" t="str">
        <f t="shared" si="2"/>
        <v/>
      </c>
      <c r="H17" s="5"/>
      <c r="I17" s="5"/>
      <c r="J17" s="5"/>
      <c r="K17" s="5"/>
      <c r="L17" s="5"/>
      <c r="M17" s="5"/>
      <c r="N17" s="5"/>
      <c r="O17" s="5"/>
    </row>
    <row r="18" spans="1:15" ht="15.75" x14ac:dyDescent="0.25">
      <c r="A18" s="5"/>
      <c r="B18" s="5"/>
      <c r="C18" s="5"/>
      <c r="D18" s="6">
        <v>16</v>
      </c>
      <c r="E18" s="14" t="str">
        <f t="shared" si="0"/>
        <v/>
      </c>
      <c r="F18" s="14" t="str">
        <f t="shared" si="1"/>
        <v/>
      </c>
      <c r="G18" s="14" t="str">
        <f t="shared" si="2"/>
        <v/>
      </c>
      <c r="H18" s="5"/>
      <c r="I18" s="5"/>
      <c r="J18" s="5"/>
      <c r="K18" s="5"/>
      <c r="L18" s="5"/>
      <c r="M18" s="5"/>
      <c r="N18" s="5"/>
      <c r="O18" s="5"/>
    </row>
    <row r="19" spans="1:15" ht="15.75" x14ac:dyDescent="0.25">
      <c r="A19" s="5"/>
      <c r="B19" s="5"/>
      <c r="C19" s="5"/>
      <c r="D19" s="6">
        <v>17</v>
      </c>
      <c r="E19" s="14" t="str">
        <f t="shared" si="0"/>
        <v/>
      </c>
      <c r="F19" s="14" t="str">
        <f t="shared" si="1"/>
        <v/>
      </c>
      <c r="G19" s="14" t="str">
        <f t="shared" si="2"/>
        <v/>
      </c>
      <c r="H19" s="5"/>
      <c r="I19" s="5"/>
      <c r="J19" s="5"/>
      <c r="K19" s="5"/>
      <c r="L19" s="5"/>
      <c r="M19" s="5"/>
      <c r="N19" s="5"/>
      <c r="O19" s="5"/>
    </row>
    <row r="20" spans="1:15" ht="15.75" x14ac:dyDescent="0.25">
      <c r="A20" s="5"/>
      <c r="B20" s="5"/>
      <c r="C20" s="5"/>
      <c r="D20" s="6">
        <v>18</v>
      </c>
      <c r="E20" s="14" t="str">
        <f t="shared" si="0"/>
        <v/>
      </c>
      <c r="F20" s="14" t="str">
        <f t="shared" si="1"/>
        <v/>
      </c>
      <c r="G20" s="14" t="str">
        <f t="shared" si="2"/>
        <v/>
      </c>
      <c r="H20" s="5"/>
      <c r="I20" s="5"/>
      <c r="J20" s="5"/>
      <c r="K20" s="5"/>
      <c r="L20" s="5"/>
      <c r="M20" s="5"/>
      <c r="N20" s="5"/>
      <c r="O20" s="5"/>
    </row>
    <row r="21" spans="1:15" ht="15.75" x14ac:dyDescent="0.25">
      <c r="A21" s="5"/>
      <c r="B21" s="5"/>
      <c r="C21" s="5"/>
      <c r="D21" s="6">
        <v>19</v>
      </c>
      <c r="E21" s="14" t="str">
        <f t="shared" si="0"/>
        <v/>
      </c>
      <c r="F21" s="14" t="str">
        <f t="shared" si="1"/>
        <v/>
      </c>
      <c r="G21" s="14" t="str">
        <f t="shared" si="2"/>
        <v/>
      </c>
      <c r="H21" s="5"/>
      <c r="I21" s="5"/>
      <c r="J21" s="5"/>
      <c r="K21" s="5"/>
      <c r="L21" s="5"/>
      <c r="M21" s="5"/>
      <c r="N21" s="5"/>
      <c r="O21" s="5"/>
    </row>
    <row r="22" spans="1:15" ht="15.75" x14ac:dyDescent="0.25">
      <c r="A22" s="5"/>
      <c r="B22" s="5"/>
      <c r="C22" s="5"/>
      <c r="D22" s="6">
        <v>20</v>
      </c>
      <c r="E22" s="14" t="str">
        <f t="shared" si="0"/>
        <v/>
      </c>
      <c r="F22" s="14" t="str">
        <f t="shared" si="1"/>
        <v/>
      </c>
      <c r="G22" s="14" t="str">
        <f t="shared" si="2"/>
        <v/>
      </c>
      <c r="H22" s="5"/>
      <c r="I22" s="5"/>
      <c r="J22" s="5"/>
      <c r="K22" s="5"/>
      <c r="L22" s="5"/>
      <c r="M22" s="5"/>
      <c r="N22" s="5"/>
      <c r="O22" s="5"/>
    </row>
    <row r="23" spans="1:15" ht="15.75" x14ac:dyDescent="0.25">
      <c r="A23" s="5"/>
      <c r="B23" s="5"/>
      <c r="C23" s="5"/>
      <c r="D23" s="6">
        <v>21</v>
      </c>
      <c r="E23" s="14" t="str">
        <f t="shared" si="0"/>
        <v/>
      </c>
      <c r="F23" s="14" t="str">
        <f t="shared" si="1"/>
        <v/>
      </c>
      <c r="G23" s="14" t="str">
        <f t="shared" si="2"/>
        <v/>
      </c>
      <c r="H23" s="5"/>
      <c r="I23" s="5"/>
      <c r="J23" s="5"/>
      <c r="K23" s="5"/>
      <c r="L23" s="5"/>
      <c r="M23" s="5"/>
      <c r="N23" s="5"/>
      <c r="O23" s="5"/>
    </row>
    <row r="24" spans="1:15" ht="15.75" x14ac:dyDescent="0.25">
      <c r="A24" s="5"/>
      <c r="B24" s="5"/>
      <c r="C24" s="5"/>
      <c r="D24" s="6">
        <v>22</v>
      </c>
      <c r="E24" s="14"/>
      <c r="F24" s="14"/>
      <c r="G24" s="14"/>
      <c r="H24" s="5"/>
      <c r="I24" s="5"/>
      <c r="J24" s="5"/>
      <c r="K24" s="5"/>
      <c r="L24" s="5"/>
      <c r="M24" s="5"/>
      <c r="N24" s="5"/>
      <c r="O24" s="5"/>
    </row>
    <row r="25" spans="1:15" ht="15.75" x14ac:dyDescent="0.25">
      <c r="A25" s="5"/>
      <c r="B25" s="5"/>
      <c r="C25" s="5"/>
      <c r="D25" s="6">
        <v>23</v>
      </c>
      <c r="E25" s="14"/>
      <c r="F25" s="14"/>
      <c r="G25" s="14"/>
      <c r="H25" s="5"/>
      <c r="I25" s="5"/>
      <c r="J25" s="5"/>
      <c r="K25" s="5"/>
      <c r="L25" s="5"/>
      <c r="M25" s="5"/>
      <c r="N25" s="5"/>
      <c r="O25" s="5"/>
    </row>
    <row r="26" spans="1:15" ht="15.75" x14ac:dyDescent="0.25">
      <c r="A26" s="5"/>
      <c r="B26" s="5"/>
      <c r="C26" s="5"/>
      <c r="D26" s="6">
        <v>24</v>
      </c>
      <c r="E26" s="14"/>
      <c r="F26" s="14"/>
      <c r="G26" s="14"/>
      <c r="H26" s="5"/>
      <c r="I26" s="5"/>
      <c r="J26" s="5"/>
      <c r="K26" s="5"/>
      <c r="L26" s="5"/>
      <c r="M26" s="5"/>
      <c r="N26" s="5"/>
      <c r="O26" s="5"/>
    </row>
    <row r="27" spans="1:15" ht="15.75" x14ac:dyDescent="0.25">
      <c r="A27" s="5"/>
      <c r="B27" s="5"/>
      <c r="C27" s="5"/>
      <c r="D27" s="6">
        <v>25</v>
      </c>
      <c r="E27" s="14"/>
      <c r="F27" s="14"/>
      <c r="G27" s="14"/>
      <c r="H27" s="5"/>
      <c r="I27" s="5"/>
      <c r="J27" s="5"/>
      <c r="K27" s="5"/>
      <c r="L27" s="5"/>
      <c r="M27" s="5"/>
      <c r="N27" s="5"/>
      <c r="O27" s="5"/>
    </row>
    <row r="28" spans="1:15" ht="15.75" x14ac:dyDescent="0.25">
      <c r="A28" s="5"/>
      <c r="B28" s="5"/>
      <c r="C28" s="5"/>
      <c r="D28" s="6">
        <v>26</v>
      </c>
      <c r="E28" s="14"/>
      <c r="F28" s="14"/>
      <c r="G28" s="14"/>
      <c r="H28" s="5"/>
      <c r="I28" s="5"/>
      <c r="J28" s="5"/>
      <c r="K28" s="5"/>
      <c r="L28" s="5"/>
      <c r="M28" s="5"/>
      <c r="N28" s="5"/>
      <c r="O28" s="5"/>
    </row>
    <row r="29" spans="1:15" ht="15.75" x14ac:dyDescent="0.25">
      <c r="A29" s="5"/>
      <c r="B29" s="5"/>
      <c r="C29" s="5"/>
      <c r="D29" s="6">
        <v>27</v>
      </c>
      <c r="E29" s="14"/>
      <c r="F29" s="14"/>
      <c r="G29" s="14"/>
      <c r="H29" s="5"/>
      <c r="I29" s="5"/>
      <c r="J29" s="5"/>
      <c r="K29" s="5"/>
      <c r="L29" s="5"/>
      <c r="M29" s="5"/>
      <c r="N29" s="5"/>
      <c r="O29" s="5"/>
    </row>
    <row r="30" spans="1:15" ht="15.75" x14ac:dyDescent="0.25">
      <c r="A30" s="5"/>
      <c r="B30" s="5"/>
      <c r="C30" s="5"/>
      <c r="D30" s="6">
        <v>28</v>
      </c>
      <c r="E30" s="14"/>
      <c r="F30" s="14"/>
      <c r="G30" s="14"/>
      <c r="H30" s="5"/>
      <c r="I30" s="5"/>
      <c r="J30" s="5"/>
      <c r="K30" s="5"/>
      <c r="L30" s="5"/>
      <c r="M30" s="5"/>
      <c r="N30" s="5"/>
      <c r="O30" s="5"/>
    </row>
    <row r="31" spans="1:15" ht="15.75" x14ac:dyDescent="0.25">
      <c r="A31" s="5"/>
      <c r="B31" s="5"/>
      <c r="C31" s="5"/>
      <c r="D31" s="6">
        <v>29</v>
      </c>
      <c r="E31" s="14"/>
      <c r="F31" s="14"/>
      <c r="G31" s="14"/>
      <c r="H31" s="5"/>
      <c r="I31" s="5"/>
      <c r="J31" s="5"/>
      <c r="K31" s="5"/>
      <c r="L31" s="5"/>
      <c r="M31" s="5"/>
      <c r="N31" s="5"/>
      <c r="O31" s="5"/>
    </row>
    <row r="32" spans="1:15" ht="15.75" x14ac:dyDescent="0.25">
      <c r="A32" s="5"/>
      <c r="B32" s="5"/>
      <c r="C32" s="5"/>
      <c r="D32" s="6">
        <v>30</v>
      </c>
      <c r="E32" s="14"/>
      <c r="F32" s="14"/>
      <c r="G32" s="14"/>
      <c r="H32" s="5"/>
      <c r="I32" s="5"/>
      <c r="J32" s="5"/>
      <c r="K32" s="5"/>
      <c r="L32" s="5"/>
      <c r="M32" s="5"/>
      <c r="N32" s="5"/>
      <c r="O32" s="5"/>
    </row>
  </sheetData>
  <conditionalFormatting sqref="N4">
    <cfRule type="containsText" dxfId="13" priority="1" operator="containsText" text="MEETS">
      <formula>NOT(ISERROR(SEARCH("MEETS",N4)))</formula>
    </cfRule>
    <cfRule type="containsText" dxfId="12" priority="2" operator="containsText" text="NOT ENOUGH">
      <formula>NOT(ISERROR(SEARCH("NOT ENOUGH",N4)))</formula>
    </cfRule>
    <cfRule type="containsText" dxfId="11" priority="3" operator="containsText" text="ENOUGH">
      <formula>NOT(ISERROR(SEARCH("ENOUGH",N4)))</formula>
    </cfRule>
    <cfRule type="containsText" dxfId="10" priority="4" operator="containsText" text="NOT ENOUGH">
      <formula>NOT(ISERROR(SEARCH("NOT ENOUGH",N4)))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7CC9D-FF2E-440C-91DD-C27B620B1D5C}">
  <dimension ref="A1:N28"/>
  <sheetViews>
    <sheetView zoomScaleNormal="100" workbookViewId="0">
      <selection activeCell="F26" sqref="F26"/>
    </sheetView>
  </sheetViews>
  <sheetFormatPr defaultRowHeight="15" x14ac:dyDescent="0.25"/>
  <cols>
    <col min="5" max="5" width="12.7109375" customWidth="1"/>
    <col min="6" max="6" width="14.42578125" customWidth="1"/>
  </cols>
  <sheetData>
    <row r="1" spans="1:14" ht="16.5" thickBot="1" x14ac:dyDescent="0.3">
      <c r="A1" s="5"/>
      <c r="N1" s="5"/>
    </row>
    <row r="2" spans="1:14" ht="16.5" thickBot="1" x14ac:dyDescent="0.3">
      <c r="A2" s="5"/>
      <c r="B2" s="6" t="s">
        <v>56</v>
      </c>
      <c r="C2" s="6"/>
      <c r="D2" s="37"/>
      <c r="E2" s="38"/>
      <c r="N2" s="5"/>
    </row>
    <row r="3" spans="1:14" ht="16.5" thickBot="1" x14ac:dyDescent="0.3">
      <c r="A3" s="5"/>
      <c r="N3" s="5"/>
    </row>
    <row r="4" spans="1:14" ht="16.5" thickBot="1" x14ac:dyDescent="0.3">
      <c r="A4" s="5"/>
      <c r="B4" s="5"/>
      <c r="C4" s="5"/>
      <c r="D4" s="5"/>
      <c r="E4" s="5"/>
      <c r="F4" s="5"/>
      <c r="G4" s="5"/>
      <c r="H4" s="9" t="s">
        <v>29</v>
      </c>
      <c r="I4" s="10"/>
      <c r="J4" s="5"/>
      <c r="K4" s="5"/>
      <c r="L4" s="5"/>
      <c r="M4" s="5"/>
      <c r="N4" s="5"/>
    </row>
    <row r="5" spans="1:14" ht="15.75" x14ac:dyDescent="0.25">
      <c r="A5" s="5"/>
      <c r="B5" s="25" t="s">
        <v>8</v>
      </c>
      <c r="C5" s="26"/>
      <c r="D5" s="26"/>
      <c r="E5" s="31"/>
      <c r="F5" s="32"/>
      <c r="G5" s="5"/>
      <c r="H5" s="11" t="s">
        <v>20</v>
      </c>
      <c r="I5" s="15" t="str">
        <f>IFERROR(AVERAGE(C12:C15),"")</f>
        <v/>
      </c>
      <c r="J5" s="5"/>
      <c r="K5" s="5"/>
      <c r="L5" s="5"/>
      <c r="M5" s="5"/>
      <c r="N5" s="5"/>
    </row>
    <row r="6" spans="1:14" ht="16.5" thickBot="1" x14ac:dyDescent="0.3">
      <c r="A6" s="5"/>
      <c r="B6" s="27" t="s">
        <v>9</v>
      </c>
      <c r="C6" s="5"/>
      <c r="D6" s="5"/>
      <c r="E6" s="33"/>
      <c r="F6" s="34"/>
      <c r="G6" s="5"/>
      <c r="H6" s="12" t="s">
        <v>21</v>
      </c>
      <c r="I6" s="16" t="str">
        <f>IFERROR(STDEV(C12:C15),"")</f>
        <v/>
      </c>
      <c r="J6" s="5"/>
      <c r="K6" s="5"/>
      <c r="L6" s="5"/>
      <c r="M6" s="5"/>
      <c r="N6" s="5"/>
    </row>
    <row r="7" spans="1:14" ht="15.75" x14ac:dyDescent="0.25">
      <c r="A7" s="5"/>
      <c r="B7" s="28" t="s">
        <v>10</v>
      </c>
      <c r="C7" s="5"/>
      <c r="D7" s="5"/>
      <c r="E7" s="33"/>
      <c r="F7" s="34"/>
      <c r="G7" s="5"/>
      <c r="H7" s="5"/>
      <c r="I7" s="5"/>
      <c r="J7" s="5"/>
      <c r="K7" s="5"/>
      <c r="L7" s="5"/>
      <c r="M7" s="5"/>
      <c r="N7" s="5"/>
    </row>
    <row r="8" spans="1:14" ht="15.75" x14ac:dyDescent="0.25">
      <c r="A8" s="6"/>
      <c r="B8" s="28" t="s">
        <v>11</v>
      </c>
      <c r="C8" s="5"/>
      <c r="D8" s="5"/>
      <c r="E8" s="33"/>
      <c r="F8" s="34"/>
      <c r="G8" s="5"/>
      <c r="H8" s="5"/>
      <c r="I8" s="5"/>
      <c r="J8" s="5"/>
      <c r="K8" s="5"/>
      <c r="L8" s="5"/>
      <c r="M8" s="5"/>
      <c r="N8" s="5"/>
    </row>
    <row r="9" spans="1:14" ht="16.5" thickBot="1" x14ac:dyDescent="0.3">
      <c r="B9" s="29" t="s">
        <v>55</v>
      </c>
      <c r="C9" s="30"/>
      <c r="D9" s="30"/>
      <c r="E9" s="35"/>
      <c r="F9" s="36"/>
      <c r="G9" s="5"/>
      <c r="H9" s="5"/>
      <c r="I9" s="5"/>
      <c r="J9" s="5"/>
      <c r="K9" s="5"/>
      <c r="L9" s="5"/>
      <c r="M9" s="5"/>
      <c r="N9" s="5"/>
    </row>
    <row r="10" spans="1:14" ht="15.75" x14ac:dyDescent="0.25">
      <c r="B10" s="5"/>
      <c r="C10" s="5"/>
      <c r="D10" s="5"/>
      <c r="E10" s="5"/>
      <c r="F10" s="5"/>
      <c r="G10" s="6" t="s">
        <v>22</v>
      </c>
      <c r="H10" s="6"/>
      <c r="I10" s="6"/>
      <c r="J10" s="6"/>
      <c r="K10" s="6" t="s">
        <v>24</v>
      </c>
      <c r="L10" s="6" t="str">
        <f>'Compute R'!J6</f>
        <v/>
      </c>
      <c r="M10" s="6"/>
      <c r="N10" s="5"/>
    </row>
    <row r="11" spans="1:14" ht="15.75" x14ac:dyDescent="0.25">
      <c r="B11" s="7" t="s">
        <v>12</v>
      </c>
      <c r="C11" s="7" t="s">
        <v>26</v>
      </c>
      <c r="D11" s="5"/>
      <c r="E11" s="5"/>
      <c r="F11" s="5"/>
      <c r="G11" s="7"/>
      <c r="H11" s="7" t="s">
        <v>3</v>
      </c>
      <c r="I11" s="7" t="s">
        <v>4</v>
      </c>
      <c r="J11" s="7" t="s">
        <v>5</v>
      </c>
      <c r="K11" s="7"/>
      <c r="L11" s="7" t="s">
        <v>19</v>
      </c>
      <c r="M11" s="7"/>
      <c r="N11" s="5"/>
    </row>
    <row r="12" spans="1:14" ht="15.75" x14ac:dyDescent="0.25">
      <c r="A12" s="6">
        <v>1</v>
      </c>
      <c r="B12" s="5"/>
      <c r="C12" s="13" t="str">
        <f>IFERROR(LOG10(B12),"")</f>
        <v/>
      </c>
      <c r="D12" s="5"/>
      <c r="E12" s="5"/>
      <c r="F12" s="5"/>
      <c r="G12" s="6" t="s">
        <v>13</v>
      </c>
      <c r="H12" s="17" t="str">
        <f>C12</f>
        <v/>
      </c>
      <c r="I12" s="17" t="str">
        <f>C13</f>
        <v/>
      </c>
      <c r="J12" s="17" t="str">
        <f>IFERROR(ABS(I12-H12),"")</f>
        <v/>
      </c>
      <c r="K12" s="5"/>
      <c r="L12" s="5" t="str">
        <f>IF(J12&lt;'Compute R'!$J$6,"PASS","FAIL")</f>
        <v>FAIL</v>
      </c>
      <c r="M12" s="5"/>
      <c r="N12" s="5"/>
    </row>
    <row r="13" spans="1:14" ht="15.75" x14ac:dyDescent="0.25">
      <c r="A13" s="6">
        <v>2</v>
      </c>
      <c r="B13" s="5"/>
      <c r="C13" s="13" t="str">
        <f t="shared" ref="C13:C15" si="0">IFERROR(LOG10(B13),"")</f>
        <v/>
      </c>
      <c r="D13" s="5"/>
      <c r="E13" s="5"/>
      <c r="F13" s="5"/>
      <c r="G13" s="6" t="s">
        <v>14</v>
      </c>
      <c r="H13" s="17" t="str">
        <f>C14</f>
        <v/>
      </c>
      <c r="I13" s="17" t="str">
        <f>C15</f>
        <v/>
      </c>
      <c r="J13" s="17" t="str">
        <f t="shared" ref="J13:J17" si="1">IFERROR(ABS(I13-H13),"")</f>
        <v/>
      </c>
      <c r="K13" s="5"/>
      <c r="L13" s="5" t="str">
        <f>IF(J13&lt;'Compute R'!$J$6,"PASS","FAIL")</f>
        <v>FAIL</v>
      </c>
      <c r="M13" s="5"/>
      <c r="N13" s="5"/>
    </row>
    <row r="14" spans="1:14" ht="15.75" x14ac:dyDescent="0.25">
      <c r="A14" s="6">
        <v>3</v>
      </c>
      <c r="B14" s="5"/>
      <c r="C14" s="13" t="str">
        <f t="shared" si="0"/>
        <v/>
      </c>
      <c r="D14" s="5"/>
      <c r="E14" s="5"/>
      <c r="F14" s="5"/>
      <c r="G14" s="6" t="s">
        <v>15</v>
      </c>
      <c r="H14" s="17" t="str">
        <f>C12</f>
        <v/>
      </c>
      <c r="I14" s="17" t="str">
        <f>C14</f>
        <v/>
      </c>
      <c r="J14" s="17" t="str">
        <f t="shared" si="1"/>
        <v/>
      </c>
      <c r="K14" s="5"/>
      <c r="L14" s="5" t="str">
        <f>IF(J14&lt;'Compute R'!$J$6,"PASS","FAIL")</f>
        <v>FAIL</v>
      </c>
      <c r="M14" s="5"/>
      <c r="N14" s="5"/>
    </row>
    <row r="15" spans="1:14" ht="15.75" x14ac:dyDescent="0.25">
      <c r="A15" s="6">
        <v>4</v>
      </c>
      <c r="B15" s="5"/>
      <c r="C15" s="13" t="str">
        <f t="shared" si="0"/>
        <v/>
      </c>
      <c r="D15" s="5"/>
      <c r="E15" s="5"/>
      <c r="F15" s="5"/>
      <c r="G15" s="6" t="s">
        <v>16</v>
      </c>
      <c r="H15" s="17" t="str">
        <f>C13</f>
        <v/>
      </c>
      <c r="I15" s="17" t="str">
        <f>C15</f>
        <v/>
      </c>
      <c r="J15" s="17" t="str">
        <f t="shared" si="1"/>
        <v/>
      </c>
      <c r="K15" s="5"/>
      <c r="L15" s="5" t="str">
        <f>IF(J15&lt;'Compute R'!$J$6,"PASS","FAIL")</f>
        <v>FAIL</v>
      </c>
      <c r="M15" s="5"/>
      <c r="N15" s="5"/>
    </row>
    <row r="16" spans="1:14" ht="15.75" x14ac:dyDescent="0.25">
      <c r="A16" s="5"/>
      <c r="B16" s="5"/>
      <c r="C16" s="5"/>
      <c r="D16" s="5"/>
      <c r="E16" s="5"/>
      <c r="F16" s="5"/>
      <c r="G16" s="6" t="s">
        <v>17</v>
      </c>
      <c r="H16" s="17" t="str">
        <f>C12</f>
        <v/>
      </c>
      <c r="I16" s="17" t="str">
        <f>C15</f>
        <v/>
      </c>
      <c r="J16" s="17" t="str">
        <f t="shared" si="1"/>
        <v/>
      </c>
      <c r="K16" s="5"/>
      <c r="L16" s="5" t="str">
        <f>IF(J16&lt;'Compute R'!$J$6,"PASS","FAIL")</f>
        <v>FAIL</v>
      </c>
      <c r="M16" s="5"/>
      <c r="N16" s="5"/>
    </row>
    <row r="17" spans="1:14" ht="15.75" x14ac:dyDescent="0.25">
      <c r="A17" s="5"/>
      <c r="B17" s="6" t="s">
        <v>43</v>
      </c>
      <c r="C17" s="6"/>
      <c r="D17" s="6"/>
      <c r="E17" s="5"/>
      <c r="F17" s="5"/>
      <c r="G17" s="6" t="s">
        <v>18</v>
      </c>
      <c r="H17" s="17" t="str">
        <f>C13</f>
        <v/>
      </c>
      <c r="I17" s="17" t="str">
        <f>C14</f>
        <v/>
      </c>
      <c r="J17" s="17" t="str">
        <f t="shared" si="1"/>
        <v/>
      </c>
      <c r="K17" s="5"/>
      <c r="L17" s="5" t="str">
        <f>IF(J17&lt;'Compute R'!$J$6,"PASS","FAIL")</f>
        <v>FAIL</v>
      </c>
      <c r="M17" s="5"/>
      <c r="N17" s="5"/>
    </row>
    <row r="18" spans="1:14" ht="15.75" x14ac:dyDescent="0.25">
      <c r="A18" s="5"/>
      <c r="B18" s="7" t="s">
        <v>42</v>
      </c>
      <c r="C18" s="7"/>
      <c r="D18" s="7"/>
      <c r="E18" s="8"/>
      <c r="F18" s="5"/>
      <c r="G18" s="5"/>
      <c r="H18" s="5"/>
      <c r="I18" s="5"/>
      <c r="J18" s="5"/>
      <c r="K18" s="5"/>
      <c r="L18" s="5"/>
      <c r="M18" s="5"/>
      <c r="N18" s="5"/>
    </row>
    <row r="19" spans="1:14" ht="15.75" x14ac:dyDescent="0.25">
      <c r="A19" s="5"/>
      <c r="B19" s="5" t="str">
        <f>IF(COUNTIF(L12:L17,"FAIL")+COUNTIF(I21:I24,"FAIL")+COUNTIF(G28,"Yes")=0,"PASS","FAIL")</f>
        <v>FAIL</v>
      </c>
      <c r="C19" s="5"/>
      <c r="D19" s="5"/>
      <c r="E19" s="5"/>
      <c r="F19" s="5"/>
      <c r="G19" s="6" t="s">
        <v>23</v>
      </c>
      <c r="H19" s="6"/>
      <c r="I19" s="6" t="s">
        <v>24</v>
      </c>
      <c r="J19" s="6" t="str">
        <f>IFERROR('Compute R'!$J$9-'Compute R'!J13,"")</f>
        <v/>
      </c>
      <c r="K19" s="6" t="s">
        <v>25</v>
      </c>
      <c r="L19" s="6" t="str">
        <f>IFERROR('Compute R'!J9+'Compute R'!$J$13,"")</f>
        <v/>
      </c>
      <c r="M19" s="5"/>
      <c r="N19" s="5"/>
    </row>
    <row r="20" spans="1:14" ht="15.75" x14ac:dyDescent="0.25">
      <c r="A20" s="5"/>
      <c r="B20" s="5"/>
      <c r="C20" s="5"/>
      <c r="D20" s="5"/>
      <c r="E20" s="5"/>
      <c r="F20" s="5"/>
      <c r="G20" s="7" t="s">
        <v>26</v>
      </c>
      <c r="H20" s="7"/>
      <c r="I20" s="7" t="s">
        <v>19</v>
      </c>
      <c r="J20" s="7"/>
      <c r="K20" s="7"/>
      <c r="L20" s="7"/>
      <c r="M20" s="5"/>
      <c r="N20" s="5"/>
    </row>
    <row r="21" spans="1:14" ht="15.75" x14ac:dyDescent="0.25">
      <c r="A21" s="5"/>
      <c r="B21" s="5"/>
      <c r="C21" s="5"/>
      <c r="D21" s="5"/>
      <c r="E21" s="5"/>
      <c r="F21" s="6">
        <v>1</v>
      </c>
      <c r="G21" s="13" t="str">
        <f>C12</f>
        <v/>
      </c>
      <c r="H21" s="5"/>
      <c r="I21" s="5" t="str">
        <f>IF(OR(G21&lt;$J$19,G21&gt;$L$19),"FAIL","PASS")</f>
        <v>PASS</v>
      </c>
      <c r="J21" s="5"/>
      <c r="K21" s="5"/>
      <c r="L21" s="5"/>
      <c r="M21" s="5"/>
      <c r="N21" s="5"/>
    </row>
    <row r="22" spans="1:14" ht="15.75" x14ac:dyDescent="0.25">
      <c r="B22" s="5"/>
      <c r="C22" s="5"/>
      <c r="D22" s="5"/>
      <c r="E22" s="5"/>
      <c r="F22" s="6">
        <v>2</v>
      </c>
      <c r="G22" s="13" t="str">
        <f t="shared" ref="G22:G24" si="2">C13</f>
        <v/>
      </c>
      <c r="H22" s="5"/>
      <c r="I22" s="5" t="str">
        <f>IF(OR(G22&lt;$J$19,G22&gt;$L$19),"FAIL","PASS")</f>
        <v>PASS</v>
      </c>
      <c r="J22" s="5"/>
      <c r="K22" s="5"/>
      <c r="L22" s="5"/>
      <c r="M22" s="5"/>
    </row>
    <row r="23" spans="1:14" ht="15.75" x14ac:dyDescent="0.25">
      <c r="B23" s="5"/>
      <c r="C23" s="5"/>
      <c r="D23" s="5"/>
      <c r="E23" s="5"/>
      <c r="F23" s="6">
        <v>3</v>
      </c>
      <c r="G23" s="13" t="str">
        <f t="shared" si="2"/>
        <v/>
      </c>
      <c r="H23" s="5"/>
      <c r="I23" s="5" t="str">
        <f>IF(OR(G23&lt;$J$19,G23&gt;$L$19),"FAIL","PASS")</f>
        <v>PASS</v>
      </c>
      <c r="J23" s="5"/>
      <c r="K23" s="5"/>
      <c r="L23" s="5"/>
      <c r="M23" s="5"/>
    </row>
    <row r="24" spans="1:14" ht="15.75" x14ac:dyDescent="0.25">
      <c r="B24" s="5"/>
      <c r="C24" s="5"/>
      <c r="D24" s="5"/>
      <c r="E24" s="5"/>
      <c r="F24" s="6">
        <v>4</v>
      </c>
      <c r="G24" s="13" t="str">
        <f t="shared" si="2"/>
        <v/>
      </c>
      <c r="H24" s="5"/>
      <c r="I24" s="5" t="str">
        <f>IF(OR(G24&lt;$J$19,G24&gt;$L$19),"FAIL","PASS")</f>
        <v>PASS</v>
      </c>
      <c r="J24" s="5"/>
      <c r="K24" s="5"/>
      <c r="L24" s="5"/>
      <c r="M24" s="5"/>
    </row>
    <row r="26" spans="1:14" ht="15.75" x14ac:dyDescent="0.25">
      <c r="G26" s="6" t="s">
        <v>40</v>
      </c>
      <c r="H26" s="6"/>
      <c r="I26" s="6"/>
    </row>
    <row r="27" spans="1:14" ht="15.75" x14ac:dyDescent="0.25">
      <c r="G27" s="7" t="s">
        <v>44</v>
      </c>
      <c r="H27" s="7"/>
      <c r="I27" s="7"/>
    </row>
    <row r="28" spans="1:14" x14ac:dyDescent="0.25">
      <c r="G28" t="s">
        <v>41</v>
      </c>
    </row>
  </sheetData>
  <conditionalFormatting sqref="B19">
    <cfRule type="containsText" dxfId="9" priority="1" operator="containsText" text="PASS">
      <formula>NOT(ISERROR(SEARCH("PASS",B19)))</formula>
    </cfRule>
    <cfRule type="containsText" dxfId="8" priority="2" operator="containsText" text="FAIL">
      <formula>NOT(ISERROR(SEARCH("FAIL",B19)))</formula>
    </cfRule>
  </conditionalFormatting>
  <conditionalFormatting sqref="G28">
    <cfRule type="containsText" dxfId="7" priority="3" operator="containsText" text="Yes">
      <formula>NOT(ISERROR(SEARCH("Yes",G28)))</formula>
    </cfRule>
    <cfRule type="containsText" dxfId="6" priority="4" operator="containsText" text="No">
      <formula>NOT(ISERROR(SEARCH("No",G28)))</formula>
    </cfRule>
    <cfRule type="containsText" dxfId="5" priority="5" operator="containsText" text="Yes">
      <formula>NOT(ISERROR(SEARCH("Yes",G28)))</formula>
    </cfRule>
    <cfRule type="containsText" dxfId="4" priority="6" operator="containsText" text="No">
      <formula>NOT(ISERROR(SEARCH("No",G28)))</formula>
    </cfRule>
  </conditionalFormatting>
  <conditionalFormatting sqref="I21:I24">
    <cfRule type="containsText" dxfId="3" priority="7" operator="containsText" text="PASS">
      <formula>NOT(ISERROR(SEARCH("PASS",I21)))</formula>
    </cfRule>
    <cfRule type="containsText" dxfId="2" priority="8" operator="containsText" text="FAIL">
      <formula>NOT(ISERROR(SEARCH("FAIL",I21)))</formula>
    </cfRule>
  </conditionalFormatting>
  <conditionalFormatting sqref="L12:L17">
    <cfRule type="containsText" dxfId="1" priority="9" operator="containsText" text="PASS">
      <formula>NOT(ISERROR(SEARCH("PASS",L12)))</formula>
    </cfRule>
    <cfRule type="containsText" dxfId="0" priority="10" operator="containsText" text="FAIL">
      <formula>NOT(ISERROR(SEARCH("FAIL",L12)))</formula>
    </cfRule>
  </conditionalFormatting>
  <printOptions horizontalCentered="1" verticalCentered="1"/>
  <pageMargins left="0.25" right="0.25" top="0.5" bottom="0.5" header="0.3" footer="0.3"/>
  <pageSetup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5CD0C-1275-4A04-B341-45F46F649C9E}">
  <dimension ref="A1:D40"/>
  <sheetViews>
    <sheetView topLeftCell="A7" workbookViewId="0">
      <selection activeCell="J27" sqref="J27"/>
    </sheetView>
  </sheetViews>
  <sheetFormatPr defaultRowHeight="15" x14ac:dyDescent="0.25"/>
  <sheetData>
    <row r="1" spans="1:4" x14ac:dyDescent="0.25">
      <c r="A1" t="s">
        <v>33</v>
      </c>
    </row>
    <row r="2" spans="1:4" x14ac:dyDescent="0.25">
      <c r="A2" s="1" t="s">
        <v>34</v>
      </c>
      <c r="B2" s="1" t="s">
        <v>35</v>
      </c>
      <c r="D2" s="2" t="s">
        <v>36</v>
      </c>
    </row>
    <row r="3" spans="1:4" x14ac:dyDescent="0.25">
      <c r="A3" s="1" t="s">
        <v>37</v>
      </c>
      <c r="B3" s="1"/>
    </row>
    <row r="4" spans="1:4" x14ac:dyDescent="0.25">
      <c r="A4" s="3">
        <v>1</v>
      </c>
      <c r="B4" s="4">
        <v>31.82</v>
      </c>
    </row>
    <row r="5" spans="1:4" x14ac:dyDescent="0.25">
      <c r="A5" s="3">
        <v>2</v>
      </c>
      <c r="B5" s="4">
        <v>6.9649999999999999</v>
      </c>
    </row>
    <row r="6" spans="1:4" x14ac:dyDescent="0.25">
      <c r="A6" s="3">
        <v>3</v>
      </c>
      <c r="B6" s="4">
        <v>4.5410000000000004</v>
      </c>
    </row>
    <row r="7" spans="1:4" x14ac:dyDescent="0.25">
      <c r="A7" s="3">
        <v>4</v>
      </c>
      <c r="B7" s="4">
        <v>3.7469999999999999</v>
      </c>
    </row>
    <row r="8" spans="1:4" x14ac:dyDescent="0.25">
      <c r="A8" s="3">
        <v>5</v>
      </c>
      <c r="B8" s="4">
        <v>3.3650000000000002</v>
      </c>
    </row>
    <row r="9" spans="1:4" x14ac:dyDescent="0.25">
      <c r="A9" s="3">
        <v>6</v>
      </c>
      <c r="B9" s="4">
        <v>3.1429999999999998</v>
      </c>
    </row>
    <row r="10" spans="1:4" x14ac:dyDescent="0.25">
      <c r="A10" s="3">
        <v>7</v>
      </c>
      <c r="B10" s="4">
        <v>2.9980000000000002</v>
      </c>
    </row>
    <row r="11" spans="1:4" x14ac:dyDescent="0.25">
      <c r="A11" s="3">
        <v>8</v>
      </c>
      <c r="B11" s="4">
        <v>2.8959999999999999</v>
      </c>
    </row>
    <row r="12" spans="1:4" x14ac:dyDescent="0.25">
      <c r="A12" s="3">
        <v>9</v>
      </c>
      <c r="B12" s="4">
        <v>2.8210000000000002</v>
      </c>
    </row>
    <row r="13" spans="1:4" x14ac:dyDescent="0.25">
      <c r="A13" s="3">
        <v>10</v>
      </c>
      <c r="B13" s="4">
        <v>2.7639999999999998</v>
      </c>
    </row>
    <row r="14" spans="1:4" x14ac:dyDescent="0.25">
      <c r="A14" s="3">
        <v>11</v>
      </c>
      <c r="B14" s="4">
        <v>2.718</v>
      </c>
    </row>
    <row r="15" spans="1:4" x14ac:dyDescent="0.25">
      <c r="A15" s="3">
        <v>12</v>
      </c>
      <c r="B15" s="4">
        <v>2.681</v>
      </c>
    </row>
    <row r="16" spans="1:4" x14ac:dyDescent="0.25">
      <c r="A16" s="3">
        <v>13</v>
      </c>
      <c r="B16" s="4">
        <v>2.65</v>
      </c>
    </row>
    <row r="17" spans="1:2" x14ac:dyDescent="0.25">
      <c r="A17" s="3">
        <v>14</v>
      </c>
      <c r="B17" s="4">
        <v>2.6240000000000001</v>
      </c>
    </row>
    <row r="18" spans="1:2" x14ac:dyDescent="0.25">
      <c r="A18" s="3">
        <v>15</v>
      </c>
      <c r="B18" s="4">
        <v>2.6019999999999999</v>
      </c>
    </row>
    <row r="19" spans="1:2" x14ac:dyDescent="0.25">
      <c r="A19" s="3">
        <v>16</v>
      </c>
      <c r="B19" s="4">
        <v>2.5830000000000002</v>
      </c>
    </row>
    <row r="20" spans="1:2" x14ac:dyDescent="0.25">
      <c r="A20" s="3">
        <v>17</v>
      </c>
      <c r="B20" s="4">
        <v>2.5670000000000002</v>
      </c>
    </row>
    <row r="21" spans="1:2" x14ac:dyDescent="0.25">
      <c r="A21" s="3">
        <v>18</v>
      </c>
      <c r="B21" s="4">
        <v>2.552</v>
      </c>
    </row>
    <row r="22" spans="1:2" x14ac:dyDescent="0.25">
      <c r="A22" s="3">
        <v>19</v>
      </c>
      <c r="B22" s="4">
        <v>2.5390000000000001</v>
      </c>
    </row>
    <row r="23" spans="1:2" x14ac:dyDescent="0.25">
      <c r="A23" s="3">
        <v>20</v>
      </c>
      <c r="B23" s="4">
        <v>2.528</v>
      </c>
    </row>
    <row r="24" spans="1:2" x14ac:dyDescent="0.25">
      <c r="A24" s="3">
        <v>21</v>
      </c>
      <c r="B24" s="4">
        <v>2.5179999999999998</v>
      </c>
    </row>
    <row r="25" spans="1:2" x14ac:dyDescent="0.25">
      <c r="A25" s="3">
        <v>22</v>
      </c>
      <c r="B25" s="4">
        <v>2.508</v>
      </c>
    </row>
    <row r="26" spans="1:2" x14ac:dyDescent="0.25">
      <c r="A26" s="3">
        <v>23</v>
      </c>
      <c r="B26" s="4">
        <v>2.5</v>
      </c>
    </row>
    <row r="27" spans="1:2" x14ac:dyDescent="0.25">
      <c r="A27" s="3">
        <v>24</v>
      </c>
      <c r="B27" s="4">
        <v>2.492</v>
      </c>
    </row>
    <row r="28" spans="1:2" x14ac:dyDescent="0.25">
      <c r="A28" s="3">
        <v>25</v>
      </c>
      <c r="B28" s="4">
        <v>2.4849999999999999</v>
      </c>
    </row>
    <row r="29" spans="1:2" x14ac:dyDescent="0.25">
      <c r="A29" s="3">
        <v>26</v>
      </c>
      <c r="B29" s="4">
        <v>2.4790000000000001</v>
      </c>
    </row>
    <row r="30" spans="1:2" x14ac:dyDescent="0.25">
      <c r="A30" s="3">
        <v>27</v>
      </c>
      <c r="B30" s="4">
        <v>2.4729999999999999</v>
      </c>
    </row>
    <row r="31" spans="1:2" x14ac:dyDescent="0.25">
      <c r="A31" s="3">
        <v>28</v>
      </c>
      <c r="B31" s="4">
        <v>2.4670000000000001</v>
      </c>
    </row>
    <row r="32" spans="1:2" x14ac:dyDescent="0.25">
      <c r="A32" s="3">
        <v>29</v>
      </c>
      <c r="B32" s="4">
        <v>2.4620000000000002</v>
      </c>
    </row>
    <row r="33" spans="1:2" x14ac:dyDescent="0.25">
      <c r="A33" s="3">
        <v>30</v>
      </c>
      <c r="B33" s="4">
        <v>2.4569999999999999</v>
      </c>
    </row>
    <row r="34" spans="1:2" x14ac:dyDescent="0.25">
      <c r="A34" s="3">
        <v>40</v>
      </c>
      <c r="B34" s="4">
        <v>2.423</v>
      </c>
    </row>
    <row r="35" spans="1:2" x14ac:dyDescent="0.25">
      <c r="A35" s="3">
        <v>50</v>
      </c>
      <c r="B35" s="4">
        <v>2.403</v>
      </c>
    </row>
    <row r="36" spans="1:2" x14ac:dyDescent="0.25">
      <c r="A36" s="3">
        <v>60</v>
      </c>
      <c r="B36" s="4">
        <v>2.39</v>
      </c>
    </row>
    <row r="37" spans="1:2" x14ac:dyDescent="0.25">
      <c r="A37" s="3">
        <v>80</v>
      </c>
      <c r="B37" s="4">
        <v>2.3740000000000001</v>
      </c>
    </row>
    <row r="38" spans="1:2" x14ac:dyDescent="0.25">
      <c r="A38" s="3">
        <v>100</v>
      </c>
      <c r="B38" s="4">
        <v>2.3639999999999999</v>
      </c>
    </row>
    <row r="39" spans="1:2" x14ac:dyDescent="0.25">
      <c r="A39" s="3">
        <v>120</v>
      </c>
      <c r="B39" s="4">
        <v>2.3580000000000001</v>
      </c>
    </row>
    <row r="40" spans="1:2" x14ac:dyDescent="0.25">
      <c r="A40" s="3"/>
      <c r="B40" s="4">
        <v>2.3260000000000001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Introduction</vt:lpstr>
      <vt:lpstr>Compute R</vt:lpstr>
      <vt:lpstr>DoC Evaluation</vt:lpstr>
      <vt:lpstr>Student 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Ray</dc:creator>
  <cp:lastModifiedBy>William Ray</cp:lastModifiedBy>
  <dcterms:created xsi:type="dcterms:W3CDTF">2023-11-07T22:54:00Z</dcterms:created>
  <dcterms:modified xsi:type="dcterms:W3CDTF">2023-11-09T18:12:51Z</dcterms:modified>
</cp:coreProperties>
</file>