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ownloads\"/>
    </mc:Choice>
  </mc:AlternateContent>
  <xr:revisionPtr revIDLastSave="0" documentId="13_ncr:1_{B51EADF3-6700-4F05-B15F-415996060FE4}" xr6:coauthVersionLast="47" xr6:coauthVersionMax="47" xr10:uidLastSave="{00000000-0000-0000-0000-000000000000}"/>
  <bookViews>
    <workbookView xWindow="-98" yWindow="-98" windowWidth="28996" windowHeight="15796" tabRatio="343" xr2:uid="{00000000-000D-0000-FFFF-FFFF00000000}"/>
  </bookViews>
  <sheets>
    <sheet name="Draft Budget 2021-2022 v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4" l="1"/>
  <c r="D64" i="4"/>
  <c r="G64" i="4" l="1"/>
  <c r="G63" i="4"/>
  <c r="G62" i="4"/>
  <c r="G61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5" i="4"/>
  <c r="G44" i="4"/>
  <c r="G43" i="4"/>
  <c r="G42" i="4"/>
  <c r="G41" i="4"/>
  <c r="G38" i="4"/>
  <c r="G37" i="4"/>
  <c r="G35" i="4"/>
  <c r="G34" i="4"/>
  <c r="G33" i="4"/>
  <c r="G32" i="4"/>
  <c r="G31" i="4"/>
  <c r="G27" i="4"/>
  <c r="G26" i="4"/>
  <c r="G25" i="4"/>
  <c r="G24" i="4"/>
  <c r="G23" i="4"/>
  <c r="H64" i="4" l="1"/>
  <c r="F64" i="4"/>
  <c r="H57" i="4"/>
  <c r="F57" i="4"/>
  <c r="E57" i="4"/>
  <c r="D57" i="4"/>
  <c r="H52" i="4"/>
  <c r="F52" i="4"/>
  <c r="E52" i="4"/>
  <c r="D52" i="4"/>
  <c r="G52" i="4" s="1"/>
  <c r="H46" i="4"/>
  <c r="F46" i="4"/>
  <c r="E46" i="4"/>
  <c r="D46" i="4"/>
  <c r="E38" i="4"/>
  <c r="F38" i="4" s="1"/>
  <c r="F37" i="4"/>
  <c r="H36" i="4"/>
  <c r="E36" i="4"/>
  <c r="D36" i="4"/>
  <c r="F35" i="4"/>
  <c r="F34" i="4"/>
  <c r="F33" i="4"/>
  <c r="F32" i="4"/>
  <c r="F31" i="4"/>
  <c r="E28" i="4"/>
  <c r="D28" i="4"/>
  <c r="F27" i="4"/>
  <c r="H26" i="4"/>
  <c r="F26" i="4"/>
  <c r="H25" i="4"/>
  <c r="H24" i="4"/>
  <c r="F24" i="4"/>
  <c r="H23" i="4"/>
  <c r="H28" i="4" s="1"/>
  <c r="F23" i="4"/>
  <c r="C15" i="4"/>
  <c r="G28" i="4" l="1"/>
  <c r="G46" i="4"/>
  <c r="D65" i="4"/>
  <c r="F36" i="4"/>
  <c r="F65" i="4" s="1"/>
  <c r="E65" i="4"/>
  <c r="G36" i="4"/>
  <c r="H65" i="4"/>
  <c r="C8" i="4" s="1"/>
  <c r="B16" i="4"/>
  <c r="C7" i="4"/>
  <c r="F28" i="4"/>
  <c r="G65" i="4" l="1"/>
  <c r="B17" i="4"/>
  <c r="C19" i="4" s="1"/>
  <c r="C20" i="4" s="1"/>
  <c r="C9" i="4"/>
</calcChain>
</file>

<file path=xl/sharedStrings.xml><?xml version="1.0" encoding="utf-8"?>
<sst xmlns="http://schemas.openxmlformats.org/spreadsheetml/2006/main" count="74" uniqueCount="71">
  <si>
    <t>Income</t>
  </si>
  <si>
    <t>Total Income</t>
  </si>
  <si>
    <t>Expenses</t>
  </si>
  <si>
    <t>Snow Removal</t>
  </si>
  <si>
    <t>Houses</t>
  </si>
  <si>
    <t>Docks</t>
  </si>
  <si>
    <t>Canoe Racks</t>
  </si>
  <si>
    <t>Lots</t>
  </si>
  <si>
    <t>Amount</t>
  </si>
  <si>
    <t>No.</t>
  </si>
  <si>
    <t>Cash Flow</t>
  </si>
  <si>
    <t>Totals</t>
  </si>
  <si>
    <t>Amounts</t>
  </si>
  <si>
    <t>Accounts</t>
  </si>
  <si>
    <t>Interest / Misc Income</t>
  </si>
  <si>
    <t>ADMINISTRATIVE</t>
  </si>
  <si>
    <t>CPA</t>
  </si>
  <si>
    <t>Insurance-Liability and Prop</t>
  </si>
  <si>
    <t>Insurance-Umbrella</t>
  </si>
  <si>
    <t>Office &amp; Misc</t>
  </si>
  <si>
    <t>BEAUTIFICATION</t>
  </si>
  <si>
    <t>DONATIONS</t>
  </si>
  <si>
    <t>MAINTENANCE</t>
  </si>
  <si>
    <t>Beach</t>
  </si>
  <si>
    <t>General</t>
  </si>
  <si>
    <t>Pavillion</t>
  </si>
  <si>
    <t>MARINA LEASE</t>
  </si>
  <si>
    <t>RESERVE DEPOSIT</t>
  </si>
  <si>
    <t>ROAD REPAIRS</t>
  </si>
  <si>
    <t>Other Road Repairs</t>
  </si>
  <si>
    <t>SECURITY</t>
  </si>
  <si>
    <t>TAXES</t>
  </si>
  <si>
    <t>Federal</t>
  </si>
  <si>
    <t>State</t>
  </si>
  <si>
    <t>WATER SYSTEM</t>
  </si>
  <si>
    <t>Electricity</t>
  </si>
  <si>
    <t>Well Repairs</t>
  </si>
  <si>
    <t>Total Maintenance</t>
  </si>
  <si>
    <t>TOTAL EXPENSES</t>
  </si>
  <si>
    <t>Total Water System</t>
  </si>
  <si>
    <t>Total Taxes</t>
  </si>
  <si>
    <t>Total Road Repairs</t>
  </si>
  <si>
    <t>Total Administrative</t>
  </si>
  <si>
    <t>Dues Per House:</t>
  </si>
  <si>
    <t>Dues Per Lot:</t>
  </si>
  <si>
    <t>Dues Per Rack:</t>
  </si>
  <si>
    <t>Dues Per Dock:</t>
  </si>
  <si>
    <t>Generator-Propane/Svc Agree</t>
  </si>
  <si>
    <t>Bank Fees</t>
  </si>
  <si>
    <t>Proposed Income:</t>
  </si>
  <si>
    <t>Proposed Expenses:</t>
  </si>
  <si>
    <t>Excess (Deficit)</t>
  </si>
  <si>
    <t>Current Checking Account</t>
  </si>
  <si>
    <t>Current Money Market</t>
  </si>
  <si>
    <t xml:space="preserve">Year to Year Cash Flow Increase (Decrease): </t>
  </si>
  <si>
    <t>Estimated 19-20     12-Month Expenses</t>
  </si>
  <si>
    <t>Water Quality Testing &amp; Chemicals</t>
  </si>
  <si>
    <t>Major Projects (SOS Paving)</t>
  </si>
  <si>
    <t>Major Projects</t>
  </si>
  <si>
    <t>Major Projects (Bch refurb, drainage, culverts, tree work)</t>
  </si>
  <si>
    <t>(Over)/UnderBudget</t>
  </si>
  <si>
    <t>(Over)/Under Budget</t>
  </si>
  <si>
    <t>Cash Balance 5/31/2021</t>
  </si>
  <si>
    <t>2021-2022 Bgtd Revenue</t>
  </si>
  <si>
    <t>2021-2022 Budgeted Expenses (less reserve)</t>
  </si>
  <si>
    <t>PROJECTED cash 5/31/22</t>
  </si>
  <si>
    <t>Budget     20-21</t>
  </si>
  <si>
    <t>2021-2022 Budget (Proposed)</t>
  </si>
  <si>
    <t>Budget 20-21</t>
  </si>
  <si>
    <t>11 Months  20-21 Actual      (7/1-5/31)</t>
  </si>
  <si>
    <t xml:space="preserve">Proposed Dues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</si>
</sst>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B05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" fontId="4" fillId="0" borderId="1" xfId="0" applyNumberFormat="1" applyFont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40" fontId="2" fillId="0" borderId="9" xfId="0" applyNumberFormat="1" applyFont="1" applyBorder="1" applyAlignment="1">
      <alignment vertical="top" wrapText="1"/>
    </xf>
    <xf numFmtId="40" fontId="2" fillId="0" borderId="9" xfId="0" applyNumberFormat="1" applyFont="1" applyBorder="1" applyAlignment="1">
      <alignment horizontal="center" vertical="top" wrapText="1"/>
    </xf>
    <xf numFmtId="40" fontId="0" fillId="0" borderId="0" xfId="0" applyNumberFormat="1"/>
    <xf numFmtId="40" fontId="4" fillId="0" borderId="15" xfId="0" applyNumberFormat="1" applyFont="1" applyBorder="1" applyAlignment="1">
      <alignment horizontal="left" vertical="top" wrapText="1" indent="2"/>
    </xf>
    <xf numFmtId="40" fontId="4" fillId="0" borderId="16" xfId="0" applyNumberFormat="1" applyFont="1" applyBorder="1" applyAlignment="1">
      <alignment horizontal="right" vertical="top" wrapText="1"/>
    </xf>
    <xf numFmtId="40" fontId="4" fillId="0" borderId="16" xfId="0" applyNumberFormat="1" applyFont="1" applyBorder="1" applyAlignment="1">
      <alignment horizontal="right" vertical="top"/>
    </xf>
    <xf numFmtId="40" fontId="4" fillId="0" borderId="1" xfId="0" applyNumberFormat="1" applyFont="1" applyBorder="1" applyAlignment="1">
      <alignment horizontal="right" vertical="top" wrapText="1"/>
    </xf>
    <xf numFmtId="40" fontId="4" fillId="0" borderId="6" xfId="0" applyNumberFormat="1" applyFont="1" applyBorder="1" applyAlignment="1">
      <alignment horizontal="left" vertical="top" wrapText="1" indent="2"/>
    </xf>
    <xf numFmtId="40" fontId="3" fillId="0" borderId="1" xfId="0" applyNumberFormat="1" applyFont="1" applyBorder="1"/>
    <xf numFmtId="40" fontId="4" fillId="0" borderId="1" xfId="0" applyNumberFormat="1" applyFont="1" applyBorder="1" applyAlignment="1">
      <alignment horizontal="right" vertical="top"/>
    </xf>
    <xf numFmtId="40" fontId="2" fillId="0" borderId="8" xfId="0" applyNumberFormat="1" applyFont="1" applyBorder="1" applyAlignment="1">
      <alignment horizontal="left" vertical="top" wrapText="1"/>
    </xf>
    <xf numFmtId="40" fontId="2" fillId="2" borderId="9" xfId="0" applyNumberFormat="1" applyFont="1" applyFill="1" applyBorder="1" applyAlignment="1">
      <alignment horizontal="right" vertical="top" wrapText="1"/>
    </xf>
    <xf numFmtId="40" fontId="2" fillId="0" borderId="10" xfId="0" applyNumberFormat="1" applyFont="1" applyBorder="1" applyAlignment="1">
      <alignment horizontal="left" vertical="top" wrapText="1"/>
    </xf>
    <xf numFmtId="40" fontId="4" fillId="0" borderId="3" xfId="0" applyNumberFormat="1" applyFont="1" applyBorder="1" applyAlignment="1">
      <alignment horizontal="left" vertical="top" wrapText="1" indent="1"/>
    </xf>
    <xf numFmtId="40" fontId="4" fillId="0" borderId="6" xfId="0" applyNumberFormat="1" applyFont="1" applyBorder="1" applyAlignment="1">
      <alignment horizontal="right" vertical="top" wrapText="1" indent="1"/>
    </xf>
    <xf numFmtId="40" fontId="4" fillId="0" borderId="2" xfId="0" applyNumberFormat="1" applyFont="1" applyBorder="1" applyAlignment="1">
      <alignment horizontal="right" vertical="top"/>
    </xf>
    <xf numFmtId="40" fontId="4" fillId="0" borderId="2" xfId="0" applyNumberFormat="1" applyFont="1" applyBorder="1" applyAlignment="1">
      <alignment horizontal="right" vertical="top" wrapText="1"/>
    </xf>
    <xf numFmtId="40" fontId="2" fillId="0" borderId="6" xfId="0" applyNumberFormat="1" applyFont="1" applyBorder="1" applyAlignment="1">
      <alignment horizontal="right" vertical="top" wrapText="1" indent="2"/>
    </xf>
    <xf numFmtId="40" fontId="4" fillId="0" borderId="6" xfId="0" applyNumberFormat="1" applyFont="1" applyBorder="1" applyAlignment="1">
      <alignment horizontal="left" vertical="top" wrapText="1" indent="1"/>
    </xf>
    <xf numFmtId="40" fontId="4" fillId="0" borderId="12" xfId="0" applyNumberFormat="1" applyFont="1" applyBorder="1" applyAlignment="1">
      <alignment horizontal="right" vertical="top" wrapText="1" indent="1"/>
    </xf>
    <xf numFmtId="40" fontId="2" fillId="0" borderId="12" xfId="0" applyNumberFormat="1" applyFont="1" applyBorder="1" applyAlignment="1">
      <alignment horizontal="right" vertical="top" wrapText="1" indent="1"/>
    </xf>
    <xf numFmtId="40" fontId="4" fillId="0" borderId="12" xfId="0" applyNumberFormat="1" applyFont="1" applyBorder="1" applyAlignment="1">
      <alignment horizontal="left" vertical="top" wrapText="1" indent="1"/>
    </xf>
    <xf numFmtId="40" fontId="4" fillId="0" borderId="13" xfId="0" applyNumberFormat="1" applyFont="1" applyBorder="1" applyAlignment="1">
      <alignment horizontal="left" vertical="top" wrapText="1" indent="1"/>
    </xf>
    <xf numFmtId="40" fontId="4" fillId="0" borderId="13" xfId="0" applyNumberFormat="1" applyFont="1" applyBorder="1" applyAlignment="1">
      <alignment horizontal="right" vertical="top" wrapText="1" indent="1"/>
    </xf>
    <xf numFmtId="40" fontId="2" fillId="0" borderId="13" xfId="0" applyNumberFormat="1" applyFont="1" applyBorder="1" applyAlignment="1">
      <alignment horizontal="right" vertical="top" wrapText="1" indent="1"/>
    </xf>
    <xf numFmtId="40" fontId="4" fillId="0" borderId="13" xfId="0" applyNumberFormat="1" applyFont="1" applyBorder="1" applyAlignment="1">
      <alignment horizontal="right" vertical="top" wrapText="1"/>
    </xf>
    <xf numFmtId="40" fontId="2" fillId="0" borderId="1" xfId="0" applyNumberFormat="1" applyFont="1" applyFill="1" applyBorder="1" applyAlignment="1">
      <alignment horizontal="left" vertical="top" wrapText="1" indent="1"/>
    </xf>
    <xf numFmtId="40" fontId="0" fillId="0" borderId="0" xfId="0" quotePrefix="1" applyNumberFormat="1"/>
    <xf numFmtId="40" fontId="7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2" fillId="2" borderId="9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 applyProtection="1">
      <alignment horizontal="right" vertical="top" wrapText="1"/>
      <protection locked="0"/>
    </xf>
    <xf numFmtId="3" fontId="3" fillId="0" borderId="1" xfId="0" applyNumberFormat="1" applyFont="1" applyBorder="1" applyProtection="1">
      <protection locked="0"/>
    </xf>
    <xf numFmtId="40" fontId="5" fillId="0" borderId="0" xfId="0" applyNumberFormat="1" applyFont="1"/>
    <xf numFmtId="40" fontId="8" fillId="0" borderId="3" xfId="0" applyNumberFormat="1" applyFont="1" applyBorder="1"/>
    <xf numFmtId="40" fontId="0" fillId="0" borderId="4" xfId="0" applyNumberFormat="1" applyBorder="1"/>
    <xf numFmtId="40" fontId="6" fillId="0" borderId="17" xfId="0" applyNumberFormat="1" applyFont="1" applyBorder="1" applyAlignment="1">
      <alignment horizontal="center" vertical="top" wrapText="1"/>
    </xf>
    <xf numFmtId="40" fontId="0" fillId="0" borderId="0" xfId="0" applyNumberFormat="1" applyBorder="1"/>
    <xf numFmtId="40" fontId="2" fillId="0" borderId="0" xfId="0" applyNumberFormat="1" applyFont="1" applyBorder="1" applyAlignment="1">
      <alignment horizontal="center" vertical="top" wrapText="1"/>
    </xf>
    <xf numFmtId="40" fontId="4" fillId="0" borderId="0" xfId="0" applyNumberFormat="1" applyFont="1" applyBorder="1" applyAlignment="1">
      <alignment horizontal="right" vertical="top" wrapText="1"/>
    </xf>
    <xf numFmtId="40" fontId="9" fillId="0" borderId="18" xfId="0" applyNumberFormat="1" applyFont="1" applyBorder="1" applyAlignment="1">
      <alignment horizontal="right" vertical="top" wrapText="1"/>
    </xf>
    <xf numFmtId="40" fontId="9" fillId="0" borderId="18" xfId="0" applyNumberFormat="1" applyFont="1" applyBorder="1" applyAlignment="1" applyProtection="1">
      <alignment horizontal="right" vertical="top" wrapText="1"/>
      <protection locked="0"/>
    </xf>
    <xf numFmtId="40" fontId="6" fillId="2" borderId="17" xfId="0" applyNumberFormat="1" applyFont="1" applyFill="1" applyBorder="1" applyAlignment="1">
      <alignment horizontal="right" vertical="top" wrapText="1"/>
    </xf>
    <xf numFmtId="40" fontId="9" fillId="0" borderId="19" xfId="0" applyNumberFormat="1" applyFont="1" applyBorder="1" applyAlignment="1" applyProtection="1">
      <alignment horizontal="right" vertical="top" wrapText="1"/>
      <protection locked="0"/>
    </xf>
    <xf numFmtId="40" fontId="6" fillId="2" borderId="17" xfId="0" applyNumberFormat="1" applyFont="1" applyFill="1" applyBorder="1" applyAlignment="1" applyProtection="1">
      <alignment horizontal="right" vertical="top" wrapText="1"/>
      <protection locked="0"/>
    </xf>
    <xf numFmtId="3" fontId="4" fillId="0" borderId="0" xfId="0" applyNumberFormat="1" applyFont="1"/>
    <xf numFmtId="3" fontId="4" fillId="0" borderId="1" xfId="0" applyNumberFormat="1" applyFont="1" applyBorder="1"/>
    <xf numFmtId="1" fontId="4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 wrapText="1"/>
    </xf>
    <xf numFmtId="1" fontId="3" fillId="0" borderId="6" xfId="0" applyNumberFormat="1" applyFont="1" applyFill="1" applyBorder="1"/>
    <xf numFmtId="1" fontId="3" fillId="0" borderId="1" xfId="0" applyNumberFormat="1" applyFont="1" applyFill="1" applyBorder="1" applyProtection="1">
      <protection locked="0"/>
    </xf>
    <xf numFmtId="40" fontId="3" fillId="0" borderId="5" xfId="0" applyNumberFormat="1" applyFont="1" applyBorder="1"/>
    <xf numFmtId="40" fontId="3" fillId="0" borderId="7" xfId="0" applyNumberFormat="1" applyFont="1" applyBorder="1"/>
    <xf numFmtId="40" fontId="3" fillId="0" borderId="14" xfId="0" applyNumberFormat="1" applyFont="1" applyBorder="1"/>
    <xf numFmtId="40" fontId="3" fillId="0" borderId="0" xfId="0" applyNumberFormat="1" applyFont="1"/>
    <xf numFmtId="40" fontId="3" fillId="0" borderId="6" xfId="0" applyNumberFormat="1" applyFont="1" applyBorder="1"/>
    <xf numFmtId="40" fontId="3" fillId="0" borderId="8" xfId="0" applyNumberFormat="1" applyFont="1" applyBorder="1"/>
    <xf numFmtId="40" fontId="3" fillId="0" borderId="9" xfId="0" applyNumberFormat="1" applyFont="1" applyBorder="1"/>
    <xf numFmtId="40" fontId="4" fillId="0" borderId="13" xfId="0" applyNumberFormat="1" applyFont="1" applyFill="1" applyBorder="1" applyAlignment="1">
      <alignment horizontal="right" vertical="top" wrapText="1" indent="1"/>
    </xf>
    <xf numFmtId="40" fontId="0" fillId="0" borderId="0" xfId="0" applyNumberFormat="1" applyFill="1"/>
    <xf numFmtId="40" fontId="4" fillId="0" borderId="12" xfId="0" applyNumberFormat="1" applyFont="1" applyFill="1" applyBorder="1" applyAlignment="1">
      <alignment horizontal="right" vertical="top" wrapText="1" indent="1"/>
    </xf>
    <xf numFmtId="1" fontId="1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66B6A-5F24-4F53-B200-866BD83BC14B}">
  <dimension ref="A1:L70"/>
  <sheetViews>
    <sheetView tabSelected="1" topLeftCell="A20" zoomScaleNormal="100" workbookViewId="0">
      <selection activeCell="A6" sqref="A6"/>
    </sheetView>
  </sheetViews>
  <sheetFormatPr defaultColWidth="8.9296875" defaultRowHeight="15.4" x14ac:dyDescent="0.45"/>
  <cols>
    <col min="1" max="1" width="36.06640625" style="5" customWidth="1"/>
    <col min="2" max="2" width="10" style="5" customWidth="1"/>
    <col min="3" max="3" width="11.59765625" style="58" bestFit="1" customWidth="1"/>
    <col min="4" max="4" width="10.59765625" style="5" bestFit="1" customWidth="1"/>
    <col min="5" max="5" width="10.46484375" style="5" bestFit="1" customWidth="1"/>
    <col min="6" max="6" width="10.46484375" style="5" hidden="1" customWidth="1"/>
    <col min="7" max="7" width="14.06640625" style="5" customWidth="1"/>
    <col min="8" max="8" width="13.59765625" style="5" customWidth="1"/>
    <col min="9" max="9" width="10.19921875" style="41" customWidth="1"/>
    <col min="10" max="10" width="8.9296875" style="5"/>
    <col min="11" max="11" width="15.53125" style="5" customWidth="1"/>
    <col min="12" max="12" width="10.9296875" style="5" customWidth="1"/>
    <col min="13" max="13" width="9.53125" style="5" bestFit="1" customWidth="1"/>
    <col min="14" max="16384" width="8.9296875" style="5"/>
  </cols>
  <sheetData>
    <row r="1" spans="1:3" ht="18" x14ac:dyDescent="0.55000000000000004">
      <c r="A1" s="38" t="s">
        <v>70</v>
      </c>
      <c r="B1" s="39"/>
      <c r="C1" s="55"/>
    </row>
    <row r="2" spans="1:3" x14ac:dyDescent="0.45">
      <c r="A2" s="53" t="s">
        <v>43</v>
      </c>
      <c r="B2" s="54">
        <v>1200</v>
      </c>
      <c r="C2" s="56"/>
    </row>
    <row r="3" spans="1:3" x14ac:dyDescent="0.45">
      <c r="A3" s="53" t="s">
        <v>44</v>
      </c>
      <c r="B3" s="54">
        <v>600</v>
      </c>
      <c r="C3" s="56"/>
    </row>
    <row r="4" spans="1:3" x14ac:dyDescent="0.45">
      <c r="A4" s="53" t="s">
        <v>46</v>
      </c>
      <c r="B4" s="54">
        <v>160</v>
      </c>
      <c r="C4" s="56"/>
    </row>
    <row r="5" spans="1:3" x14ac:dyDescent="0.45">
      <c r="A5" s="53" t="s">
        <v>45</v>
      </c>
      <c r="B5" s="54">
        <v>15</v>
      </c>
      <c r="C5" s="56"/>
    </row>
    <row r="6" spans="1:3" x14ac:dyDescent="0.45">
      <c r="A6" s="59"/>
      <c r="B6" s="11"/>
      <c r="C6" s="56"/>
    </row>
    <row r="7" spans="1:3" x14ac:dyDescent="0.45">
      <c r="A7" s="59" t="s">
        <v>49</v>
      </c>
      <c r="B7" s="11"/>
      <c r="C7" s="56">
        <f>H28</f>
        <v>43790</v>
      </c>
    </row>
    <row r="8" spans="1:3" x14ac:dyDescent="0.45">
      <c r="A8" s="59" t="s">
        <v>50</v>
      </c>
      <c r="B8" s="11"/>
      <c r="C8" s="56">
        <f>H65</f>
        <v>43665</v>
      </c>
    </row>
    <row r="9" spans="1:3" ht="15.75" thickBot="1" x14ac:dyDescent="0.5">
      <c r="A9" s="60" t="s">
        <v>51</v>
      </c>
      <c r="B9" s="61"/>
      <c r="C9" s="57">
        <f>C7-C8</f>
        <v>125</v>
      </c>
    </row>
    <row r="10" spans="1:3" x14ac:dyDescent="0.45">
      <c r="A10" s="58"/>
      <c r="B10" s="58"/>
    </row>
    <row r="11" spans="1:3" ht="21" x14ac:dyDescent="0.65">
      <c r="A11" s="65" t="s">
        <v>10</v>
      </c>
      <c r="B11" s="65"/>
      <c r="C11" s="65"/>
    </row>
    <row r="12" spans="1:3" ht="15" x14ac:dyDescent="0.45">
      <c r="A12" s="2" t="s">
        <v>13</v>
      </c>
      <c r="B12" s="2" t="s">
        <v>12</v>
      </c>
      <c r="C12" s="2" t="s">
        <v>11</v>
      </c>
    </row>
    <row r="13" spans="1:3" x14ac:dyDescent="0.45">
      <c r="A13" s="51" t="s">
        <v>52</v>
      </c>
      <c r="B13" s="50">
        <v>29868.84</v>
      </c>
      <c r="C13" s="35"/>
    </row>
    <row r="14" spans="1:3" x14ac:dyDescent="0.45">
      <c r="A14" s="51" t="s">
        <v>53</v>
      </c>
      <c r="B14" s="49">
        <v>36892.81</v>
      </c>
      <c r="C14" s="35"/>
    </row>
    <row r="15" spans="1:3" ht="15.75" thickBot="1" x14ac:dyDescent="0.5">
      <c r="A15" s="51" t="s">
        <v>62</v>
      </c>
      <c r="B15" s="36"/>
      <c r="C15" s="33">
        <f>B13+B14</f>
        <v>66761.649999999994</v>
      </c>
    </row>
    <row r="16" spans="1:3" ht="15.75" thickBot="1" x14ac:dyDescent="0.5">
      <c r="A16" s="51" t="s">
        <v>63</v>
      </c>
      <c r="B16" s="33">
        <f>H28</f>
        <v>43790</v>
      </c>
      <c r="C16" s="32"/>
    </row>
    <row r="17" spans="1:12" ht="31.15" thickBot="1" x14ac:dyDescent="0.5">
      <c r="A17" s="51" t="s">
        <v>64</v>
      </c>
      <c r="B17" s="33">
        <f>H65-H48</f>
        <v>37465</v>
      </c>
      <c r="C17" s="32"/>
    </row>
    <row r="18" spans="1:12" x14ac:dyDescent="0.45">
      <c r="A18" s="1"/>
      <c r="B18" s="32"/>
      <c r="C18" s="34"/>
    </row>
    <row r="19" spans="1:12" thickBot="1" x14ac:dyDescent="0.5">
      <c r="A19" s="52" t="s">
        <v>65</v>
      </c>
      <c r="B19" s="34"/>
      <c r="C19" s="33">
        <f>C15+B16-B17</f>
        <v>73086.649999999994</v>
      </c>
    </row>
    <row r="20" spans="1:12" ht="30.4" thickBot="1" x14ac:dyDescent="0.5">
      <c r="A20" s="52" t="s">
        <v>54</v>
      </c>
      <c r="C20" s="33">
        <f>C19-C15</f>
        <v>6325</v>
      </c>
    </row>
    <row r="22" spans="1:12" ht="60.4" thickBot="1" x14ac:dyDescent="0.5">
      <c r="A22" s="3" t="s">
        <v>0</v>
      </c>
      <c r="B22" s="4" t="s">
        <v>9</v>
      </c>
      <c r="C22" s="4" t="s">
        <v>8</v>
      </c>
      <c r="D22" s="4" t="s">
        <v>66</v>
      </c>
      <c r="E22" s="4" t="s">
        <v>69</v>
      </c>
      <c r="F22" s="4" t="s">
        <v>55</v>
      </c>
      <c r="G22" s="4" t="s">
        <v>60</v>
      </c>
      <c r="H22" s="40" t="s">
        <v>67</v>
      </c>
      <c r="I22" s="42"/>
      <c r="L22" s="31"/>
    </row>
    <row r="23" spans="1:12" x14ac:dyDescent="0.45">
      <c r="A23" s="6" t="s">
        <v>4</v>
      </c>
      <c r="B23" s="7">
        <v>33</v>
      </c>
      <c r="C23" s="7">
        <v>1200</v>
      </c>
      <c r="D23" s="8">
        <v>40800</v>
      </c>
      <c r="E23" s="9">
        <v>39600</v>
      </c>
      <c r="F23" s="9">
        <f>E23</f>
        <v>39600</v>
      </c>
      <c r="G23" s="9">
        <f>D23-E23</f>
        <v>1200</v>
      </c>
      <c r="H23" s="44">
        <f>B23*B2</f>
        <v>39600</v>
      </c>
      <c r="I23" s="43"/>
    </row>
    <row r="24" spans="1:12" x14ac:dyDescent="0.45">
      <c r="A24" s="10" t="s">
        <v>7</v>
      </c>
      <c r="B24" s="9">
        <v>4</v>
      </c>
      <c r="C24" s="9">
        <v>600</v>
      </c>
      <c r="D24" s="8">
        <v>2400</v>
      </c>
      <c r="E24" s="9">
        <v>2400</v>
      </c>
      <c r="F24" s="9">
        <f t="shared" ref="F24:F27" si="0">E24</f>
        <v>2400</v>
      </c>
      <c r="G24" s="9">
        <f t="shared" ref="G24:G28" si="1">D24-E24</f>
        <v>0</v>
      </c>
      <c r="H24" s="44">
        <f>B24*B3</f>
        <v>2400</v>
      </c>
      <c r="I24" s="43"/>
    </row>
    <row r="25" spans="1:12" x14ac:dyDescent="0.45">
      <c r="A25" s="10" t="s">
        <v>5</v>
      </c>
      <c r="B25" s="9">
        <v>10</v>
      </c>
      <c r="C25" s="9">
        <v>160</v>
      </c>
      <c r="D25" s="8">
        <v>1600</v>
      </c>
      <c r="E25" s="9">
        <v>1440</v>
      </c>
      <c r="F25" s="9">
        <v>1600</v>
      </c>
      <c r="G25" s="9">
        <f t="shared" si="1"/>
        <v>160</v>
      </c>
      <c r="H25" s="44">
        <f>B25*B4</f>
        <v>1600</v>
      </c>
      <c r="I25" s="43"/>
    </row>
    <row r="26" spans="1:12" x14ac:dyDescent="0.45">
      <c r="A26" s="10" t="s">
        <v>6</v>
      </c>
      <c r="B26" s="9">
        <v>12</v>
      </c>
      <c r="C26" s="9">
        <v>15</v>
      </c>
      <c r="D26" s="8">
        <v>180</v>
      </c>
      <c r="E26" s="9">
        <v>150</v>
      </c>
      <c r="F26" s="9">
        <f t="shared" si="0"/>
        <v>150</v>
      </c>
      <c r="G26" s="9">
        <f t="shared" si="1"/>
        <v>30</v>
      </c>
      <c r="H26" s="44">
        <f>B26*B5</f>
        <v>180</v>
      </c>
      <c r="I26" s="43"/>
    </row>
    <row r="27" spans="1:12" x14ac:dyDescent="0.45">
      <c r="A27" s="10" t="s">
        <v>14</v>
      </c>
      <c r="B27" s="11"/>
      <c r="C27" s="11"/>
      <c r="D27" s="12">
        <v>15</v>
      </c>
      <c r="E27" s="9">
        <v>8</v>
      </c>
      <c r="F27" s="9">
        <f t="shared" si="0"/>
        <v>8</v>
      </c>
      <c r="G27" s="9">
        <f t="shared" si="1"/>
        <v>7</v>
      </c>
      <c r="H27" s="45">
        <v>10</v>
      </c>
      <c r="I27" s="43"/>
    </row>
    <row r="28" spans="1:12" ht="15.75" thickBot="1" x14ac:dyDescent="0.5">
      <c r="A28" s="13" t="s">
        <v>1</v>
      </c>
      <c r="B28" s="9"/>
      <c r="C28" s="9"/>
      <c r="D28" s="14">
        <f>SUM(D23:D27)</f>
        <v>44995</v>
      </c>
      <c r="E28" s="14">
        <f>SUM(E23:E27)</f>
        <v>43598</v>
      </c>
      <c r="F28" s="14">
        <f>SUM(F23:F27)</f>
        <v>43758</v>
      </c>
      <c r="G28" s="9">
        <f t="shared" si="1"/>
        <v>1397</v>
      </c>
      <c r="H28" s="46">
        <f t="shared" ref="H28" si="2">SUM(H23:H27)</f>
        <v>43790</v>
      </c>
      <c r="I28" s="43"/>
    </row>
    <row r="29" spans="1:12" ht="15.75" thickBot="1" x14ac:dyDescent="0.5">
      <c r="A29" s="15" t="s">
        <v>2</v>
      </c>
      <c r="B29" s="9"/>
      <c r="C29" s="9"/>
      <c r="D29" s="9"/>
      <c r="E29" s="9"/>
      <c r="F29" s="9"/>
      <c r="G29" s="9"/>
      <c r="H29" s="44"/>
      <c r="I29" s="43"/>
    </row>
    <row r="30" spans="1:12" x14ac:dyDescent="0.45">
      <c r="A30" s="16" t="s">
        <v>15</v>
      </c>
      <c r="B30" s="9"/>
      <c r="C30" s="9"/>
      <c r="D30" s="9"/>
      <c r="E30" s="9"/>
      <c r="F30" s="9"/>
      <c r="G30" s="9"/>
      <c r="H30" s="44"/>
      <c r="I30" s="43"/>
    </row>
    <row r="31" spans="1:12" x14ac:dyDescent="0.45">
      <c r="A31" s="17" t="s">
        <v>16</v>
      </c>
      <c r="B31" s="9"/>
      <c r="C31" s="9"/>
      <c r="D31" s="12">
        <v>275</v>
      </c>
      <c r="E31" s="9">
        <v>50</v>
      </c>
      <c r="F31" s="9">
        <f>E31</f>
        <v>50</v>
      </c>
      <c r="G31" s="9">
        <f t="shared" ref="G31:G38" si="3">D31-E31</f>
        <v>225</v>
      </c>
      <c r="H31" s="45">
        <v>275</v>
      </c>
      <c r="I31" s="43"/>
    </row>
    <row r="32" spans="1:12" x14ac:dyDescent="0.45">
      <c r="A32" s="17" t="s">
        <v>17</v>
      </c>
      <c r="B32" s="9"/>
      <c r="C32" s="9"/>
      <c r="D32" s="12">
        <v>1000</v>
      </c>
      <c r="E32" s="9">
        <v>1043</v>
      </c>
      <c r="F32" s="9">
        <f t="shared" ref="F32:F35" si="4">E32</f>
        <v>1043</v>
      </c>
      <c r="G32" s="9">
        <f t="shared" si="3"/>
        <v>-43</v>
      </c>
      <c r="H32" s="45">
        <v>1100</v>
      </c>
      <c r="I32" s="43"/>
    </row>
    <row r="33" spans="1:12" x14ac:dyDescent="0.45">
      <c r="A33" s="17" t="s">
        <v>18</v>
      </c>
      <c r="B33" s="9"/>
      <c r="C33" s="9"/>
      <c r="D33" s="12">
        <v>925</v>
      </c>
      <c r="E33" s="9">
        <v>885</v>
      </c>
      <c r="F33" s="9">
        <f t="shared" si="4"/>
        <v>885</v>
      </c>
      <c r="G33" s="9">
        <f t="shared" si="3"/>
        <v>40</v>
      </c>
      <c r="H33" s="45">
        <v>900</v>
      </c>
      <c r="I33" s="43"/>
    </row>
    <row r="34" spans="1:12" x14ac:dyDescent="0.45">
      <c r="A34" s="17" t="s">
        <v>19</v>
      </c>
      <c r="B34" s="9"/>
      <c r="C34" s="9"/>
      <c r="D34" s="12">
        <v>125</v>
      </c>
      <c r="E34" s="9">
        <v>314</v>
      </c>
      <c r="F34" s="9">
        <f t="shared" si="4"/>
        <v>314</v>
      </c>
      <c r="G34" s="9">
        <f t="shared" si="3"/>
        <v>-189</v>
      </c>
      <c r="H34" s="45">
        <v>125</v>
      </c>
      <c r="I34" s="43"/>
    </row>
    <row r="35" spans="1:12" x14ac:dyDescent="0.45">
      <c r="A35" s="17" t="s">
        <v>48</v>
      </c>
      <c r="B35" s="9"/>
      <c r="C35" s="9"/>
      <c r="D35" s="18">
        <v>0</v>
      </c>
      <c r="E35" s="19">
        <v>0</v>
      </c>
      <c r="F35" s="9">
        <f t="shared" si="4"/>
        <v>0</v>
      </c>
      <c r="G35" s="9">
        <f t="shared" si="3"/>
        <v>0</v>
      </c>
      <c r="H35" s="47">
        <v>0</v>
      </c>
      <c r="I35" s="43"/>
    </row>
    <row r="36" spans="1:12" ht="15.75" thickBot="1" x14ac:dyDescent="0.5">
      <c r="A36" s="20" t="s">
        <v>42</v>
      </c>
      <c r="B36" s="9"/>
      <c r="C36" s="9"/>
      <c r="D36" s="14">
        <f>SUM(D31:D35)</f>
        <v>2325</v>
      </c>
      <c r="E36" s="14">
        <f>SUM(E31:E35)</f>
        <v>2292</v>
      </c>
      <c r="F36" s="14">
        <f>SUM(F31:F35)</f>
        <v>2292</v>
      </c>
      <c r="G36" s="9">
        <f t="shared" si="3"/>
        <v>33</v>
      </c>
      <c r="H36" s="46">
        <f>SUM(H31:H35)</f>
        <v>2400</v>
      </c>
      <c r="I36" s="43"/>
    </row>
    <row r="37" spans="1:12" ht="15.75" thickBot="1" x14ac:dyDescent="0.5">
      <c r="A37" s="21" t="s">
        <v>20</v>
      </c>
      <c r="B37" s="9"/>
      <c r="C37" s="9"/>
      <c r="D37" s="14">
        <v>400</v>
      </c>
      <c r="E37" s="14">
        <v>400</v>
      </c>
      <c r="F37" s="14">
        <f>E37</f>
        <v>400</v>
      </c>
      <c r="G37" s="9">
        <f t="shared" si="3"/>
        <v>0</v>
      </c>
      <c r="H37" s="48">
        <v>400</v>
      </c>
      <c r="I37" s="43"/>
    </row>
    <row r="38" spans="1:12" ht="15.75" thickBot="1" x14ac:dyDescent="0.5">
      <c r="A38" s="21" t="s">
        <v>21</v>
      </c>
      <c r="B38" s="9"/>
      <c r="C38" s="9"/>
      <c r="D38" s="14">
        <v>150</v>
      </c>
      <c r="E38" s="14">
        <f>D38</f>
        <v>150</v>
      </c>
      <c r="F38" s="14">
        <f>E38</f>
        <v>150</v>
      </c>
      <c r="G38" s="9">
        <f t="shared" si="3"/>
        <v>0</v>
      </c>
      <c r="H38" s="48">
        <v>150</v>
      </c>
      <c r="I38" s="43"/>
    </row>
    <row r="39" spans="1:12" ht="60.4" thickBot="1" x14ac:dyDescent="0.5">
      <c r="A39" s="3"/>
      <c r="B39" s="4"/>
      <c r="C39" s="4"/>
      <c r="D39" s="4" t="s">
        <v>68</v>
      </c>
      <c r="E39" s="4" t="s">
        <v>69</v>
      </c>
      <c r="F39" s="4" t="s">
        <v>55</v>
      </c>
      <c r="G39" s="4" t="s">
        <v>61</v>
      </c>
      <c r="H39" s="40" t="s">
        <v>67</v>
      </c>
      <c r="I39" s="42"/>
      <c r="L39" s="31"/>
    </row>
    <row r="40" spans="1:12" x14ac:dyDescent="0.45">
      <c r="A40" s="21" t="s">
        <v>22</v>
      </c>
      <c r="B40" s="9"/>
      <c r="C40" s="9"/>
      <c r="D40" s="12"/>
      <c r="E40" s="9"/>
      <c r="F40" s="9"/>
      <c r="G40" s="9"/>
      <c r="H40" s="44"/>
      <c r="I40" s="43"/>
    </row>
    <row r="41" spans="1:12" x14ac:dyDescent="0.45">
      <c r="A41" s="17" t="s">
        <v>23</v>
      </c>
      <c r="B41" s="9"/>
      <c r="C41" s="9"/>
      <c r="D41" s="12">
        <v>1000</v>
      </c>
      <c r="E41" s="9">
        <v>0</v>
      </c>
      <c r="F41" s="9">
        <v>425</v>
      </c>
      <c r="G41" s="9">
        <f t="shared" ref="G41:G65" si="5">D41-E41</f>
        <v>1000</v>
      </c>
      <c r="H41" s="45">
        <v>1000</v>
      </c>
      <c r="I41" s="43"/>
    </row>
    <row r="42" spans="1:12" x14ac:dyDescent="0.45">
      <c r="A42" s="22" t="s">
        <v>24</v>
      </c>
      <c r="B42" s="9"/>
      <c r="C42" s="9"/>
      <c r="D42" s="18">
        <v>4475</v>
      </c>
      <c r="E42" s="9">
        <v>1850</v>
      </c>
      <c r="F42" s="9">
        <v>4475</v>
      </c>
      <c r="G42" s="9">
        <f t="shared" si="5"/>
        <v>2625</v>
      </c>
      <c r="H42" s="45">
        <v>4475</v>
      </c>
      <c r="I42" s="43"/>
    </row>
    <row r="43" spans="1:12" ht="30.75" x14ac:dyDescent="0.45">
      <c r="A43" s="64" t="s">
        <v>59</v>
      </c>
      <c r="B43" s="9"/>
      <c r="C43" s="9"/>
      <c r="D43" s="18">
        <v>9500</v>
      </c>
      <c r="E43" s="9">
        <v>0</v>
      </c>
      <c r="F43" s="9">
        <v>0</v>
      </c>
      <c r="G43" s="9">
        <f t="shared" si="5"/>
        <v>9500</v>
      </c>
      <c r="H43" s="45">
        <v>8500</v>
      </c>
      <c r="I43" s="43"/>
    </row>
    <row r="44" spans="1:12" x14ac:dyDescent="0.45">
      <c r="A44" s="22" t="s">
        <v>25</v>
      </c>
      <c r="B44" s="9"/>
      <c r="C44" s="9"/>
      <c r="D44" s="18">
        <v>500</v>
      </c>
      <c r="E44" s="9">
        <v>100</v>
      </c>
      <c r="F44" s="9">
        <v>155</v>
      </c>
      <c r="G44" s="9">
        <f t="shared" si="5"/>
        <v>400</v>
      </c>
      <c r="H44" s="45">
        <v>500</v>
      </c>
      <c r="I44" s="43"/>
    </row>
    <row r="45" spans="1:12" x14ac:dyDescent="0.45">
      <c r="A45" s="22" t="s">
        <v>3</v>
      </c>
      <c r="B45" s="9"/>
      <c r="C45" s="9"/>
      <c r="D45" s="18">
        <v>1200</v>
      </c>
      <c r="E45" s="9">
        <v>2343</v>
      </c>
      <c r="F45" s="9">
        <v>826.58</v>
      </c>
      <c r="G45" s="9">
        <f t="shared" si="5"/>
        <v>-1143</v>
      </c>
      <c r="H45" s="45">
        <v>2400</v>
      </c>
      <c r="I45" s="43"/>
    </row>
    <row r="46" spans="1:12" ht="15.75" thickBot="1" x14ac:dyDescent="0.5">
      <c r="A46" s="23" t="s">
        <v>37</v>
      </c>
      <c r="B46" s="9"/>
      <c r="C46" s="9"/>
      <c r="D46" s="14">
        <f>SUM(D41:D45)</f>
        <v>16675</v>
      </c>
      <c r="E46" s="14">
        <f t="shared" ref="E46:H46" si="6">SUM(E41:E45)</f>
        <v>4293</v>
      </c>
      <c r="F46" s="14">
        <f t="shared" si="6"/>
        <v>5881.58</v>
      </c>
      <c r="G46" s="9">
        <f t="shared" si="5"/>
        <v>12382</v>
      </c>
      <c r="H46" s="46">
        <f t="shared" si="6"/>
        <v>16875</v>
      </c>
      <c r="I46" s="43"/>
    </row>
    <row r="47" spans="1:12" ht="15.75" thickBot="1" x14ac:dyDescent="0.5">
      <c r="A47" s="24" t="s">
        <v>26</v>
      </c>
      <c r="B47" s="9"/>
      <c r="C47" s="9"/>
      <c r="D47" s="14">
        <v>1790</v>
      </c>
      <c r="E47" s="14">
        <v>1777</v>
      </c>
      <c r="F47" s="14">
        <v>1726</v>
      </c>
      <c r="G47" s="9">
        <f t="shared" si="5"/>
        <v>13</v>
      </c>
      <c r="H47" s="48">
        <v>1790</v>
      </c>
      <c r="I47" s="43"/>
    </row>
    <row r="48" spans="1:12" ht="15.75" thickBot="1" x14ac:dyDescent="0.5">
      <c r="A48" s="21" t="s">
        <v>27</v>
      </c>
      <c r="B48" s="9"/>
      <c r="C48" s="9"/>
      <c r="D48" s="14">
        <v>6200</v>
      </c>
      <c r="E48" s="14">
        <v>6200</v>
      </c>
      <c r="F48" s="14">
        <v>6200</v>
      </c>
      <c r="G48" s="9">
        <f t="shared" si="5"/>
        <v>0</v>
      </c>
      <c r="H48" s="48">
        <v>6200</v>
      </c>
      <c r="I48" s="43"/>
    </row>
    <row r="49" spans="1:9" x14ac:dyDescent="0.45">
      <c r="A49" s="25" t="s">
        <v>28</v>
      </c>
      <c r="B49" s="9"/>
      <c r="C49" s="9"/>
      <c r="D49" s="18"/>
      <c r="E49" s="9"/>
      <c r="F49" s="9"/>
      <c r="G49" s="9">
        <f t="shared" si="5"/>
        <v>0</v>
      </c>
      <c r="H49" s="44"/>
      <c r="I49" s="43"/>
    </row>
    <row r="50" spans="1:9" x14ac:dyDescent="0.45">
      <c r="A50" s="62" t="s">
        <v>57</v>
      </c>
      <c r="B50" s="9"/>
      <c r="C50" s="9"/>
      <c r="D50" s="18">
        <v>11000</v>
      </c>
      <c r="E50" s="9">
        <v>11500</v>
      </c>
      <c r="F50" s="9">
        <v>0</v>
      </c>
      <c r="G50" s="9">
        <f t="shared" si="5"/>
        <v>-500</v>
      </c>
      <c r="H50" s="45">
        <v>0</v>
      </c>
      <c r="I50" s="43"/>
    </row>
    <row r="51" spans="1:9" x14ac:dyDescent="0.45">
      <c r="A51" s="26" t="s">
        <v>29</v>
      </c>
      <c r="B51" s="9"/>
      <c r="C51" s="9"/>
      <c r="D51" s="18">
        <v>0</v>
      </c>
      <c r="E51" s="9">
        <v>0</v>
      </c>
      <c r="F51" s="9">
        <v>0</v>
      </c>
      <c r="G51" s="9">
        <f t="shared" si="5"/>
        <v>0</v>
      </c>
      <c r="H51" s="45">
        <v>1000</v>
      </c>
      <c r="I51" s="43"/>
    </row>
    <row r="52" spans="1:9" ht="15.75" thickBot="1" x14ac:dyDescent="0.5">
      <c r="A52" s="27" t="s">
        <v>41</v>
      </c>
      <c r="B52" s="9"/>
      <c r="C52" s="9"/>
      <c r="D52" s="14">
        <f>SUM(D50:D51)</f>
        <v>11000</v>
      </c>
      <c r="E52" s="14">
        <f t="shared" ref="E52:H52" si="7">SUM(E50:E51)</f>
        <v>11500</v>
      </c>
      <c r="F52" s="14">
        <f t="shared" si="7"/>
        <v>0</v>
      </c>
      <c r="G52" s="9">
        <f t="shared" si="5"/>
        <v>-500</v>
      </c>
      <c r="H52" s="46">
        <f t="shared" si="7"/>
        <v>1000</v>
      </c>
      <c r="I52" s="43"/>
    </row>
    <row r="53" spans="1:9" ht="15.75" thickBot="1" x14ac:dyDescent="0.5">
      <c r="A53" s="25" t="s">
        <v>30</v>
      </c>
      <c r="B53" s="9"/>
      <c r="C53" s="9"/>
      <c r="D53" s="14">
        <v>4000</v>
      </c>
      <c r="E53" s="14">
        <v>4000</v>
      </c>
      <c r="F53" s="14">
        <v>4000</v>
      </c>
      <c r="G53" s="9">
        <f t="shared" si="5"/>
        <v>0</v>
      </c>
      <c r="H53" s="46">
        <v>4000</v>
      </c>
      <c r="I53" s="43"/>
    </row>
    <row r="54" spans="1:9" x14ac:dyDescent="0.45">
      <c r="A54" s="25" t="s">
        <v>31</v>
      </c>
      <c r="B54" s="9"/>
      <c r="C54" s="9"/>
      <c r="D54" s="18"/>
      <c r="E54" s="9"/>
      <c r="F54" s="9"/>
      <c r="G54" s="9">
        <f t="shared" si="5"/>
        <v>0</v>
      </c>
      <c r="H54" s="44"/>
      <c r="I54" s="43"/>
    </row>
    <row r="55" spans="1:9" x14ac:dyDescent="0.45">
      <c r="A55" s="26" t="s">
        <v>32</v>
      </c>
      <c r="B55" s="9"/>
      <c r="C55" s="9"/>
      <c r="D55" s="18">
        <v>0</v>
      </c>
      <c r="E55" s="9">
        <v>0</v>
      </c>
      <c r="F55" s="9">
        <v>0</v>
      </c>
      <c r="G55" s="9">
        <f t="shared" si="5"/>
        <v>0</v>
      </c>
      <c r="H55" s="45">
        <v>0</v>
      </c>
      <c r="I55" s="43"/>
    </row>
    <row r="56" spans="1:9" x14ac:dyDescent="0.45">
      <c r="A56" s="26" t="s">
        <v>33</v>
      </c>
      <c r="B56" s="9"/>
      <c r="C56" s="9"/>
      <c r="D56" s="18">
        <v>0</v>
      </c>
      <c r="E56" s="9">
        <v>0</v>
      </c>
      <c r="F56" s="9">
        <v>0</v>
      </c>
      <c r="G56" s="9">
        <f t="shared" si="5"/>
        <v>0</v>
      </c>
      <c r="H56" s="45">
        <v>0</v>
      </c>
      <c r="I56" s="43"/>
    </row>
    <row r="57" spans="1:9" ht="15.75" thickBot="1" x14ac:dyDescent="0.5">
      <c r="A57" s="27" t="s">
        <v>40</v>
      </c>
      <c r="B57" s="9"/>
      <c r="C57" s="9"/>
      <c r="D57" s="14">
        <f>SUM(D55:D56)</f>
        <v>0</v>
      </c>
      <c r="E57" s="14">
        <f t="shared" ref="E57:H57" si="8">SUM(E55:E56)</f>
        <v>0</v>
      </c>
      <c r="F57" s="14">
        <f t="shared" si="8"/>
        <v>0</v>
      </c>
      <c r="G57" s="9">
        <f t="shared" si="5"/>
        <v>0</v>
      </c>
      <c r="H57" s="46">
        <f t="shared" si="8"/>
        <v>0</v>
      </c>
      <c r="I57" s="43"/>
    </row>
    <row r="58" spans="1:9" x14ac:dyDescent="0.45">
      <c r="A58" s="25" t="s">
        <v>34</v>
      </c>
      <c r="B58" s="9"/>
      <c r="C58" s="9"/>
      <c r="D58" s="18"/>
      <c r="E58" s="9"/>
      <c r="F58" s="9"/>
      <c r="G58" s="9">
        <f t="shared" si="5"/>
        <v>0</v>
      </c>
      <c r="H58" s="44"/>
      <c r="I58" s="43"/>
    </row>
    <row r="59" spans="1:9" x14ac:dyDescent="0.45">
      <c r="A59" s="26" t="s">
        <v>35</v>
      </c>
      <c r="B59" s="9"/>
      <c r="C59" s="9"/>
      <c r="D59" s="18">
        <v>3809</v>
      </c>
      <c r="E59" s="9">
        <v>3565.76</v>
      </c>
      <c r="F59" s="18">
        <v>3809.46</v>
      </c>
      <c r="G59" s="9">
        <f t="shared" si="5"/>
        <v>243.23999999999978</v>
      </c>
      <c r="H59" s="45">
        <v>3800</v>
      </c>
      <c r="I59" s="43"/>
    </row>
    <row r="60" spans="1:9" x14ac:dyDescent="0.45">
      <c r="A60" s="26" t="s">
        <v>47</v>
      </c>
      <c r="B60" s="9"/>
      <c r="C60" s="9"/>
      <c r="D60" s="18">
        <v>610</v>
      </c>
      <c r="E60" s="9">
        <v>604.54999999999995</v>
      </c>
      <c r="F60" s="9">
        <v>604.54999999999995</v>
      </c>
      <c r="G60" s="9">
        <f t="shared" si="5"/>
        <v>5.4500000000000455</v>
      </c>
      <c r="H60" s="45">
        <v>900</v>
      </c>
      <c r="I60" s="43"/>
    </row>
    <row r="61" spans="1:9" x14ac:dyDescent="0.45">
      <c r="A61" s="62" t="s">
        <v>58</v>
      </c>
      <c r="B61" s="9"/>
      <c r="C61" s="9"/>
      <c r="D61" s="18">
        <v>0</v>
      </c>
      <c r="E61" s="9">
        <v>0</v>
      </c>
      <c r="F61" s="9">
        <v>0</v>
      </c>
      <c r="G61" s="9">
        <f t="shared" si="5"/>
        <v>0</v>
      </c>
      <c r="H61" s="45">
        <v>0</v>
      </c>
      <c r="I61" s="43"/>
    </row>
    <row r="62" spans="1:9" x14ac:dyDescent="0.45">
      <c r="A62" s="28" t="s">
        <v>36</v>
      </c>
      <c r="B62" s="9"/>
      <c r="C62" s="9"/>
      <c r="D62" s="18">
        <v>5000</v>
      </c>
      <c r="E62" s="9">
        <v>3517</v>
      </c>
      <c r="F62" s="9">
        <v>4368.72</v>
      </c>
      <c r="G62" s="9">
        <f t="shared" si="5"/>
        <v>1483</v>
      </c>
      <c r="H62" s="45">
        <v>6000</v>
      </c>
      <c r="I62" s="43"/>
    </row>
    <row r="63" spans="1:9" x14ac:dyDescent="0.45">
      <c r="A63" s="26" t="s">
        <v>56</v>
      </c>
      <c r="B63" s="9"/>
      <c r="C63" s="9"/>
      <c r="D63" s="18">
        <v>250</v>
      </c>
      <c r="E63" s="9">
        <v>0</v>
      </c>
      <c r="F63" s="9">
        <v>140</v>
      </c>
      <c r="G63" s="9">
        <f t="shared" si="5"/>
        <v>250</v>
      </c>
      <c r="H63" s="45">
        <v>150</v>
      </c>
      <c r="I63" s="43"/>
    </row>
    <row r="64" spans="1:9" ht="15.75" thickBot="1" x14ac:dyDescent="0.5">
      <c r="A64" s="27" t="s">
        <v>39</v>
      </c>
      <c r="B64" s="9"/>
      <c r="C64" s="9"/>
      <c r="D64" s="14">
        <f>SUM(D59:D63)</f>
        <v>9669</v>
      </c>
      <c r="E64" s="14">
        <f>SUM(E59:E63)</f>
        <v>7687.31</v>
      </c>
      <c r="F64" s="14">
        <f>SUM(F59:F63)</f>
        <v>8922.73</v>
      </c>
      <c r="G64" s="9">
        <f t="shared" si="5"/>
        <v>1981.6899999999996</v>
      </c>
      <c r="H64" s="46">
        <f>SUM(H59:H63)</f>
        <v>10850</v>
      </c>
      <c r="I64" s="43"/>
    </row>
    <row r="65" spans="1:9" ht="15.75" thickBot="1" x14ac:dyDescent="0.5">
      <c r="A65" s="29" t="s">
        <v>38</v>
      </c>
      <c r="B65" s="9"/>
      <c r="C65" s="9"/>
      <c r="D65" s="14">
        <f>D36+D37+D38+D46+D47+D48+D52+D53+D57+D64</f>
        <v>52209</v>
      </c>
      <c r="E65" s="14">
        <f>E36+E37+E38+E46+E47+E48+E52+E53+E57+E64</f>
        <v>38299.31</v>
      </c>
      <c r="F65" s="14">
        <f>F36+F37+F38+F46+F47+F48+F52+F53+F57+F64</f>
        <v>29572.31</v>
      </c>
      <c r="G65" s="9">
        <f t="shared" si="5"/>
        <v>13909.690000000002</v>
      </c>
      <c r="H65" s="46">
        <f>H36+H37+H38+H46+H47+H48+H52+H53+H57+H64</f>
        <v>43665</v>
      </c>
      <c r="I65" s="43"/>
    </row>
    <row r="67" spans="1:9" x14ac:dyDescent="0.45">
      <c r="A67" s="63"/>
      <c r="D67" s="37"/>
      <c r="E67" s="37"/>
    </row>
    <row r="69" spans="1:9" x14ac:dyDescent="0.45">
      <c r="D69" s="30"/>
    </row>
    <row r="70" spans="1:9" x14ac:dyDescent="0.45">
      <c r="D70" s="30"/>
    </row>
  </sheetData>
  <mergeCells count="1">
    <mergeCell ref="A11:C11"/>
  </mergeCells>
  <pageMargins left="0.7" right="0.7" top="0.75" bottom="0.75" header="0.3" footer="0.3"/>
  <pageSetup orientation="landscape" horizontalDpi="200" verticalDpi="200" r:id="rId1"/>
  <rowBreaks count="2" manualBreakCount="2">
    <brk id="21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Budget 2021-2022 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lake</dc:creator>
  <cp:lastModifiedBy>Steve Price - gmail</cp:lastModifiedBy>
  <cp:lastPrinted>2021-07-14T18:00:01Z</cp:lastPrinted>
  <dcterms:created xsi:type="dcterms:W3CDTF">2012-07-15T18:50:36Z</dcterms:created>
  <dcterms:modified xsi:type="dcterms:W3CDTF">2021-07-14T18:01:26Z</dcterms:modified>
</cp:coreProperties>
</file>