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uck\Desktop\"/>
    </mc:Choice>
  </mc:AlternateContent>
  <xr:revisionPtr revIDLastSave="0" documentId="8_{2E67B80E-1AC0-412D-95A4-27E002E3D7A4}" xr6:coauthVersionLast="47" xr6:coauthVersionMax="47" xr10:uidLastSave="{00000000-0000-0000-0000-000000000000}"/>
  <bookViews>
    <workbookView xWindow="-120" yWindow="-120" windowWidth="29040" windowHeight="15840" xr2:uid="{EED215CE-62BF-487C-AD33-E0EA35486CA4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2" l="1"/>
  <c r="L33" i="2"/>
  <c r="N33" i="2"/>
  <c r="P33" i="2"/>
  <c r="I19" i="2"/>
  <c r="L19" i="2"/>
  <c r="N19" i="2"/>
  <c r="P19" i="2"/>
  <c r="I2" i="2"/>
  <c r="L2" i="2"/>
  <c r="N2" i="2"/>
  <c r="P2" i="2"/>
  <c r="I3" i="2"/>
  <c r="L3" i="2"/>
  <c r="N3" i="2"/>
  <c r="P3" i="2"/>
  <c r="I4" i="2"/>
  <c r="L4" i="2"/>
  <c r="N4" i="2"/>
  <c r="P4" i="2"/>
  <c r="I5" i="2"/>
  <c r="L5" i="2"/>
  <c r="N5" i="2"/>
  <c r="P5" i="2"/>
  <c r="I6" i="2"/>
  <c r="L6" i="2"/>
  <c r="N6" i="2"/>
  <c r="P6" i="2"/>
  <c r="I7" i="2"/>
  <c r="L7" i="2"/>
  <c r="N7" i="2"/>
  <c r="P7" i="2"/>
  <c r="I8" i="2"/>
  <c r="L8" i="2"/>
  <c r="N8" i="2"/>
  <c r="P8" i="2"/>
  <c r="I9" i="2"/>
  <c r="L9" i="2"/>
  <c r="N9" i="2"/>
  <c r="P9" i="2"/>
  <c r="I10" i="2"/>
  <c r="L10" i="2"/>
  <c r="N10" i="2"/>
  <c r="P10" i="2"/>
  <c r="I11" i="2"/>
  <c r="L11" i="2"/>
  <c r="N11" i="2"/>
  <c r="P11" i="2"/>
  <c r="I12" i="2"/>
  <c r="L12" i="2"/>
  <c r="N12" i="2"/>
  <c r="P12" i="2"/>
  <c r="I13" i="2"/>
  <c r="L13" i="2"/>
  <c r="N13" i="2"/>
  <c r="P13" i="2"/>
  <c r="I14" i="2"/>
  <c r="L14" i="2"/>
  <c r="N14" i="2"/>
  <c r="P14" i="2"/>
  <c r="I15" i="2"/>
  <c r="L15" i="2"/>
  <c r="N15" i="2"/>
  <c r="P15" i="2"/>
  <c r="I16" i="2"/>
  <c r="L16" i="2"/>
  <c r="N16" i="2"/>
  <c r="P16" i="2"/>
  <c r="I17" i="2"/>
  <c r="L17" i="2"/>
  <c r="N17" i="2"/>
  <c r="P17" i="2"/>
  <c r="I18" i="2"/>
  <c r="L18" i="2"/>
  <c r="N18" i="2"/>
  <c r="P18" i="2"/>
  <c r="I20" i="2"/>
  <c r="L20" i="2"/>
  <c r="N20" i="2"/>
  <c r="P20" i="2"/>
  <c r="I21" i="2"/>
  <c r="L21" i="2"/>
  <c r="N21" i="2"/>
  <c r="P21" i="2"/>
  <c r="I22" i="2"/>
  <c r="L22" i="2"/>
  <c r="N22" i="2"/>
  <c r="P22" i="2"/>
  <c r="I23" i="2"/>
  <c r="L23" i="2"/>
  <c r="N23" i="2"/>
  <c r="P23" i="2"/>
  <c r="I24" i="2"/>
  <c r="L24" i="2"/>
  <c r="N24" i="2"/>
  <c r="P24" i="2"/>
  <c r="I25" i="2"/>
  <c r="L25" i="2"/>
  <c r="N25" i="2"/>
  <c r="P25" i="2"/>
  <c r="I26" i="2"/>
  <c r="L26" i="2"/>
  <c r="N26" i="2"/>
  <c r="P26" i="2"/>
  <c r="I27" i="2"/>
  <c r="L27" i="2"/>
  <c r="N27" i="2"/>
  <c r="P27" i="2"/>
  <c r="I28" i="2"/>
  <c r="L28" i="2"/>
  <c r="N28" i="2"/>
  <c r="P28" i="2"/>
  <c r="I29" i="2"/>
  <c r="L29" i="2"/>
  <c r="N29" i="2"/>
  <c r="P29" i="2"/>
  <c r="I30" i="2"/>
  <c r="L30" i="2"/>
  <c r="N30" i="2"/>
  <c r="P30" i="2"/>
  <c r="I31" i="2"/>
  <c r="L31" i="2"/>
  <c r="N31" i="2"/>
  <c r="P31" i="2"/>
  <c r="I32" i="2"/>
  <c r="L32" i="2"/>
  <c r="N32" i="2"/>
  <c r="P32" i="2"/>
  <c r="I34" i="2"/>
  <c r="L34" i="2"/>
  <c r="N34" i="2"/>
  <c r="P34" i="2"/>
  <c r="I35" i="2"/>
  <c r="L35" i="2"/>
  <c r="N35" i="2"/>
  <c r="P35" i="2"/>
  <c r="I36" i="2"/>
  <c r="L36" i="2"/>
  <c r="N36" i="2"/>
  <c r="P36" i="2"/>
  <c r="D37" i="2"/>
  <c r="G37" i="2"/>
  <c r="H37" i="2"/>
  <c r="J37" i="2"/>
  <c r="L37" i="2"/>
  <c r="M37" i="2"/>
  <c r="P37" i="2"/>
  <c r="I38" i="2"/>
  <c r="N38" i="2"/>
  <c r="Q38" i="2"/>
  <c r="I39" i="2"/>
  <c r="N39" i="2"/>
  <c r="R19" i="2" l="1"/>
  <c r="R33" i="2"/>
  <c r="R2" i="2"/>
  <c r="R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4" i="2"/>
  <c r="R35" i="2"/>
  <c r="R36" i="2"/>
  <c r="R37" i="2"/>
  <c r="Q39" i="2" l="1"/>
  <c r="S39" i="2" s="1"/>
</calcChain>
</file>

<file path=xl/sharedStrings.xml><?xml version="1.0" encoding="utf-8"?>
<sst xmlns="http://schemas.openxmlformats.org/spreadsheetml/2006/main" count="401" uniqueCount="147">
  <si>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</si>
  <si>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</si>
  <si>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</si>
  <si>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</si>
  <si>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</si>
  <si>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</si>
  <si>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</si>
  <si>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</si>
  <si>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</si>
  <si>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</si>
  <si>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</si>
  <si>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</si>
  <si>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</si>
  <si>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</si>
  <si>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</si>
  <si>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</si>
  <si>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</si>
  <si>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</si>
  <si>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</si>
  <si>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</si>
  <si>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</si>
  <si>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</si>
  <si>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</si>
  <si>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</si>
  <si>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</si>
  <si>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</si>
  <si>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</si>
  <si>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</si>
  <si>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</si>
  <si>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</si>
  <si>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</si>
  <si>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</si>
  <si>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</si>
  <si>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</si>
  <si>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</si>
  <si>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</si>
  <si>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</si>
  <si>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</si>
  <si>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</si>
  <si>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05-029-007-00</t>
  </si>
  <si>
    <t>4727 SKYLINE DR</t>
  </si>
  <si>
    <t>WD</t>
  </si>
  <si>
    <t>03-ARM'S LENGTH</t>
  </si>
  <si>
    <t>4511</t>
  </si>
  <si>
    <t>1 STORY</t>
  </si>
  <si>
    <t>No</t>
  </si>
  <si>
    <t xml:space="preserve">  /  /    </t>
  </si>
  <si>
    <t>05-029-009-50, 05-029-009-25, 05-029-011-02, 05-029-011-03</t>
  </si>
  <si>
    <t>RAINBOW LAKE SUB 2 WATER FRONT</t>
  </si>
  <si>
    <t>05-280-072-00</t>
  </si>
  <si>
    <t>4787 SKYLINE DR</t>
  </si>
  <si>
    <t>4011 RAINBOW BACKLOTS</t>
  </si>
  <si>
    <t>05-340-109-00</t>
  </si>
  <si>
    <t>4819 SHORE LN DR</t>
  </si>
  <si>
    <t>4512</t>
  </si>
  <si>
    <t>1.5 STORY</t>
  </si>
  <si>
    <t>SEWER</t>
  </si>
  <si>
    <t>4012 RAINBOW WATERFRONT</t>
  </si>
  <si>
    <t>05-340-116-00</t>
  </si>
  <si>
    <t>4987 SUNSET DR</t>
  </si>
  <si>
    <t>05-340-115-00</t>
  </si>
  <si>
    <t>05-340-125-00</t>
  </si>
  <si>
    <t>4970 LAKESIDE DR</t>
  </si>
  <si>
    <t>MANUFACTURED</t>
  </si>
  <si>
    <t>05-340-138-00</t>
  </si>
  <si>
    <t>4763 LAKESIDE DR</t>
  </si>
  <si>
    <t>05-340-139-00</t>
  </si>
  <si>
    <t>4753 LAKESIDE DR</t>
  </si>
  <si>
    <t>05-340-154-00</t>
  </si>
  <si>
    <t>4743 LAKESIDE DR</t>
  </si>
  <si>
    <t>05-340-163-00</t>
  </si>
  <si>
    <t>4643 LAKESIDE DR</t>
  </si>
  <si>
    <t>05-760-094-00</t>
  </si>
  <si>
    <t>9959 WOODLAWN DR</t>
  </si>
  <si>
    <t>4530</t>
  </si>
  <si>
    <t>05-760-115-00</t>
  </si>
  <si>
    <t>9620 WOODLAWN DR</t>
  </si>
  <si>
    <t>05-800-004-00</t>
  </si>
  <si>
    <t>9025 LAKESIDE DR</t>
  </si>
  <si>
    <t>4600</t>
  </si>
  <si>
    <t>RAINBOW LAKE HEIGHTS W F</t>
  </si>
  <si>
    <t>05-800-030-00</t>
  </si>
  <si>
    <t>9201 LAKESIDE DR</t>
  </si>
  <si>
    <t>05-800-059-10</t>
  </si>
  <si>
    <t>9315 LAKESIDE DR</t>
  </si>
  <si>
    <t>05-800-129-00</t>
  </si>
  <si>
    <t>4157 W ROOSEVELT RD</t>
  </si>
  <si>
    <t>4610</t>
  </si>
  <si>
    <t>RAINBOW LAKE WEST-WATER FRONT</t>
  </si>
  <si>
    <t>05-825-088-00</t>
  </si>
  <si>
    <t>9919 LAKESIDE DR</t>
  </si>
  <si>
    <t>MLC</t>
  </si>
  <si>
    <t>05-825-100-00</t>
  </si>
  <si>
    <t>9832 LAKESIDE DR</t>
  </si>
  <si>
    <t>1.75 STORY</t>
  </si>
  <si>
    <t>05-825-115-00</t>
  </si>
  <si>
    <t>05-825-116-00</t>
  </si>
  <si>
    <t>4648 FAWN DR</t>
  </si>
  <si>
    <t>19-MULTI PARCEL ARM'S LENGTH</t>
  </si>
  <si>
    <t>05-825-162-00</t>
  </si>
  <si>
    <t>10519 HARDWOOD TRAIL</t>
  </si>
  <si>
    <t>05-825-184-00</t>
  </si>
  <si>
    <t>10021 LAKESIDE DR</t>
  </si>
  <si>
    <t>05-825-195-00</t>
  </si>
  <si>
    <t>4322 GOLD DUST PT</t>
  </si>
  <si>
    <t>05-825-198-00</t>
  </si>
  <si>
    <t>4381 GOLD DUST PT</t>
  </si>
  <si>
    <t>05-825-201-00</t>
  </si>
  <si>
    <t>4457 GOLD DUST POINT</t>
  </si>
  <si>
    <t>05-825-231-00</t>
  </si>
  <si>
    <t>10357 LAKESIDE DR</t>
  </si>
  <si>
    <t>05-825-240-00</t>
  </si>
  <si>
    <t>10510 HARDWOOD TRAIL</t>
  </si>
  <si>
    <t>05-825-276-10</t>
  </si>
  <si>
    <t>10257 OAKRIDGE DR</t>
  </si>
  <si>
    <t>05-825-277-00</t>
  </si>
  <si>
    <t>05-825-325-00</t>
  </si>
  <si>
    <t>4827 CAMPERS TR</t>
  </si>
  <si>
    <t>05-825-351-00</t>
  </si>
  <si>
    <t>10432 OAKRIDGE DR</t>
  </si>
  <si>
    <t>05-825-353-00</t>
  </si>
  <si>
    <t>10420 OAKRIDGE DR</t>
  </si>
  <si>
    <t>05-825-334-00</t>
  </si>
  <si>
    <t>05-825-358-00</t>
  </si>
  <si>
    <t>10338 OAKRIDGE DR</t>
  </si>
  <si>
    <t>05-825-380-00</t>
  </si>
  <si>
    <t>10302 THORNAPPLE DR</t>
  </si>
  <si>
    <t>05-825-381-00</t>
  </si>
  <si>
    <t>05-825-425-00</t>
  </si>
  <si>
    <t>10661 LAKESIDE DR</t>
  </si>
  <si>
    <t>2 STORY</t>
  </si>
  <si>
    <t>05-825-426-00, 05-825-424-01</t>
  </si>
  <si>
    <t>05-825-435-00</t>
  </si>
  <si>
    <t>10823 LAKESIDE DR</t>
  </si>
  <si>
    <t>05-825-464-00</t>
  </si>
  <si>
    <t>11054 LAKESIDE DR</t>
  </si>
  <si>
    <t>05-825-472-00</t>
  </si>
  <si>
    <t>11166 LAKESIDE DR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</si>
  <si>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</si>
  <si>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</si>
  <si>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</si>
  <si>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</si>
  <si>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</si>
  <si>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</si>
  <si>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</si>
  <si>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</si>
  <si>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RAINBOW LAKES ECF 2024 1.105 CALCULATED AND APPLIED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</si>
</sst>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" fillId="3" borderId="1" xfId="0" applyFont="1" applyFill="1" applyBorder="1"/>
    <xf numFmtId="0" fontId="3" fillId="3" borderId="0" xfId="0" applyFont="1" applyFill="1" applyBorder="1"/>
    <xf numFmtId="0" fontId="3" fillId="3" borderId="2" xfId="0" applyFont="1" applyFill="1" applyBorder="1"/>
    <xf numFmtId="6" fontId="2" fillId="2" borderId="0" xfId="0" applyNumberFormat="1" applyFont="1" applyFill="1" applyAlignment="1">
      <alignment horizontal="center"/>
    </xf>
    <xf numFmtId="6" fontId="0" fillId="0" borderId="0" xfId="0" applyNumberFormat="1"/>
    <xf numFmtId="6" fontId="3" fillId="3" borderId="1" xfId="0" applyNumberFormat="1" applyFont="1" applyFill="1" applyBorder="1"/>
    <xf numFmtId="6" fontId="3" fillId="3" borderId="0" xfId="0" applyNumberFormat="1" applyFont="1" applyFill="1" applyBorder="1"/>
    <xf numFmtId="6" fontId="3" fillId="3" borderId="2" xfId="0" applyNumberFormat="1" applyFont="1" applyFill="1" applyBorder="1"/>
    <xf numFmtId="164" fontId="2" fillId="2" borderId="0" xfId="0" applyNumberFormat="1" applyFont="1" applyFill="1" applyAlignment="1">
      <alignment horizontal="center"/>
    </xf>
    <xf numFmtId="164" fontId="0" fillId="0" borderId="0" xfId="0" applyNumberFormat="1"/>
    <xf numFmtId="164" fontId="3" fillId="3" borderId="1" xfId="0" applyNumberFormat="1" applyFont="1" applyFill="1" applyBorder="1"/>
    <xf numFmtId="164" fontId="3" fillId="3" borderId="0" xfId="0" applyNumberFormat="1" applyFont="1" applyFill="1" applyBorder="1"/>
    <xf numFmtId="164" fontId="3" fillId="3" borderId="2" xfId="0" applyNumberFormat="1" applyFont="1" applyFill="1" applyBorder="1"/>
    <xf numFmtId="165" fontId="2" fillId="2" borderId="0" xfId="0" applyNumberFormat="1" applyFont="1" applyFill="1" applyAlignment="1">
      <alignment horizontal="center"/>
    </xf>
    <xf numFmtId="165" fontId="0" fillId="0" borderId="0" xfId="0" applyNumberFormat="1"/>
    <xf numFmtId="165" fontId="3" fillId="3" borderId="1" xfId="0" applyNumberFormat="1" applyFont="1" applyFill="1" applyBorder="1"/>
    <xf numFmtId="165" fontId="3" fillId="3" borderId="0" xfId="0" applyNumberFormat="1" applyFont="1" applyFill="1" applyBorder="1"/>
    <xf numFmtId="165" fontId="3" fillId="3" borderId="2" xfId="0" applyNumberFormat="1" applyFont="1" applyFill="1" applyBorder="1"/>
    <xf numFmtId="166" fontId="2" fillId="2" borderId="0" xfId="0" applyNumberFormat="1" applyFont="1" applyFill="1" applyAlignment="1">
      <alignment horizontal="center"/>
    </xf>
    <xf numFmtId="166" fontId="0" fillId="0" borderId="0" xfId="0" applyNumberFormat="1"/>
    <xf numFmtId="166" fontId="3" fillId="3" borderId="1" xfId="0" applyNumberFormat="1" applyFont="1" applyFill="1" applyBorder="1"/>
    <xf numFmtId="166" fontId="3" fillId="3" borderId="0" xfId="0" applyNumberFormat="1" applyFont="1" applyFill="1" applyBorder="1"/>
    <xf numFmtId="166" fontId="3" fillId="3" borderId="2" xfId="0" applyNumberFormat="1" applyFont="1" applyFill="1" applyBorder="1"/>
    <xf numFmtId="38" fontId="2" fillId="2" borderId="0" xfId="0" applyNumberFormat="1" applyFont="1" applyFill="1" applyAlignment="1">
      <alignment horizontal="center"/>
    </xf>
    <xf numFmtId="38" fontId="0" fillId="0" borderId="0" xfId="0" applyNumberFormat="1"/>
    <xf numFmtId="38" fontId="3" fillId="3" borderId="1" xfId="0" applyNumberFormat="1" applyFont="1" applyFill="1" applyBorder="1"/>
    <xf numFmtId="38" fontId="3" fillId="3" borderId="0" xfId="0" applyNumberFormat="1" applyFont="1" applyFill="1" applyBorder="1"/>
    <xf numFmtId="38" fontId="3" fillId="3" borderId="2" xfId="0" applyNumberFormat="1" applyFont="1" applyFill="1" applyBorder="1"/>
    <xf numFmtId="167" fontId="2" fillId="2" borderId="0" xfId="0" applyNumberFormat="1" applyFont="1" applyFill="1" applyAlignment="1">
      <alignment horizontal="center"/>
    </xf>
    <xf numFmtId="167" fontId="0" fillId="0" borderId="0" xfId="0" applyNumberFormat="1"/>
    <xf numFmtId="167" fontId="3" fillId="3" borderId="1" xfId="0" applyNumberFormat="1" applyFont="1" applyFill="1" applyBorder="1"/>
    <xf numFmtId="167" fontId="3" fillId="3" borderId="0" xfId="0" applyNumberFormat="1" applyFont="1" applyFill="1" applyBorder="1"/>
    <xf numFmtId="167" fontId="3" fillId="3" borderId="2" xfId="0" applyNumberFormat="1" applyFont="1" applyFill="1" applyBorder="1"/>
    <xf numFmtId="49" fontId="2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3" fillId="3" borderId="1" xfId="0" applyNumberFormat="1" applyFont="1" applyFill="1" applyBorder="1" applyAlignment="1">
      <alignment horizontal="right"/>
    </xf>
    <xf numFmtId="49" fontId="3" fillId="3" borderId="0" xfId="0" applyNumberFormat="1" applyFont="1" applyFill="1" applyBorder="1" applyAlignment="1">
      <alignment horizontal="right"/>
    </xf>
    <xf numFmtId="49" fontId="0" fillId="0" borderId="0" xfId="0" applyNumberFormat="1" applyAlignment="1">
      <alignment horizontal="right"/>
    </xf>
    <xf numFmtId="168" fontId="2" fillId="2" borderId="0" xfId="0" applyNumberFormat="1" applyFont="1" applyFill="1" applyAlignment="1">
      <alignment horizontal="center"/>
    </xf>
    <xf numFmtId="168" fontId="0" fillId="0" borderId="0" xfId="0" applyNumberFormat="1"/>
    <xf numFmtId="168" fontId="3" fillId="3" borderId="1" xfId="0" applyNumberFormat="1" applyFont="1" applyFill="1" applyBorder="1"/>
    <xf numFmtId="168" fontId="3" fillId="3" borderId="0" xfId="0" applyNumberFormat="1" applyFont="1" applyFill="1" applyBorder="1"/>
    <xf numFmtId="168" fontId="3" fillId="3" borderId="2" xfId="0" applyNumberFormat="1" applyFont="1" applyFill="1" applyBorder="1"/>
    <xf numFmtId="168" fontId="3" fillId="3" borderId="2" xfId="0" applyNumberFormat="1" applyFont="1" applyFill="1" applyBorder="1" applyAlignment="1">
      <alignment horizontal="right"/>
    </xf>
    <xf numFmtId="165" fontId="1" fillId="0" borderId="0" xfId="0" applyNumberFormat="1" applyFont="1"/>
    <xf numFmtId="6" fontId="1" fillId="0" borderId="0" xfId="0" applyNumberFormat="1" applyFont="1"/>
    <xf numFmtId="164" fontId="1" fillId="0" borderId="0" xfId="0" applyNumberFormat="1" applyFont="1"/>
    <xf numFmtId="166" fontId="1" fillId="0" borderId="0" xfId="0" applyNumberFormat="1" applyFont="1"/>
    <xf numFmtId="38" fontId="1" fillId="0" borderId="0" xfId="0" applyNumberFormat="1" applyFont="1"/>
    <xf numFmtId="167" fontId="1" fillId="0" borderId="0" xfId="0" applyNumberFormat="1" applyFont="1"/>
    <xf numFmtId="49" fontId="1" fillId="0" borderId="0" xfId="0" applyNumberFormat="1" applyFont="1" applyAlignment="1">
      <alignment horizontal="right"/>
    </xf>
    <xf numFmtId="168" fontId="1" fillId="0" borderId="0" xfId="0" applyNumberFormat="1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3CF42-86E3-4923-8FAE-1B71A7A7A5E2}">
  <dimension ref="A1:BL41"/>
  <sheetViews>
    <sheetView tabSelected="1" topLeftCell="A7" workbookViewId="0">
      <selection activeCell="B41" sqref="A41:XFD41"/>
    </sheetView>
  </sheetViews>
  <sheetFormatPr defaultRowHeight="15" x14ac:dyDescent="0.25"/>
  <cols>
    <col min="1" max="1" width="14.28515625" bestFit="1" customWidth="1"/>
    <col min="2" max="2" width="23.140625" bestFit="1" customWidth="1"/>
    <col min="3" max="3" width="9.28515625" style="18" bestFit="1" customWidth="1"/>
    <col min="4" max="4" width="11.85546875" style="8" bestFit="1" customWidth="1"/>
    <col min="5" max="5" width="5.5703125" bestFit="1" customWidth="1"/>
    <col min="6" max="6" width="30.140625" bestFit="1" customWidth="1"/>
    <col min="7" max="7" width="11.85546875" style="8" bestFit="1" customWidth="1"/>
    <col min="8" max="8" width="14.7109375" style="8" bestFit="1" customWidth="1"/>
    <col min="9" max="9" width="12.85546875" style="13" bestFit="1" customWidth="1"/>
    <col min="10" max="10" width="13.42578125" style="8" bestFit="1" customWidth="1"/>
    <col min="11" max="11" width="11" style="8" bestFit="1" customWidth="1"/>
    <col min="12" max="12" width="13.5703125" style="8" bestFit="1" customWidth="1"/>
    <col min="13" max="13" width="12.7109375" style="8" bestFit="1" customWidth="1"/>
    <col min="14" max="14" width="7" style="23" bestFit="1" customWidth="1"/>
    <col min="15" max="15" width="10.140625" style="28" bestFit="1" customWidth="1"/>
    <col min="16" max="16" width="15.5703125" style="33" bestFit="1" customWidth="1"/>
    <col min="17" max="17" width="11.5703125" style="41" bestFit="1" customWidth="1"/>
    <col min="18" max="18" width="18.85546875" style="43" bestFit="1" customWidth="1"/>
    <col min="19" max="19" width="16" bestFit="1" customWidth="1"/>
    <col min="20" max="20" width="9.42578125" bestFit="1" customWidth="1"/>
    <col min="21" max="21" width="10.7109375" style="8" bestFit="1" customWidth="1"/>
    <col min="22" max="22" width="11.5703125" bestFit="1" customWidth="1"/>
    <col min="23" max="23" width="10.42578125" style="18" bestFit="1" customWidth="1"/>
    <col min="24" max="24" width="54" bestFit="1" customWidth="1"/>
    <col min="25" max="25" width="34.140625" bestFit="1" customWidth="1"/>
    <col min="26" max="27" width="13.7109375" bestFit="1" customWidth="1"/>
    <col min="28" max="28" width="18" bestFit="1" customWidth="1"/>
    <col min="29" max="29" width="6.85546875" bestFit="1" customWidth="1"/>
    <col min="30" max="30" width="13.140625" bestFit="1" customWidth="1"/>
    <col min="31" max="31" width="6.5703125" bestFit="1" customWidth="1"/>
    <col min="32" max="32" width="19.85546875" bestFit="1" customWidth="1"/>
    <col min="33" max="33" width="16.42578125" bestFit="1" customWidth="1"/>
    <col min="34" max="34" width="15.42578125" bestFit="1" customWidth="1"/>
    <col min="35" max="35" width="11" bestFit="1" customWidth="1"/>
    <col min="36" max="36" width="16.85546875" bestFit="1" customWidth="1"/>
    <col min="37" max="37" width="21.5703125" bestFit="1" customWidth="1"/>
    <col min="38" max="38" width="21" bestFit="1" customWidth="1"/>
    <col min="39" max="39" width="16.5703125" bestFit="1" customWidth="1"/>
  </cols>
  <sheetData>
    <row r="1" spans="1:64" x14ac:dyDescent="0.25">
      <c r="A1" s="2" t="s">
        <v>0</v>
      </c>
      <c r="B1" s="2" t="s">
        <v>1</v>
      </c>
      <c r="C1" s="17" t="s">
        <v>2</v>
      </c>
      <c r="D1" s="7" t="s">
        <v>3</v>
      </c>
      <c r="E1" s="2" t="s">
        <v>4</v>
      </c>
      <c r="F1" s="2" t="s">
        <v>5</v>
      </c>
      <c r="G1" s="7" t="s">
        <v>6</v>
      </c>
      <c r="H1" s="7" t="s">
        <v>7</v>
      </c>
      <c r="I1" s="12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22" t="s">
        <v>13</v>
      </c>
      <c r="O1" s="27" t="s">
        <v>14</v>
      </c>
      <c r="P1" s="32" t="s">
        <v>15</v>
      </c>
      <c r="Q1" s="37" t="s">
        <v>16</v>
      </c>
      <c r="R1" s="42" t="s">
        <v>17</v>
      </c>
      <c r="S1" s="2" t="s">
        <v>18</v>
      </c>
      <c r="T1" s="2" t="s">
        <v>19</v>
      </c>
      <c r="U1" s="7" t="s">
        <v>20</v>
      </c>
      <c r="V1" s="2" t="s">
        <v>21</v>
      </c>
      <c r="W1" s="17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</row>
    <row r="2" spans="1:64" x14ac:dyDescent="0.25">
      <c r="A2" t="s">
        <v>39</v>
      </c>
      <c r="B2" t="s">
        <v>40</v>
      </c>
      <c r="C2" s="18">
        <v>44364</v>
      </c>
      <c r="D2" s="8">
        <v>640000</v>
      </c>
      <c r="E2" t="s">
        <v>41</v>
      </c>
      <c r="F2" t="s">
        <v>42</v>
      </c>
      <c r="G2" s="8">
        <v>640000</v>
      </c>
      <c r="H2" s="8">
        <v>240300</v>
      </c>
      <c r="I2" s="13">
        <f>H2/G2*100</f>
        <v>37.546875</v>
      </c>
      <c r="J2" s="8">
        <v>476915</v>
      </c>
      <c r="K2" s="8">
        <v>289698</v>
      </c>
      <c r="L2" s="8">
        <f>G2-K2</f>
        <v>350302</v>
      </c>
      <c r="M2" s="8">
        <v>202835.3125</v>
      </c>
      <c r="N2" s="23">
        <f>L2/M2</f>
        <v>1.7270266980755631</v>
      </c>
      <c r="O2" s="28">
        <v>2770</v>
      </c>
      <c r="P2" s="33">
        <f>L2/O2</f>
        <v>126.46281588447654</v>
      </c>
      <c r="Q2" s="38" t="s">
        <v>43</v>
      </c>
      <c r="R2" s="43">
        <f>ABS(N39-N2)*100</f>
        <v>57.561518744916441</v>
      </c>
      <c r="S2" t="s">
        <v>44</v>
      </c>
      <c r="U2" s="8">
        <v>260181</v>
      </c>
      <c r="V2" t="s">
        <v>45</v>
      </c>
      <c r="W2" s="18" t="s">
        <v>46</v>
      </c>
      <c r="X2" t="s">
        <v>47</v>
      </c>
      <c r="Y2" t="s">
        <v>48</v>
      </c>
      <c r="Z2">
        <v>401</v>
      </c>
      <c r="AA2">
        <v>62</v>
      </c>
      <c r="AL2" s="3"/>
      <c r="BC2" s="3"/>
      <c r="BE2" s="3"/>
    </row>
    <row r="3" spans="1:64" x14ac:dyDescent="0.25">
      <c r="A3" t="s">
        <v>49</v>
      </c>
      <c r="B3" t="s">
        <v>50</v>
      </c>
      <c r="C3" s="18">
        <v>44484</v>
      </c>
      <c r="D3" s="8">
        <v>185000</v>
      </c>
      <c r="E3" t="s">
        <v>41</v>
      </c>
      <c r="F3" t="s">
        <v>42</v>
      </c>
      <c r="G3" s="8">
        <v>185000</v>
      </c>
      <c r="H3" s="8">
        <v>68400</v>
      </c>
      <c r="I3" s="13">
        <f>H3/G3*100</f>
        <v>36.972972972972975</v>
      </c>
      <c r="J3" s="8">
        <v>200495</v>
      </c>
      <c r="K3" s="8">
        <v>22298</v>
      </c>
      <c r="L3" s="8">
        <f>G3-K3</f>
        <v>162702</v>
      </c>
      <c r="M3" s="8">
        <v>161264.25</v>
      </c>
      <c r="N3" s="23">
        <f>L3/M3</f>
        <v>1.0089154911891507</v>
      </c>
      <c r="O3" s="28">
        <v>1520</v>
      </c>
      <c r="P3" s="33">
        <f>L3/O3</f>
        <v>107.04078947368421</v>
      </c>
      <c r="Q3" s="38" t="s">
        <v>43</v>
      </c>
      <c r="R3" s="43">
        <f>ABS(N39-N3)*100</f>
        <v>14.249601943724798</v>
      </c>
      <c r="S3" t="s">
        <v>44</v>
      </c>
      <c r="U3" s="8">
        <v>19598</v>
      </c>
      <c r="V3" t="s">
        <v>45</v>
      </c>
      <c r="W3" s="18" t="s">
        <v>46</v>
      </c>
      <c r="Y3" t="s">
        <v>51</v>
      </c>
      <c r="Z3">
        <v>401</v>
      </c>
      <c r="AA3">
        <v>75</v>
      </c>
    </row>
    <row r="4" spans="1:64" x14ac:dyDescent="0.25">
      <c r="A4" t="s">
        <v>52</v>
      </c>
      <c r="B4" t="s">
        <v>53</v>
      </c>
      <c r="C4" s="18">
        <v>44697</v>
      </c>
      <c r="D4" s="8">
        <v>299900</v>
      </c>
      <c r="E4" t="s">
        <v>41</v>
      </c>
      <c r="F4" t="s">
        <v>42</v>
      </c>
      <c r="G4" s="8">
        <v>299900</v>
      </c>
      <c r="H4" s="8">
        <v>84600</v>
      </c>
      <c r="I4" s="13">
        <f>H4/G4*100</f>
        <v>28.209403134378125</v>
      </c>
      <c r="J4" s="8">
        <v>241986</v>
      </c>
      <c r="K4" s="8">
        <v>73296</v>
      </c>
      <c r="L4" s="8">
        <f>G4-K4</f>
        <v>226604</v>
      </c>
      <c r="M4" s="8">
        <v>152660.640625</v>
      </c>
      <c r="N4" s="23">
        <f>L4/M4</f>
        <v>1.4843642675169733</v>
      </c>
      <c r="O4" s="28">
        <v>1326</v>
      </c>
      <c r="P4" s="33">
        <f>L4/O4</f>
        <v>170.89291101055807</v>
      </c>
      <c r="Q4" s="38" t="s">
        <v>54</v>
      </c>
      <c r="R4" s="43">
        <f>ABS(N39-N4)*100</f>
        <v>33.295275689057455</v>
      </c>
      <c r="S4" t="s">
        <v>55</v>
      </c>
      <c r="T4" t="s">
        <v>56</v>
      </c>
      <c r="U4" s="8">
        <v>64500</v>
      </c>
      <c r="V4" t="s">
        <v>45</v>
      </c>
      <c r="W4" s="18" t="s">
        <v>46</v>
      </c>
      <c r="Y4" t="s">
        <v>57</v>
      </c>
      <c r="Z4">
        <v>401</v>
      </c>
      <c r="AA4">
        <v>68</v>
      </c>
    </row>
    <row r="5" spans="1:64" x14ac:dyDescent="0.25">
      <c r="A5" t="s">
        <v>58</v>
      </c>
      <c r="B5" t="s">
        <v>59</v>
      </c>
      <c r="C5" s="18">
        <v>44298</v>
      </c>
      <c r="D5" s="8">
        <v>148000</v>
      </c>
      <c r="E5" t="s">
        <v>41</v>
      </c>
      <c r="F5" t="s">
        <v>42</v>
      </c>
      <c r="G5" s="8">
        <v>148000</v>
      </c>
      <c r="H5" s="8">
        <v>51200</v>
      </c>
      <c r="I5" s="13">
        <f>H5/G5*100</f>
        <v>34.594594594594597</v>
      </c>
      <c r="J5" s="8">
        <v>100955</v>
      </c>
      <c r="K5" s="8">
        <v>20114</v>
      </c>
      <c r="L5" s="8">
        <f>G5-K5</f>
        <v>127886</v>
      </c>
      <c r="M5" s="8">
        <v>87585.046875</v>
      </c>
      <c r="N5" s="23">
        <f>L5/M5</f>
        <v>1.4601350865578331</v>
      </c>
      <c r="O5" s="28">
        <v>1128</v>
      </c>
      <c r="P5" s="33">
        <f>L5/O5</f>
        <v>113.37411347517731</v>
      </c>
      <c r="Q5" s="38" t="s">
        <v>54</v>
      </c>
      <c r="R5" s="43">
        <f>ABS(N39-N5)*100</f>
        <v>30.872357593143441</v>
      </c>
      <c r="S5" t="s">
        <v>44</v>
      </c>
      <c r="T5" t="s">
        <v>56</v>
      </c>
      <c r="U5" s="8">
        <v>12375</v>
      </c>
      <c r="V5" t="s">
        <v>45</v>
      </c>
      <c r="W5" s="18" t="s">
        <v>46</v>
      </c>
      <c r="X5" t="s">
        <v>60</v>
      </c>
      <c r="Y5" t="s">
        <v>51</v>
      </c>
      <c r="Z5">
        <v>401</v>
      </c>
      <c r="AA5">
        <v>55</v>
      </c>
    </row>
    <row r="6" spans="1:64" x14ac:dyDescent="0.25">
      <c r="A6" t="s">
        <v>61</v>
      </c>
      <c r="B6" t="s">
        <v>62</v>
      </c>
      <c r="C6" s="18">
        <v>44600</v>
      </c>
      <c r="D6" s="8">
        <v>278000</v>
      </c>
      <c r="E6" t="s">
        <v>41</v>
      </c>
      <c r="F6" t="s">
        <v>42</v>
      </c>
      <c r="G6" s="8">
        <v>278000</v>
      </c>
      <c r="H6" s="8">
        <v>68600</v>
      </c>
      <c r="I6" s="13">
        <f>H6/G6*100</f>
        <v>24.676258992805757</v>
      </c>
      <c r="J6" s="8">
        <v>248505</v>
      </c>
      <c r="K6" s="8">
        <v>77894</v>
      </c>
      <c r="L6" s="8">
        <f>G6-K6</f>
        <v>200106</v>
      </c>
      <c r="M6" s="8">
        <v>154399.09375</v>
      </c>
      <c r="N6" s="23">
        <f>L6/M6</f>
        <v>1.2960309231089642</v>
      </c>
      <c r="O6" s="28">
        <v>1976</v>
      </c>
      <c r="P6" s="33">
        <f>L6/O6</f>
        <v>101.26821862348179</v>
      </c>
      <c r="Q6" s="38" t="s">
        <v>54</v>
      </c>
      <c r="R6" s="43">
        <f>ABS(N39-N6)*100</f>
        <v>14.461941248256549</v>
      </c>
      <c r="S6" t="s">
        <v>63</v>
      </c>
      <c r="T6" t="s">
        <v>56</v>
      </c>
      <c r="U6" s="8">
        <v>70425</v>
      </c>
      <c r="V6" t="s">
        <v>45</v>
      </c>
      <c r="W6" s="18" t="s">
        <v>46</v>
      </c>
      <c r="Y6" t="s">
        <v>48</v>
      </c>
      <c r="Z6">
        <v>401</v>
      </c>
      <c r="AA6">
        <v>68</v>
      </c>
    </row>
    <row r="7" spans="1:64" x14ac:dyDescent="0.25">
      <c r="A7" t="s">
        <v>64</v>
      </c>
      <c r="B7" t="s">
        <v>65</v>
      </c>
      <c r="C7" s="18">
        <v>44391</v>
      </c>
      <c r="D7" s="8">
        <v>277000</v>
      </c>
      <c r="E7" t="s">
        <v>41</v>
      </c>
      <c r="F7" t="s">
        <v>42</v>
      </c>
      <c r="G7" s="8">
        <v>277000</v>
      </c>
      <c r="H7" s="8">
        <v>108700</v>
      </c>
      <c r="I7" s="13">
        <f>H7/G7*100</f>
        <v>39.241877256317693</v>
      </c>
      <c r="J7" s="8">
        <v>321103</v>
      </c>
      <c r="K7" s="8">
        <v>63202</v>
      </c>
      <c r="L7" s="8">
        <f>G7-K7</f>
        <v>213798</v>
      </c>
      <c r="M7" s="8">
        <v>233394.5625</v>
      </c>
      <c r="N7" s="23">
        <f>L7/M7</f>
        <v>0.91603676499532849</v>
      </c>
      <c r="O7" s="28">
        <v>1456</v>
      </c>
      <c r="P7" s="33">
        <f>L7/O7</f>
        <v>146.83928571428572</v>
      </c>
      <c r="Q7" s="38" t="s">
        <v>54</v>
      </c>
      <c r="R7" s="43">
        <f>ABS(N39-N7)*100</f>
        <v>23.537474563107018</v>
      </c>
      <c r="S7" t="s">
        <v>44</v>
      </c>
      <c r="T7" t="s">
        <v>56</v>
      </c>
      <c r="U7" s="8">
        <v>52500</v>
      </c>
      <c r="V7" t="s">
        <v>45</v>
      </c>
      <c r="W7" s="18" t="s">
        <v>46</v>
      </c>
      <c r="Y7" t="s">
        <v>48</v>
      </c>
      <c r="Z7">
        <v>401</v>
      </c>
      <c r="AA7">
        <v>75</v>
      </c>
    </row>
    <row r="8" spans="1:64" x14ac:dyDescent="0.25">
      <c r="A8" t="s">
        <v>66</v>
      </c>
      <c r="B8" t="s">
        <v>67</v>
      </c>
      <c r="C8" s="18">
        <v>44420</v>
      </c>
      <c r="D8" s="8">
        <v>404000</v>
      </c>
      <c r="E8" t="s">
        <v>41</v>
      </c>
      <c r="F8" t="s">
        <v>42</v>
      </c>
      <c r="G8" s="8">
        <v>404000</v>
      </c>
      <c r="H8" s="8">
        <v>104300</v>
      </c>
      <c r="I8" s="13">
        <f>H8/G8*100</f>
        <v>25.816831683168317</v>
      </c>
      <c r="J8" s="8">
        <v>322128</v>
      </c>
      <c r="K8" s="8">
        <v>61862</v>
      </c>
      <c r="L8" s="8">
        <f>G8-K8</f>
        <v>342138</v>
      </c>
      <c r="M8" s="8">
        <v>235534.84375</v>
      </c>
      <c r="N8" s="23">
        <f>L8/M8</f>
        <v>1.4526003649937675</v>
      </c>
      <c r="O8" s="28">
        <v>1764</v>
      </c>
      <c r="P8" s="33">
        <f>L8/O8</f>
        <v>193.95578231292518</v>
      </c>
      <c r="Q8" s="38" t="s">
        <v>54</v>
      </c>
      <c r="R8" s="43">
        <f>ABS(N39-N8)*100</f>
        <v>30.118885436736885</v>
      </c>
      <c r="S8" t="s">
        <v>44</v>
      </c>
      <c r="T8" t="s">
        <v>56</v>
      </c>
      <c r="U8" s="8">
        <v>56825</v>
      </c>
      <c r="V8" t="s">
        <v>45</v>
      </c>
      <c r="W8" s="18" t="s">
        <v>46</v>
      </c>
      <c r="Y8" t="s">
        <v>48</v>
      </c>
      <c r="Z8">
        <v>401</v>
      </c>
      <c r="AA8">
        <v>76</v>
      </c>
    </row>
    <row r="9" spans="1:64" x14ac:dyDescent="0.25">
      <c r="A9" t="s">
        <v>68</v>
      </c>
      <c r="B9" t="s">
        <v>69</v>
      </c>
      <c r="C9" s="18">
        <v>44589</v>
      </c>
      <c r="D9" s="8">
        <v>530000</v>
      </c>
      <c r="E9" t="s">
        <v>41</v>
      </c>
      <c r="F9" t="s">
        <v>42</v>
      </c>
      <c r="G9" s="8">
        <v>530000</v>
      </c>
      <c r="H9" s="8">
        <v>115600</v>
      </c>
      <c r="I9" s="13">
        <f>H9/G9*100</f>
        <v>21.811320754716981</v>
      </c>
      <c r="J9" s="8">
        <v>441201</v>
      </c>
      <c r="K9" s="8">
        <v>98413</v>
      </c>
      <c r="L9" s="8">
        <f>G9-K9</f>
        <v>431587</v>
      </c>
      <c r="M9" s="8">
        <v>310215.375</v>
      </c>
      <c r="N9" s="23">
        <f>L9/M9</f>
        <v>1.3912495471895936</v>
      </c>
      <c r="O9" s="28">
        <v>1772</v>
      </c>
      <c r="P9" s="33">
        <f>L9/O9</f>
        <v>243.55925507900676</v>
      </c>
      <c r="Q9" s="38" t="s">
        <v>54</v>
      </c>
      <c r="R9" s="43">
        <f>ABS(N39-N9)*100</f>
        <v>23.983803656319491</v>
      </c>
      <c r="S9" t="s">
        <v>44</v>
      </c>
      <c r="T9" t="s">
        <v>56</v>
      </c>
      <c r="U9" s="8">
        <v>89935</v>
      </c>
      <c r="V9" t="s">
        <v>45</v>
      </c>
      <c r="W9" s="18" t="s">
        <v>46</v>
      </c>
      <c r="Y9" t="s">
        <v>48</v>
      </c>
      <c r="Z9">
        <v>401</v>
      </c>
      <c r="AA9">
        <v>83</v>
      </c>
    </row>
    <row r="10" spans="1:64" x14ac:dyDescent="0.25">
      <c r="A10" t="s">
        <v>70</v>
      </c>
      <c r="B10" t="s">
        <v>71</v>
      </c>
      <c r="C10" s="18">
        <v>44728</v>
      </c>
      <c r="D10" s="8">
        <v>335000</v>
      </c>
      <c r="E10" t="s">
        <v>41</v>
      </c>
      <c r="F10" t="s">
        <v>42</v>
      </c>
      <c r="G10" s="8">
        <v>335000</v>
      </c>
      <c r="H10" s="8">
        <v>83300</v>
      </c>
      <c r="I10" s="13">
        <f>H10/G10*100</f>
        <v>24.865671641791046</v>
      </c>
      <c r="J10" s="8">
        <v>239180</v>
      </c>
      <c r="K10" s="8">
        <v>73901</v>
      </c>
      <c r="L10" s="8">
        <f>G10-K10</f>
        <v>261099</v>
      </c>
      <c r="M10" s="8">
        <v>149573.75</v>
      </c>
      <c r="N10" s="23">
        <f>L10/M10</f>
        <v>1.7456204715065311</v>
      </c>
      <c r="O10" s="28">
        <v>1737</v>
      </c>
      <c r="P10" s="33">
        <f>L10/O10</f>
        <v>150.31606217616581</v>
      </c>
      <c r="Q10" s="38" t="s">
        <v>54</v>
      </c>
      <c r="R10" s="43">
        <f>ABS(N39-N10)*100</f>
        <v>59.420896088013244</v>
      </c>
      <c r="S10" t="s">
        <v>44</v>
      </c>
      <c r="T10" t="s">
        <v>56</v>
      </c>
      <c r="U10" s="8">
        <v>69535</v>
      </c>
      <c r="V10" t="s">
        <v>45</v>
      </c>
      <c r="W10" s="18" t="s">
        <v>46</v>
      </c>
      <c r="Y10" t="s">
        <v>48</v>
      </c>
      <c r="Z10">
        <v>401</v>
      </c>
      <c r="AA10">
        <v>66</v>
      </c>
    </row>
    <row r="11" spans="1:64" x14ac:dyDescent="0.25">
      <c r="A11" t="s">
        <v>72</v>
      </c>
      <c r="B11" t="s">
        <v>73</v>
      </c>
      <c r="C11" s="18">
        <v>44538</v>
      </c>
      <c r="D11" s="8">
        <v>125000</v>
      </c>
      <c r="E11" t="s">
        <v>41</v>
      </c>
      <c r="F11" t="s">
        <v>42</v>
      </c>
      <c r="G11" s="8">
        <v>125000</v>
      </c>
      <c r="H11" s="8">
        <v>65900</v>
      </c>
      <c r="I11" s="13">
        <f>H11/G11*100</f>
        <v>52.72</v>
      </c>
      <c r="J11" s="8">
        <v>183611</v>
      </c>
      <c r="K11" s="8">
        <v>16764</v>
      </c>
      <c r="L11" s="8">
        <f>G11-K11</f>
        <v>108236</v>
      </c>
      <c r="M11" s="8">
        <v>150992.765625</v>
      </c>
      <c r="N11" s="23">
        <f>L11/M11</f>
        <v>0.71682904510015333</v>
      </c>
      <c r="O11" s="28">
        <v>1560</v>
      </c>
      <c r="P11" s="33">
        <f>L11/O11</f>
        <v>69.382051282051279</v>
      </c>
      <c r="Q11" s="38" t="s">
        <v>74</v>
      </c>
      <c r="R11" s="43">
        <f>ABS(N39-N11)*100</f>
        <v>43.458246552624537</v>
      </c>
      <c r="S11" t="s">
        <v>44</v>
      </c>
      <c r="U11" s="8">
        <v>13620</v>
      </c>
      <c r="V11" t="s">
        <v>45</v>
      </c>
      <c r="W11" s="18" t="s">
        <v>46</v>
      </c>
      <c r="Y11" t="s">
        <v>51</v>
      </c>
      <c r="Z11">
        <v>401</v>
      </c>
      <c r="AA11">
        <v>74</v>
      </c>
    </row>
    <row r="12" spans="1:64" x14ac:dyDescent="0.25">
      <c r="A12" t="s">
        <v>75</v>
      </c>
      <c r="B12" t="s">
        <v>76</v>
      </c>
      <c r="C12" s="18">
        <v>44432</v>
      </c>
      <c r="D12" s="8">
        <v>185000</v>
      </c>
      <c r="E12" t="s">
        <v>41</v>
      </c>
      <c r="F12" t="s">
        <v>42</v>
      </c>
      <c r="G12" s="8">
        <v>185000</v>
      </c>
      <c r="H12" s="8">
        <v>52100</v>
      </c>
      <c r="I12" s="13">
        <f>H12/G12*100</f>
        <v>28.162162162162161</v>
      </c>
      <c r="J12" s="8">
        <v>150158</v>
      </c>
      <c r="K12" s="8">
        <v>12666</v>
      </c>
      <c r="L12" s="8">
        <f>G12-K12</f>
        <v>172334</v>
      </c>
      <c r="M12" s="8">
        <v>124427.1484375</v>
      </c>
      <c r="N12" s="23">
        <f>L12/M12</f>
        <v>1.3850192836860173</v>
      </c>
      <c r="O12" s="28">
        <v>2096</v>
      </c>
      <c r="P12" s="33">
        <f>L12/O12</f>
        <v>82.220419847328245</v>
      </c>
      <c r="Q12" s="38" t="s">
        <v>74</v>
      </c>
      <c r="R12" s="43">
        <f>ABS(N39-N12)*100</f>
        <v>23.360777305961868</v>
      </c>
      <c r="S12" t="s">
        <v>44</v>
      </c>
      <c r="U12" s="8">
        <v>10745</v>
      </c>
      <c r="V12" t="s">
        <v>45</v>
      </c>
      <c r="W12" s="18" t="s">
        <v>46</v>
      </c>
      <c r="Y12" t="s">
        <v>51</v>
      </c>
      <c r="Z12">
        <v>401</v>
      </c>
      <c r="AA12">
        <v>53</v>
      </c>
    </row>
    <row r="13" spans="1:64" x14ac:dyDescent="0.25">
      <c r="A13" t="s">
        <v>77</v>
      </c>
      <c r="B13" t="s">
        <v>78</v>
      </c>
      <c r="C13" s="18">
        <v>44439</v>
      </c>
      <c r="D13" s="8">
        <v>341364</v>
      </c>
      <c r="E13" t="s">
        <v>41</v>
      </c>
      <c r="F13" t="s">
        <v>42</v>
      </c>
      <c r="G13" s="8">
        <v>341364</v>
      </c>
      <c r="H13" s="8">
        <v>67200</v>
      </c>
      <c r="I13" s="13">
        <f>H13/G13*100</f>
        <v>19.68573136007312</v>
      </c>
      <c r="J13" s="8">
        <v>377523</v>
      </c>
      <c r="K13" s="8">
        <v>84151</v>
      </c>
      <c r="L13" s="8">
        <f>G13-K13</f>
        <v>257213</v>
      </c>
      <c r="M13" s="8">
        <v>265495.03125</v>
      </c>
      <c r="N13" s="23">
        <f>L13/M13</f>
        <v>0.96880532486424831</v>
      </c>
      <c r="O13" s="28">
        <v>1608</v>
      </c>
      <c r="P13" s="33">
        <f>L13/O13</f>
        <v>159.95833333333334</v>
      </c>
      <c r="Q13" s="38" t="s">
        <v>79</v>
      </c>
      <c r="R13" s="43">
        <f>ABS(N39-N13)*100</f>
        <v>18.260618576215037</v>
      </c>
      <c r="S13" t="s">
        <v>44</v>
      </c>
      <c r="T13" t="s">
        <v>56</v>
      </c>
      <c r="U13" s="8">
        <v>79120</v>
      </c>
      <c r="V13" t="s">
        <v>45</v>
      </c>
      <c r="W13" s="18" t="s">
        <v>46</v>
      </c>
      <c r="Y13" t="s">
        <v>80</v>
      </c>
      <c r="Z13">
        <v>401</v>
      </c>
      <c r="AA13">
        <v>96</v>
      </c>
    </row>
    <row r="14" spans="1:64" x14ac:dyDescent="0.25">
      <c r="A14" t="s">
        <v>81</v>
      </c>
      <c r="B14" t="s">
        <v>82</v>
      </c>
      <c r="C14" s="18">
        <v>45012</v>
      </c>
      <c r="D14" s="8">
        <v>325000</v>
      </c>
      <c r="E14" t="s">
        <v>41</v>
      </c>
      <c r="F14" t="s">
        <v>42</v>
      </c>
      <c r="G14" s="8">
        <v>325000</v>
      </c>
      <c r="H14" s="8">
        <v>171100</v>
      </c>
      <c r="I14" s="13">
        <f>H14/G14*100</f>
        <v>52.646153846153844</v>
      </c>
      <c r="J14" s="8">
        <v>417228</v>
      </c>
      <c r="K14" s="8">
        <v>109020</v>
      </c>
      <c r="L14" s="8">
        <f>G14-K14</f>
        <v>215980</v>
      </c>
      <c r="M14" s="8">
        <v>278921.28125</v>
      </c>
      <c r="N14" s="23">
        <f>L14/M14</f>
        <v>0.77434034087350589</v>
      </c>
      <c r="O14" s="28">
        <v>2020</v>
      </c>
      <c r="P14" s="33">
        <f>L14/O14</f>
        <v>106.92079207920793</v>
      </c>
      <c r="Q14" s="38" t="s">
        <v>79</v>
      </c>
      <c r="R14" s="43">
        <f>ABS(N39-N14)*100</f>
        <v>37.707116975289281</v>
      </c>
      <c r="S14" t="s">
        <v>44</v>
      </c>
      <c r="T14" t="s">
        <v>56</v>
      </c>
      <c r="U14" s="8">
        <v>96003</v>
      </c>
      <c r="V14" t="s">
        <v>45</v>
      </c>
      <c r="W14" s="18" t="s">
        <v>46</v>
      </c>
      <c r="Y14" t="s">
        <v>80</v>
      </c>
      <c r="Z14">
        <v>401</v>
      </c>
      <c r="AA14">
        <v>71</v>
      </c>
    </row>
    <row r="15" spans="1:64" x14ac:dyDescent="0.25">
      <c r="A15" t="s">
        <v>83</v>
      </c>
      <c r="B15" t="s">
        <v>84</v>
      </c>
      <c r="C15" s="18">
        <v>44791</v>
      </c>
      <c r="D15" s="8">
        <v>318658</v>
      </c>
      <c r="E15" t="s">
        <v>41</v>
      </c>
      <c r="F15" t="s">
        <v>42</v>
      </c>
      <c r="G15" s="8">
        <v>318658</v>
      </c>
      <c r="H15" s="8">
        <v>11400</v>
      </c>
      <c r="I15" s="13">
        <f>H15/G15*100</f>
        <v>3.577503153851465</v>
      </c>
      <c r="J15" s="8">
        <v>406559</v>
      </c>
      <c r="K15" s="8">
        <v>41395</v>
      </c>
      <c r="L15" s="8">
        <f>G15-K15</f>
        <v>277263</v>
      </c>
      <c r="M15" s="8">
        <v>330465.15625</v>
      </c>
      <c r="N15" s="23">
        <f>L15/M15</f>
        <v>0.83900827290320412</v>
      </c>
      <c r="O15" s="28">
        <v>2408</v>
      </c>
      <c r="P15" s="33">
        <f>L15/O15</f>
        <v>115.14244186046511</v>
      </c>
      <c r="Q15" s="38" t="s">
        <v>79</v>
      </c>
      <c r="R15" s="43">
        <f>ABS(N39-N15)*100</f>
        <v>31.240323772319456</v>
      </c>
      <c r="S15" t="s">
        <v>44</v>
      </c>
      <c r="T15" t="s">
        <v>56</v>
      </c>
      <c r="U15" s="8">
        <v>37908</v>
      </c>
      <c r="V15" t="s">
        <v>45</v>
      </c>
      <c r="W15" s="18" t="s">
        <v>46</v>
      </c>
      <c r="Y15" t="s">
        <v>51</v>
      </c>
      <c r="Z15">
        <v>401</v>
      </c>
      <c r="AA15">
        <v>98</v>
      </c>
    </row>
    <row r="16" spans="1:64" x14ac:dyDescent="0.25">
      <c r="A16" t="s">
        <v>85</v>
      </c>
      <c r="B16" t="s">
        <v>86</v>
      </c>
      <c r="C16" s="18">
        <v>44358</v>
      </c>
      <c r="D16" s="8">
        <v>182500</v>
      </c>
      <c r="E16" t="s">
        <v>41</v>
      </c>
      <c r="F16" t="s">
        <v>42</v>
      </c>
      <c r="G16" s="8">
        <v>182500</v>
      </c>
      <c r="H16" s="8">
        <v>81900</v>
      </c>
      <c r="I16" s="13">
        <f>H16/G16*100</f>
        <v>44.87671232876712</v>
      </c>
      <c r="J16" s="8">
        <v>239180</v>
      </c>
      <c r="K16" s="8">
        <v>16232</v>
      </c>
      <c r="L16" s="8">
        <f>G16-K16</f>
        <v>166268</v>
      </c>
      <c r="M16" s="8">
        <v>201762.890625</v>
      </c>
      <c r="N16" s="23">
        <f>L16/M16</f>
        <v>0.82407621879797799</v>
      </c>
      <c r="O16" s="28">
        <v>1512</v>
      </c>
      <c r="P16" s="33">
        <f>L16/O16</f>
        <v>109.96560846560847</v>
      </c>
      <c r="Q16" s="38" t="s">
        <v>79</v>
      </c>
      <c r="R16" s="43">
        <f>ABS(N39-N16)*100</f>
        <v>32.733529182842069</v>
      </c>
      <c r="S16" t="s">
        <v>44</v>
      </c>
      <c r="T16" t="s">
        <v>56</v>
      </c>
      <c r="U16" s="8">
        <v>11250</v>
      </c>
      <c r="V16" t="s">
        <v>45</v>
      </c>
      <c r="W16" s="18" t="s">
        <v>46</v>
      </c>
      <c r="Y16" t="s">
        <v>51</v>
      </c>
      <c r="Z16">
        <v>401</v>
      </c>
      <c r="AA16">
        <v>83</v>
      </c>
    </row>
    <row r="17" spans="1:27" x14ac:dyDescent="0.25">
      <c r="A17" t="s">
        <v>89</v>
      </c>
      <c r="B17" t="s">
        <v>90</v>
      </c>
      <c r="C17" s="18">
        <v>44805</v>
      </c>
      <c r="D17" s="8">
        <v>540000</v>
      </c>
      <c r="E17" t="s">
        <v>91</v>
      </c>
      <c r="F17" t="s">
        <v>42</v>
      </c>
      <c r="G17" s="8">
        <v>540000</v>
      </c>
      <c r="H17" s="8">
        <v>133900</v>
      </c>
      <c r="I17" s="13">
        <f>H17/G17*100</f>
        <v>24.796296296296298</v>
      </c>
      <c r="J17" s="8">
        <v>579197</v>
      </c>
      <c r="K17" s="8">
        <v>109394</v>
      </c>
      <c r="L17" s="8">
        <f>G17-K17</f>
        <v>430606</v>
      </c>
      <c r="M17" s="8">
        <v>425161.09375</v>
      </c>
      <c r="N17" s="23">
        <f>L17/M17</f>
        <v>1.0128066898172052</v>
      </c>
      <c r="O17" s="28">
        <v>1982</v>
      </c>
      <c r="P17" s="33">
        <f>L17/O17</f>
        <v>217.25832492431886</v>
      </c>
      <c r="Q17" s="38" t="s">
        <v>87</v>
      </c>
      <c r="R17" s="43">
        <f>ABS(N39-N17)*100</f>
        <v>13.860482080919345</v>
      </c>
      <c r="S17" t="s">
        <v>44</v>
      </c>
      <c r="T17" t="s">
        <v>56</v>
      </c>
      <c r="U17" s="8">
        <v>101650</v>
      </c>
      <c r="V17" t="s">
        <v>45</v>
      </c>
      <c r="W17" s="18" t="s">
        <v>46</v>
      </c>
      <c r="Y17" t="s">
        <v>88</v>
      </c>
      <c r="Z17">
        <v>401</v>
      </c>
      <c r="AA17">
        <v>97</v>
      </c>
    </row>
    <row r="18" spans="1:27" x14ac:dyDescent="0.25">
      <c r="A18" t="s">
        <v>92</v>
      </c>
      <c r="B18" t="s">
        <v>93</v>
      </c>
      <c r="C18" s="18">
        <v>44461</v>
      </c>
      <c r="D18" s="8">
        <v>240000</v>
      </c>
      <c r="E18" t="s">
        <v>41</v>
      </c>
      <c r="F18" t="s">
        <v>42</v>
      </c>
      <c r="G18" s="8">
        <v>240000</v>
      </c>
      <c r="H18" s="8">
        <v>80500</v>
      </c>
      <c r="I18" s="13">
        <f>H18/G18*100</f>
        <v>33.541666666666664</v>
      </c>
      <c r="J18" s="8">
        <v>234349</v>
      </c>
      <c r="K18" s="8">
        <v>19543</v>
      </c>
      <c r="L18" s="8">
        <f>G18-K18</f>
        <v>220457</v>
      </c>
      <c r="M18" s="8">
        <v>194394.5625</v>
      </c>
      <c r="N18" s="23">
        <f>L18/M18</f>
        <v>1.1340697865455984</v>
      </c>
      <c r="O18" s="28">
        <v>1468</v>
      </c>
      <c r="P18" s="33">
        <f>L18/O18</f>
        <v>150.17506811989099</v>
      </c>
      <c r="Q18" s="38" t="s">
        <v>87</v>
      </c>
      <c r="R18" s="43">
        <f>ABS(N39-N18)*100</f>
        <v>1.7341724080800258</v>
      </c>
      <c r="S18" t="s">
        <v>94</v>
      </c>
      <c r="T18" t="s">
        <v>56</v>
      </c>
      <c r="U18" s="8">
        <v>12000</v>
      </c>
      <c r="V18" t="s">
        <v>45</v>
      </c>
      <c r="W18" s="18" t="s">
        <v>46</v>
      </c>
      <c r="Y18" t="s">
        <v>51</v>
      </c>
      <c r="Z18">
        <v>401</v>
      </c>
      <c r="AA18">
        <v>81</v>
      </c>
    </row>
    <row r="19" spans="1:27" x14ac:dyDescent="0.25">
      <c r="A19" t="s">
        <v>96</v>
      </c>
      <c r="B19" t="s">
        <v>97</v>
      </c>
      <c r="C19" s="18">
        <v>44540</v>
      </c>
      <c r="D19" s="8">
        <v>240000</v>
      </c>
      <c r="E19" t="s">
        <v>41</v>
      </c>
      <c r="F19" t="s">
        <v>98</v>
      </c>
      <c r="G19" s="8">
        <v>240000</v>
      </c>
      <c r="H19" s="8">
        <v>86200</v>
      </c>
      <c r="I19" s="13">
        <f>H19/G19*100</f>
        <v>35.916666666666671</v>
      </c>
      <c r="J19" s="8">
        <v>176952</v>
      </c>
      <c r="K19" s="8">
        <v>19295</v>
      </c>
      <c r="L19" s="8">
        <f>G19-K19</f>
        <v>220705</v>
      </c>
      <c r="M19" s="8">
        <v>172869.515625</v>
      </c>
      <c r="N19" s="23">
        <f>L19/M19</f>
        <v>1.2767144004658861</v>
      </c>
      <c r="O19" s="28">
        <v>1440</v>
      </c>
      <c r="P19" s="33">
        <f>L19/O19</f>
        <v>153.26736111111111</v>
      </c>
      <c r="Q19" s="38" t="s">
        <v>87</v>
      </c>
      <c r="R19" s="43">
        <f>ABS(N39-N19)*100</f>
        <v>12.530288983948745</v>
      </c>
      <c r="S19" t="s">
        <v>44</v>
      </c>
      <c r="T19" t="s">
        <v>56</v>
      </c>
      <c r="U19" s="8">
        <v>14067</v>
      </c>
      <c r="V19" t="s">
        <v>45</v>
      </c>
      <c r="W19" s="18" t="s">
        <v>46</v>
      </c>
      <c r="X19" t="s">
        <v>95</v>
      </c>
      <c r="Y19" t="s">
        <v>51</v>
      </c>
      <c r="Z19">
        <v>401</v>
      </c>
      <c r="AA19">
        <v>75</v>
      </c>
    </row>
    <row r="20" spans="1:27" x14ac:dyDescent="0.25">
      <c r="A20" t="s">
        <v>99</v>
      </c>
      <c r="B20" t="s">
        <v>100</v>
      </c>
      <c r="C20" s="18">
        <v>44785</v>
      </c>
      <c r="D20" s="8">
        <v>285500</v>
      </c>
      <c r="E20" t="s">
        <v>41</v>
      </c>
      <c r="F20" t="s">
        <v>42</v>
      </c>
      <c r="G20" s="8">
        <v>285500</v>
      </c>
      <c r="H20" s="8">
        <v>124800</v>
      </c>
      <c r="I20" s="13">
        <f>H20/G20*100</f>
        <v>43.71278458844133</v>
      </c>
      <c r="J20" s="8">
        <v>354124</v>
      </c>
      <c r="K20" s="8">
        <v>53465</v>
      </c>
      <c r="L20" s="8">
        <f>G20-K20</f>
        <v>232035</v>
      </c>
      <c r="M20" s="8">
        <v>272089.59375</v>
      </c>
      <c r="N20" s="23">
        <f>L20/M20</f>
        <v>0.85278895382231057</v>
      </c>
      <c r="O20" s="28">
        <v>1784</v>
      </c>
      <c r="P20" s="33">
        <f>L20/O20</f>
        <v>130.06446188340809</v>
      </c>
      <c r="Q20" s="38" t="s">
        <v>87</v>
      </c>
      <c r="R20" s="43">
        <f>ABS(N39-N20)*100</f>
        <v>29.862255680408811</v>
      </c>
      <c r="S20" t="s">
        <v>44</v>
      </c>
      <c r="T20" t="s">
        <v>56</v>
      </c>
      <c r="U20" s="8">
        <v>38850</v>
      </c>
      <c r="V20" t="s">
        <v>45</v>
      </c>
      <c r="W20" s="18" t="s">
        <v>46</v>
      </c>
      <c r="Y20" t="s">
        <v>51</v>
      </c>
      <c r="Z20">
        <v>401</v>
      </c>
      <c r="AA20">
        <v>65</v>
      </c>
    </row>
    <row r="21" spans="1:27" x14ac:dyDescent="0.25">
      <c r="A21" t="s">
        <v>101</v>
      </c>
      <c r="B21" t="s">
        <v>102</v>
      </c>
      <c r="C21" s="18">
        <v>44805</v>
      </c>
      <c r="D21" s="8">
        <v>185000</v>
      </c>
      <c r="E21" t="s">
        <v>41</v>
      </c>
      <c r="F21" t="s">
        <v>42</v>
      </c>
      <c r="G21" s="8">
        <v>185000</v>
      </c>
      <c r="H21" s="8">
        <v>53400</v>
      </c>
      <c r="I21" s="13">
        <f>H21/G21*100</f>
        <v>28.864864864864863</v>
      </c>
      <c r="J21" s="8">
        <v>146324</v>
      </c>
      <c r="K21" s="8">
        <v>25164</v>
      </c>
      <c r="L21" s="8">
        <f>G21-K21</f>
        <v>159836</v>
      </c>
      <c r="M21" s="8">
        <v>109647.0625</v>
      </c>
      <c r="N21" s="23">
        <f>L21/M21</f>
        <v>1.4577317107788454</v>
      </c>
      <c r="O21" s="28">
        <v>1176</v>
      </c>
      <c r="P21" s="33">
        <f>L21/O21</f>
        <v>135.91496598639455</v>
      </c>
      <c r="Q21" s="38" t="s">
        <v>87</v>
      </c>
      <c r="R21" s="43">
        <f>ABS(N39-N21)*100</f>
        <v>30.632020015244677</v>
      </c>
      <c r="S21" t="s">
        <v>63</v>
      </c>
      <c r="T21" t="s">
        <v>56</v>
      </c>
      <c r="U21" s="8">
        <v>16587</v>
      </c>
      <c r="V21" t="s">
        <v>45</v>
      </c>
      <c r="W21" s="18" t="s">
        <v>46</v>
      </c>
      <c r="Y21" t="s">
        <v>51</v>
      </c>
      <c r="Z21">
        <v>401</v>
      </c>
      <c r="AA21">
        <v>59</v>
      </c>
    </row>
    <row r="22" spans="1:27" x14ac:dyDescent="0.25">
      <c r="A22" t="s">
        <v>103</v>
      </c>
      <c r="B22" t="s">
        <v>104</v>
      </c>
      <c r="C22" s="18">
        <v>44453</v>
      </c>
      <c r="D22" s="8">
        <v>485000</v>
      </c>
      <c r="E22" t="s">
        <v>41</v>
      </c>
      <c r="F22" t="s">
        <v>42</v>
      </c>
      <c r="G22" s="8">
        <v>485000</v>
      </c>
      <c r="H22" s="8">
        <v>112100</v>
      </c>
      <c r="I22" s="13">
        <f>H22/G22*100</f>
        <v>23.11340206185567</v>
      </c>
      <c r="J22" s="8">
        <v>401758</v>
      </c>
      <c r="K22" s="8">
        <v>96613</v>
      </c>
      <c r="L22" s="8">
        <f>G22-K22</f>
        <v>388387</v>
      </c>
      <c r="M22" s="8">
        <v>276149.3125</v>
      </c>
      <c r="N22" s="23">
        <f>L22/M22</f>
        <v>1.4064384100177689</v>
      </c>
      <c r="O22" s="28">
        <v>1792</v>
      </c>
      <c r="P22" s="33">
        <f>L22/O22</f>
        <v>216.73381696428572</v>
      </c>
      <c r="Q22" s="38" t="s">
        <v>87</v>
      </c>
      <c r="R22" s="43">
        <f>ABS(N39-N22)*100</f>
        <v>25.502689939137024</v>
      </c>
      <c r="S22" t="s">
        <v>44</v>
      </c>
      <c r="T22" t="s">
        <v>56</v>
      </c>
      <c r="U22" s="8">
        <v>92780</v>
      </c>
      <c r="V22" t="s">
        <v>45</v>
      </c>
      <c r="W22" s="18" t="s">
        <v>46</v>
      </c>
      <c r="Y22" t="s">
        <v>88</v>
      </c>
      <c r="Z22">
        <v>401</v>
      </c>
      <c r="AA22">
        <v>93</v>
      </c>
    </row>
    <row r="23" spans="1:27" x14ac:dyDescent="0.25">
      <c r="A23" t="s">
        <v>105</v>
      </c>
      <c r="B23" t="s">
        <v>106</v>
      </c>
      <c r="C23" s="18">
        <v>44488</v>
      </c>
      <c r="D23" s="8">
        <v>423000</v>
      </c>
      <c r="E23" t="s">
        <v>41</v>
      </c>
      <c r="F23" t="s">
        <v>42</v>
      </c>
      <c r="G23" s="8">
        <v>423000</v>
      </c>
      <c r="H23" s="8">
        <v>146700</v>
      </c>
      <c r="I23" s="13">
        <f>H23/G23*100</f>
        <v>34.680851063829785</v>
      </c>
      <c r="J23" s="8">
        <v>438465</v>
      </c>
      <c r="K23" s="8">
        <v>130404</v>
      </c>
      <c r="L23" s="8">
        <f>G23-K23</f>
        <v>292596</v>
      </c>
      <c r="M23" s="8">
        <v>278788.25</v>
      </c>
      <c r="N23" s="23">
        <f>L23/M23</f>
        <v>1.0495277329657904</v>
      </c>
      <c r="O23" s="28">
        <v>2364</v>
      </c>
      <c r="P23" s="33">
        <f>L23/O23</f>
        <v>123.77157360406092</v>
      </c>
      <c r="Q23" s="38" t="s">
        <v>87</v>
      </c>
      <c r="R23" s="43">
        <f>ABS(N39-N23)*100</f>
        <v>10.18837776606083</v>
      </c>
      <c r="S23" t="s">
        <v>44</v>
      </c>
      <c r="T23" t="s">
        <v>56</v>
      </c>
      <c r="U23" s="8">
        <v>120240</v>
      </c>
      <c r="V23" t="s">
        <v>45</v>
      </c>
      <c r="W23" s="18" t="s">
        <v>46</v>
      </c>
      <c r="Y23" t="s">
        <v>88</v>
      </c>
      <c r="Z23">
        <v>401</v>
      </c>
      <c r="AA23">
        <v>72</v>
      </c>
    </row>
    <row r="24" spans="1:27" x14ac:dyDescent="0.25">
      <c r="A24" t="s">
        <v>107</v>
      </c>
      <c r="B24" t="s">
        <v>108</v>
      </c>
      <c r="C24" s="18">
        <v>44332</v>
      </c>
      <c r="D24" s="8">
        <v>660000</v>
      </c>
      <c r="E24" t="s">
        <v>41</v>
      </c>
      <c r="F24" t="s">
        <v>42</v>
      </c>
      <c r="G24" s="8">
        <v>660000</v>
      </c>
      <c r="H24" s="8">
        <v>234700</v>
      </c>
      <c r="I24" s="13">
        <f>H24/G24*100</f>
        <v>35.560606060606062</v>
      </c>
      <c r="J24" s="8">
        <v>802461</v>
      </c>
      <c r="K24" s="8">
        <v>232085</v>
      </c>
      <c r="L24" s="8">
        <f>G24-K24</f>
        <v>427915</v>
      </c>
      <c r="M24" s="8">
        <v>516177.375</v>
      </c>
      <c r="N24" s="23">
        <f>L24/M24</f>
        <v>0.82900766427432038</v>
      </c>
      <c r="O24" s="28">
        <v>2172</v>
      </c>
      <c r="P24" s="33">
        <f>L24/O24</f>
        <v>197.01427255985266</v>
      </c>
      <c r="Q24" s="38" t="s">
        <v>87</v>
      </c>
      <c r="R24" s="43">
        <f>ABS(N39-N24)*100</f>
        <v>32.240384635207832</v>
      </c>
      <c r="S24" t="s">
        <v>44</v>
      </c>
      <c r="T24" t="s">
        <v>56</v>
      </c>
      <c r="U24" s="8">
        <v>212000</v>
      </c>
      <c r="V24" t="s">
        <v>45</v>
      </c>
      <c r="W24" s="18" t="s">
        <v>46</v>
      </c>
      <c r="Y24" t="s">
        <v>88</v>
      </c>
      <c r="Z24">
        <v>401</v>
      </c>
      <c r="AA24">
        <v>89</v>
      </c>
    </row>
    <row r="25" spans="1:27" x14ac:dyDescent="0.25">
      <c r="A25" t="s">
        <v>109</v>
      </c>
      <c r="B25" t="s">
        <v>110</v>
      </c>
      <c r="C25" s="18">
        <v>44393</v>
      </c>
      <c r="D25" s="8">
        <v>312884</v>
      </c>
      <c r="E25" t="s">
        <v>41</v>
      </c>
      <c r="F25" t="s">
        <v>42</v>
      </c>
      <c r="G25" s="8">
        <v>312884</v>
      </c>
      <c r="H25" s="8">
        <v>51700</v>
      </c>
      <c r="I25" s="13">
        <f>H25/G25*100</f>
        <v>16.523695682745043</v>
      </c>
      <c r="J25" s="8">
        <v>363942</v>
      </c>
      <c r="K25" s="8">
        <v>119789</v>
      </c>
      <c r="L25" s="8">
        <f>G25-K25</f>
        <v>193095</v>
      </c>
      <c r="M25" s="8">
        <v>220952.9375</v>
      </c>
      <c r="N25" s="23">
        <f>L25/M25</f>
        <v>0.87391913492890316</v>
      </c>
      <c r="O25" s="28">
        <v>1280</v>
      </c>
      <c r="P25" s="33">
        <f>L25/O25</f>
        <v>150.85546875</v>
      </c>
      <c r="Q25" s="38" t="s">
        <v>87</v>
      </c>
      <c r="R25" s="43">
        <f>ABS(N39-N25)*100</f>
        <v>27.749237569749553</v>
      </c>
      <c r="S25" t="s">
        <v>44</v>
      </c>
      <c r="T25" t="s">
        <v>56</v>
      </c>
      <c r="U25" s="8">
        <v>108205</v>
      </c>
      <c r="V25" t="s">
        <v>45</v>
      </c>
      <c r="W25" s="18" t="s">
        <v>46</v>
      </c>
      <c r="Y25" t="s">
        <v>88</v>
      </c>
      <c r="Z25">
        <v>402</v>
      </c>
      <c r="AA25">
        <v>96</v>
      </c>
    </row>
    <row r="26" spans="1:27" x14ac:dyDescent="0.25">
      <c r="A26" t="s">
        <v>111</v>
      </c>
      <c r="B26" t="s">
        <v>112</v>
      </c>
      <c r="C26" s="18">
        <v>44714</v>
      </c>
      <c r="D26" s="8">
        <v>250000</v>
      </c>
      <c r="E26" t="s">
        <v>41</v>
      </c>
      <c r="F26" t="s">
        <v>42</v>
      </c>
      <c r="G26" s="8">
        <v>250000</v>
      </c>
      <c r="H26" s="8">
        <v>75900</v>
      </c>
      <c r="I26" s="13">
        <f>H26/G26*100</f>
        <v>30.36</v>
      </c>
      <c r="J26" s="8">
        <v>215018</v>
      </c>
      <c r="K26" s="8">
        <v>15998</v>
      </c>
      <c r="L26" s="8">
        <f>G26-K26</f>
        <v>234002</v>
      </c>
      <c r="M26" s="8">
        <v>180108.59375</v>
      </c>
      <c r="N26" s="23">
        <f>L26/M26</f>
        <v>1.2992272890920842</v>
      </c>
      <c r="O26" s="28">
        <v>1912</v>
      </c>
      <c r="P26" s="33">
        <f>L26/O26</f>
        <v>122.38598326359832</v>
      </c>
      <c r="Q26" s="38" t="s">
        <v>87</v>
      </c>
      <c r="R26" s="43">
        <f>ABS(N39-N26)*100</f>
        <v>14.781577846568549</v>
      </c>
      <c r="S26" t="s">
        <v>44</v>
      </c>
      <c r="T26" t="s">
        <v>56</v>
      </c>
      <c r="U26" s="8">
        <v>13327</v>
      </c>
      <c r="V26" t="s">
        <v>45</v>
      </c>
      <c r="W26" s="18" t="s">
        <v>46</v>
      </c>
      <c r="Y26" t="s">
        <v>51</v>
      </c>
      <c r="Z26">
        <v>401</v>
      </c>
      <c r="AA26">
        <v>66</v>
      </c>
    </row>
    <row r="27" spans="1:27" x14ac:dyDescent="0.25">
      <c r="A27" t="s">
        <v>113</v>
      </c>
      <c r="B27" t="s">
        <v>114</v>
      </c>
      <c r="C27" s="18">
        <v>44595</v>
      </c>
      <c r="D27" s="8">
        <v>303545</v>
      </c>
      <c r="E27" t="s">
        <v>41</v>
      </c>
      <c r="F27" t="s">
        <v>42</v>
      </c>
      <c r="G27" s="8">
        <v>303545</v>
      </c>
      <c r="H27" s="8">
        <v>0</v>
      </c>
      <c r="I27" s="13">
        <f>H27/G27*100</f>
        <v>0</v>
      </c>
      <c r="J27" s="8">
        <v>260599</v>
      </c>
      <c r="K27" s="8">
        <v>21317</v>
      </c>
      <c r="L27" s="8">
        <f>G27-K27</f>
        <v>282228</v>
      </c>
      <c r="M27" s="8">
        <v>262370.625</v>
      </c>
      <c r="N27" s="23">
        <f>L27/M27</f>
        <v>1.0756844444762061</v>
      </c>
      <c r="O27" s="28">
        <v>1800</v>
      </c>
      <c r="P27" s="33">
        <f>L27/O27</f>
        <v>156.79333333333332</v>
      </c>
      <c r="Q27" s="38" t="s">
        <v>87</v>
      </c>
      <c r="R27" s="43">
        <f>ABS(N39-N27)*100</f>
        <v>7.5727066150192535</v>
      </c>
      <c r="S27" t="s">
        <v>44</v>
      </c>
      <c r="T27" t="s">
        <v>56</v>
      </c>
      <c r="U27" s="8">
        <v>15390</v>
      </c>
      <c r="V27" t="s">
        <v>45</v>
      </c>
      <c r="W27" s="18" t="s">
        <v>46</v>
      </c>
      <c r="X27" t="s">
        <v>115</v>
      </c>
      <c r="Y27" t="s">
        <v>51</v>
      </c>
      <c r="Z27">
        <v>401</v>
      </c>
      <c r="AA27">
        <v>99</v>
      </c>
    </row>
    <row r="28" spans="1:27" x14ac:dyDescent="0.25">
      <c r="A28" t="s">
        <v>116</v>
      </c>
      <c r="B28" t="s">
        <v>117</v>
      </c>
      <c r="C28" s="18">
        <v>44830</v>
      </c>
      <c r="D28" s="8">
        <v>316050</v>
      </c>
      <c r="E28" t="s">
        <v>41</v>
      </c>
      <c r="F28" t="s">
        <v>42</v>
      </c>
      <c r="G28" s="8">
        <v>316050</v>
      </c>
      <c r="H28" s="8">
        <v>4000</v>
      </c>
      <c r="I28" s="13">
        <f>H28/G28*100</f>
        <v>1.2656225280809998</v>
      </c>
      <c r="J28" s="8">
        <v>311740</v>
      </c>
      <c r="K28" s="8">
        <v>18722</v>
      </c>
      <c r="L28" s="8">
        <f>G28-K28</f>
        <v>297328</v>
      </c>
      <c r="M28" s="8">
        <v>265174.65625</v>
      </c>
      <c r="N28" s="23">
        <f>L28/M28</f>
        <v>1.1212534568902641</v>
      </c>
      <c r="O28" s="28">
        <v>1824</v>
      </c>
      <c r="P28" s="33">
        <f>L28/O28</f>
        <v>163.00877192982455</v>
      </c>
      <c r="Q28" s="38" t="s">
        <v>87</v>
      </c>
      <c r="R28" s="43">
        <f>ABS(N39-N28)*100</f>
        <v>3.015805373613456</v>
      </c>
      <c r="S28" t="s">
        <v>44</v>
      </c>
      <c r="T28" t="s">
        <v>56</v>
      </c>
      <c r="U28" s="8">
        <v>13352</v>
      </c>
      <c r="V28" t="s">
        <v>45</v>
      </c>
      <c r="W28" s="18" t="s">
        <v>46</v>
      </c>
      <c r="Y28" t="s">
        <v>51</v>
      </c>
      <c r="Z28">
        <v>401</v>
      </c>
      <c r="AA28">
        <v>98</v>
      </c>
    </row>
    <row r="29" spans="1:27" x14ac:dyDescent="0.25">
      <c r="A29" t="s">
        <v>118</v>
      </c>
      <c r="B29" t="s">
        <v>119</v>
      </c>
      <c r="C29" s="18">
        <v>44379</v>
      </c>
      <c r="D29" s="8">
        <v>201000</v>
      </c>
      <c r="E29" t="s">
        <v>41</v>
      </c>
      <c r="F29" t="s">
        <v>42</v>
      </c>
      <c r="G29" s="8">
        <v>201000</v>
      </c>
      <c r="H29" s="8">
        <v>85400</v>
      </c>
      <c r="I29" s="13">
        <f>H29/G29*100</f>
        <v>42.487562189054728</v>
      </c>
      <c r="J29" s="8">
        <v>248559</v>
      </c>
      <c r="K29" s="8">
        <v>23105</v>
      </c>
      <c r="L29" s="8">
        <f>G29-K29</f>
        <v>177895</v>
      </c>
      <c r="M29" s="8">
        <v>204030.765625</v>
      </c>
      <c r="N29" s="23">
        <f>L29/M29</f>
        <v>0.87190282041564049</v>
      </c>
      <c r="O29" s="28">
        <v>1378</v>
      </c>
      <c r="P29" s="33">
        <f>L29/O29</f>
        <v>129.0965166908563</v>
      </c>
      <c r="Q29" s="38" t="s">
        <v>87</v>
      </c>
      <c r="R29" s="43">
        <f>ABS(N39-N29)*100</f>
        <v>27.950869021075817</v>
      </c>
      <c r="S29" t="s">
        <v>44</v>
      </c>
      <c r="T29" t="s">
        <v>56</v>
      </c>
      <c r="U29" s="8">
        <v>13469</v>
      </c>
      <c r="V29" t="s">
        <v>45</v>
      </c>
      <c r="W29" s="18" t="s">
        <v>46</v>
      </c>
      <c r="Y29" t="s">
        <v>51</v>
      </c>
      <c r="Z29">
        <v>401</v>
      </c>
      <c r="AA29">
        <v>82</v>
      </c>
    </row>
    <row r="30" spans="1:27" x14ac:dyDescent="0.25">
      <c r="A30" t="s">
        <v>120</v>
      </c>
      <c r="B30" t="s">
        <v>121</v>
      </c>
      <c r="C30" s="18">
        <v>44897</v>
      </c>
      <c r="D30" s="8">
        <v>270000</v>
      </c>
      <c r="E30" t="s">
        <v>41</v>
      </c>
      <c r="F30" t="s">
        <v>42</v>
      </c>
      <c r="G30" s="8">
        <v>270000</v>
      </c>
      <c r="H30" s="8">
        <v>120600</v>
      </c>
      <c r="I30" s="13">
        <f>H30/G30*100</f>
        <v>44.666666666666664</v>
      </c>
      <c r="J30" s="8">
        <v>263546</v>
      </c>
      <c r="K30" s="8">
        <v>26481</v>
      </c>
      <c r="L30" s="8">
        <f>G30-K30</f>
        <v>243519</v>
      </c>
      <c r="M30" s="8">
        <v>259939.6875</v>
      </c>
      <c r="N30" s="23">
        <f>L30/M30</f>
        <v>0.93682885573215902</v>
      </c>
      <c r="O30" s="28">
        <v>1584</v>
      </c>
      <c r="P30" s="33">
        <f>L30/O30</f>
        <v>153.73674242424244</v>
      </c>
      <c r="Q30" s="38" t="s">
        <v>87</v>
      </c>
      <c r="R30" s="43">
        <f>ABS(N39-N30)*100</f>
        <v>21.458265489423965</v>
      </c>
      <c r="S30" t="s">
        <v>44</v>
      </c>
      <c r="T30" t="s">
        <v>56</v>
      </c>
      <c r="U30" s="8">
        <v>15396</v>
      </c>
      <c r="V30" t="s">
        <v>45</v>
      </c>
      <c r="W30" s="18" t="s">
        <v>46</v>
      </c>
      <c r="X30" t="s">
        <v>122</v>
      </c>
      <c r="Y30" t="s">
        <v>51</v>
      </c>
      <c r="Z30">
        <v>401</v>
      </c>
      <c r="AA30">
        <v>87</v>
      </c>
    </row>
    <row r="31" spans="1:27" x14ac:dyDescent="0.25">
      <c r="A31" t="s">
        <v>123</v>
      </c>
      <c r="B31" t="s">
        <v>124</v>
      </c>
      <c r="C31" s="18">
        <v>44756</v>
      </c>
      <c r="D31" s="8">
        <v>256867</v>
      </c>
      <c r="E31" t="s">
        <v>41</v>
      </c>
      <c r="F31" t="s">
        <v>42</v>
      </c>
      <c r="G31" s="8">
        <v>256867</v>
      </c>
      <c r="H31" s="8">
        <v>3800</v>
      </c>
      <c r="I31" s="13">
        <f>H31/G31*100</f>
        <v>1.4793648074684564</v>
      </c>
      <c r="J31" s="8">
        <v>278605</v>
      </c>
      <c r="K31" s="8">
        <v>19666</v>
      </c>
      <c r="L31" s="8">
        <f>G31-K31</f>
        <v>237201</v>
      </c>
      <c r="M31" s="8">
        <v>234333.9375</v>
      </c>
      <c r="N31" s="23">
        <f>L31/M31</f>
        <v>1.0122349435621121</v>
      </c>
      <c r="O31" s="28">
        <v>1280</v>
      </c>
      <c r="P31" s="33">
        <f>L31/O31</f>
        <v>185.31328124999999</v>
      </c>
      <c r="Q31" s="38" t="s">
        <v>87</v>
      </c>
      <c r="R31" s="43">
        <f>ABS(N39-N31)*100</f>
        <v>13.91765670642866</v>
      </c>
      <c r="S31" t="s">
        <v>44</v>
      </c>
      <c r="T31" t="s">
        <v>56</v>
      </c>
      <c r="U31" s="8">
        <v>12569</v>
      </c>
      <c r="V31" t="s">
        <v>45</v>
      </c>
      <c r="W31" s="18" t="s">
        <v>46</v>
      </c>
      <c r="Y31" t="s">
        <v>51</v>
      </c>
      <c r="Z31">
        <v>401</v>
      </c>
      <c r="AA31">
        <v>97</v>
      </c>
    </row>
    <row r="32" spans="1:27" x14ac:dyDescent="0.25">
      <c r="A32" t="s">
        <v>125</v>
      </c>
      <c r="B32" t="s">
        <v>126</v>
      </c>
      <c r="C32" s="18">
        <v>44617</v>
      </c>
      <c r="D32" s="8">
        <v>335357</v>
      </c>
      <c r="E32" t="s">
        <v>41</v>
      </c>
      <c r="F32" t="s">
        <v>42</v>
      </c>
      <c r="G32" s="8">
        <v>335357</v>
      </c>
      <c r="H32" s="8">
        <v>7700</v>
      </c>
      <c r="I32" s="13">
        <f>H32/G32*100</f>
        <v>2.2960606160002626</v>
      </c>
      <c r="J32" s="8">
        <v>194580</v>
      </c>
      <c r="K32" s="8">
        <v>20745</v>
      </c>
      <c r="L32" s="8">
        <f>G32-K32</f>
        <v>314612</v>
      </c>
      <c r="M32" s="8">
        <v>190608.546875</v>
      </c>
      <c r="N32" s="23">
        <f>L32/M32</f>
        <v>1.6505660693500841</v>
      </c>
      <c r="O32" s="28">
        <v>1976</v>
      </c>
      <c r="P32" s="33">
        <f>L32/O32</f>
        <v>159.2165991902834</v>
      </c>
      <c r="Q32" s="38" t="s">
        <v>87</v>
      </c>
      <c r="R32" s="43">
        <f>ABS(N39-N32)*100</f>
        <v>49.91545587236854</v>
      </c>
      <c r="S32" t="s">
        <v>44</v>
      </c>
      <c r="T32" t="s">
        <v>56</v>
      </c>
      <c r="U32" s="8">
        <v>15480</v>
      </c>
      <c r="V32" t="s">
        <v>45</v>
      </c>
      <c r="W32" s="18" t="s">
        <v>46</v>
      </c>
      <c r="X32" t="s">
        <v>127</v>
      </c>
      <c r="Y32" t="s">
        <v>51</v>
      </c>
      <c r="Z32">
        <v>401</v>
      </c>
      <c r="AA32">
        <v>99</v>
      </c>
    </row>
    <row r="33" spans="1:39" x14ac:dyDescent="0.25">
      <c r="A33" t="s">
        <v>128</v>
      </c>
      <c r="B33" t="s">
        <v>129</v>
      </c>
      <c r="C33" s="18">
        <v>44729</v>
      </c>
      <c r="D33" s="8">
        <v>420000</v>
      </c>
      <c r="E33" t="s">
        <v>41</v>
      </c>
      <c r="F33" t="s">
        <v>42</v>
      </c>
      <c r="G33" s="8">
        <v>420000</v>
      </c>
      <c r="H33" s="8">
        <v>185200</v>
      </c>
      <c r="I33" s="13">
        <f>H33/G33*100</f>
        <v>44.095238095238095</v>
      </c>
      <c r="J33" s="8">
        <v>388608</v>
      </c>
      <c r="K33" s="8">
        <v>190598</v>
      </c>
      <c r="L33" s="8">
        <f>G33-K33</f>
        <v>229402</v>
      </c>
      <c r="M33" s="8">
        <v>217116.234375</v>
      </c>
      <c r="N33" s="23">
        <f>L33/M33</f>
        <v>1.0565861215323964</v>
      </c>
      <c r="O33" s="28">
        <v>1814</v>
      </c>
      <c r="P33" s="33">
        <f>L33/O33</f>
        <v>126.4619625137817</v>
      </c>
      <c r="Q33" s="38" t="s">
        <v>87</v>
      </c>
      <c r="R33" s="43">
        <f>ABS(N39-N33)*100</f>
        <v>9.4825389094002297</v>
      </c>
      <c r="S33" t="s">
        <v>130</v>
      </c>
      <c r="T33" t="s">
        <v>56</v>
      </c>
      <c r="U33" s="8">
        <v>179764</v>
      </c>
      <c r="V33" t="s">
        <v>45</v>
      </c>
      <c r="W33" s="18" t="s">
        <v>46</v>
      </c>
      <c r="X33" t="s">
        <v>131</v>
      </c>
      <c r="Y33" t="s">
        <v>88</v>
      </c>
      <c r="Z33">
        <v>401</v>
      </c>
      <c r="AA33">
        <v>75</v>
      </c>
    </row>
    <row r="34" spans="1:39" x14ac:dyDescent="0.25">
      <c r="A34" t="s">
        <v>132</v>
      </c>
      <c r="B34" t="s">
        <v>133</v>
      </c>
      <c r="C34" s="18">
        <v>44306</v>
      </c>
      <c r="D34" s="8">
        <v>350000</v>
      </c>
      <c r="E34" t="s">
        <v>41</v>
      </c>
      <c r="F34" t="s">
        <v>42</v>
      </c>
      <c r="G34" s="8">
        <v>350000</v>
      </c>
      <c r="H34" s="8">
        <v>116300</v>
      </c>
      <c r="I34" s="13">
        <f>H34/G34*100</f>
        <v>33.228571428571428</v>
      </c>
      <c r="J34" s="8">
        <v>350096</v>
      </c>
      <c r="K34" s="8">
        <v>109036</v>
      </c>
      <c r="L34" s="8">
        <f>G34-K34</f>
        <v>240964</v>
      </c>
      <c r="M34" s="8">
        <v>218153.84375</v>
      </c>
      <c r="N34" s="23">
        <f>L34/M34</f>
        <v>1.1045599557537018</v>
      </c>
      <c r="O34" s="28">
        <v>1654</v>
      </c>
      <c r="P34" s="33">
        <f>L34/O34</f>
        <v>145.68561064087061</v>
      </c>
      <c r="Q34" s="38" t="s">
        <v>87</v>
      </c>
      <c r="R34" s="43">
        <f>ABS(N39-N34)*100</f>
        <v>4.6851554872696877</v>
      </c>
      <c r="S34" t="s">
        <v>94</v>
      </c>
      <c r="T34" t="s">
        <v>56</v>
      </c>
      <c r="U34" s="8">
        <v>101735</v>
      </c>
      <c r="V34" t="s">
        <v>45</v>
      </c>
      <c r="W34" s="18" t="s">
        <v>46</v>
      </c>
      <c r="Y34" t="s">
        <v>88</v>
      </c>
      <c r="Z34">
        <v>401</v>
      </c>
      <c r="AA34">
        <v>70</v>
      </c>
    </row>
    <row r="35" spans="1:39" x14ac:dyDescent="0.25">
      <c r="A35" t="s">
        <v>134</v>
      </c>
      <c r="B35" t="s">
        <v>135</v>
      </c>
      <c r="C35" s="18">
        <v>44515</v>
      </c>
      <c r="D35" s="8">
        <v>182000</v>
      </c>
      <c r="E35" t="s">
        <v>41</v>
      </c>
      <c r="F35" t="s">
        <v>42</v>
      </c>
      <c r="G35" s="8">
        <v>182000</v>
      </c>
      <c r="H35" s="8">
        <v>54000</v>
      </c>
      <c r="I35" s="13">
        <f>H35/G35*100</f>
        <v>29.670329670329672</v>
      </c>
      <c r="J35" s="8">
        <v>151916</v>
      </c>
      <c r="K35" s="8">
        <v>32507</v>
      </c>
      <c r="L35" s="8">
        <f>G35-K35</f>
        <v>149493</v>
      </c>
      <c r="M35" s="8">
        <v>108062.4453125</v>
      </c>
      <c r="N35" s="23">
        <f>L35/M35</f>
        <v>1.3833945693870724</v>
      </c>
      <c r="O35" s="28">
        <v>1248</v>
      </c>
      <c r="P35" s="33">
        <f>L35/O35</f>
        <v>119.78605769230769</v>
      </c>
      <c r="Q35" s="38" t="s">
        <v>87</v>
      </c>
      <c r="R35" s="43">
        <f>ABS(N39-N35)*100</f>
        <v>23.198305876067373</v>
      </c>
      <c r="S35" t="s">
        <v>63</v>
      </c>
      <c r="T35" t="s">
        <v>56</v>
      </c>
      <c r="U35" s="8">
        <v>28931</v>
      </c>
      <c r="V35" t="s">
        <v>45</v>
      </c>
      <c r="W35" s="18" t="s">
        <v>46</v>
      </c>
      <c r="Y35" t="s">
        <v>51</v>
      </c>
      <c r="Z35">
        <v>401</v>
      </c>
      <c r="AA35">
        <v>65</v>
      </c>
    </row>
    <row r="36" spans="1:39" ht="15.75" thickBot="1" x14ac:dyDescent="0.3">
      <c r="A36" t="s">
        <v>136</v>
      </c>
      <c r="B36" t="s">
        <v>137</v>
      </c>
      <c r="C36" s="18">
        <v>44454</v>
      </c>
      <c r="D36" s="8">
        <v>182000</v>
      </c>
      <c r="E36" t="s">
        <v>41</v>
      </c>
      <c r="F36" t="s">
        <v>42</v>
      </c>
      <c r="G36" s="8">
        <v>182000</v>
      </c>
      <c r="H36" s="8">
        <v>73800</v>
      </c>
      <c r="I36" s="13">
        <f>H36/G36*100</f>
        <v>40.549450549450547</v>
      </c>
      <c r="J36" s="8">
        <v>215562</v>
      </c>
      <c r="K36" s="8">
        <v>30961</v>
      </c>
      <c r="L36" s="8">
        <f>G36-K36</f>
        <v>151039</v>
      </c>
      <c r="M36" s="8">
        <v>167059.734375</v>
      </c>
      <c r="N36" s="23">
        <f>L36/M36</f>
        <v>0.90410176075679516</v>
      </c>
      <c r="O36" s="28">
        <v>1232</v>
      </c>
      <c r="P36" s="33">
        <f>L36/O36</f>
        <v>122.59659090909091</v>
      </c>
      <c r="Q36" s="38" t="s">
        <v>87</v>
      </c>
      <c r="R36" s="43">
        <f>ABS(N39-N36)*100</f>
        <v>24.730974986960351</v>
      </c>
      <c r="S36" t="s">
        <v>44</v>
      </c>
      <c r="T36" t="s">
        <v>56</v>
      </c>
      <c r="U36" s="8">
        <v>24032</v>
      </c>
      <c r="V36" t="s">
        <v>45</v>
      </c>
      <c r="W36" s="18" t="s">
        <v>46</v>
      </c>
      <c r="Y36" t="s">
        <v>51</v>
      </c>
      <c r="Z36">
        <v>401</v>
      </c>
      <c r="AA36">
        <v>72</v>
      </c>
    </row>
    <row r="37" spans="1:39" ht="15.75" thickTop="1" x14ac:dyDescent="0.25">
      <c r="A37" s="4"/>
      <c r="B37" s="4"/>
      <c r="C37" s="19" t="s">
        <v>138</v>
      </c>
      <c r="D37" s="9">
        <f>+SUM(D2:D36)</f>
        <v>11012625</v>
      </c>
      <c r="E37" s="4"/>
      <c r="F37" s="4"/>
      <c r="G37" s="9">
        <f>+SUM(G2:G36)</f>
        <v>11012625</v>
      </c>
      <c r="H37" s="9">
        <f>+SUM(H2:H36)</f>
        <v>3125300</v>
      </c>
      <c r="I37" s="14"/>
      <c r="J37" s="9">
        <f>+SUM(J2:J36)</f>
        <v>10743128</v>
      </c>
      <c r="K37" s="9"/>
      <c r="L37" s="9">
        <f>+SUM(L2:L36)</f>
        <v>8636831</v>
      </c>
      <c r="M37" s="9">
        <f>+SUM(M2:M36)</f>
        <v>7812715.921875</v>
      </c>
      <c r="N37" s="24"/>
      <c r="O37" s="29"/>
      <c r="P37" s="34">
        <f>AVERAGE(P2:P36)</f>
        <v>144.46958983883621</v>
      </c>
      <c r="Q37" s="39"/>
      <c r="R37" s="44">
        <f>ABS(N39-N38)*100</f>
        <v>4.5927695988067674</v>
      </c>
      <c r="S37" s="4"/>
      <c r="T37" s="4"/>
      <c r="U37" s="9"/>
      <c r="V37" s="4"/>
      <c r="W37" s="1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</row>
    <row r="38" spans="1:39" x14ac:dyDescent="0.25">
      <c r="A38" s="5"/>
      <c r="B38" s="5"/>
      <c r="C38" s="20"/>
      <c r="D38" s="10"/>
      <c r="E38" s="5"/>
      <c r="F38" s="5"/>
      <c r="G38" s="10"/>
      <c r="H38" s="10" t="s">
        <v>139</v>
      </c>
      <c r="I38" s="15">
        <f>H37/G37*100</f>
        <v>28.379246546577225</v>
      </c>
      <c r="J38" s="10"/>
      <c r="K38" s="10"/>
      <c r="L38" s="10"/>
      <c r="M38" s="10" t="s">
        <v>140</v>
      </c>
      <c r="N38" s="25">
        <f>L37/M37</f>
        <v>1.105483814638331</v>
      </c>
      <c r="O38" s="30"/>
      <c r="P38" s="35" t="s">
        <v>141</v>
      </c>
      <c r="Q38" s="40">
        <f>STDEV(N2:N36)</f>
        <v>0.28600134081428202</v>
      </c>
      <c r="R38" s="45"/>
      <c r="S38" s="5"/>
      <c r="T38" s="5"/>
      <c r="U38" s="10"/>
      <c r="V38" s="5"/>
      <c r="W38" s="20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spans="1:39" x14ac:dyDescent="0.25">
      <c r="A39" s="6"/>
      <c r="B39" s="6"/>
      <c r="C39" s="21"/>
      <c r="D39" s="11"/>
      <c r="E39" s="6"/>
      <c r="F39" s="6"/>
      <c r="G39" s="11"/>
      <c r="H39" s="11" t="s">
        <v>142</v>
      </c>
      <c r="I39" s="16">
        <f>STDEV(I2:I36)</f>
        <v>14.281704017274592</v>
      </c>
      <c r="J39" s="11"/>
      <c r="K39" s="11"/>
      <c r="L39" s="11"/>
      <c r="M39" s="11" t="s">
        <v>143</v>
      </c>
      <c r="N39" s="26">
        <f>AVERAGE(N2:N36)</f>
        <v>1.1514115106263987</v>
      </c>
      <c r="O39" s="31"/>
      <c r="P39" s="36" t="s">
        <v>144</v>
      </c>
      <c r="Q39" s="47">
        <f>AVERAGE(R2:R36)</f>
        <v>24.550616816899442</v>
      </c>
      <c r="R39" s="46" t="s">
        <v>145</v>
      </c>
      <c r="S39" s="6">
        <f>+(Q39/N39)</f>
        <v>21.322191579918503</v>
      </c>
      <c r="T39" s="6"/>
      <c r="U39" s="11"/>
      <c r="V39" s="6"/>
      <c r="W39" s="21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</row>
    <row r="41" spans="1:39" s="1" customFormat="1" x14ac:dyDescent="0.25">
      <c r="A41" s="1" t="s">
        <v>146</v>
      </c>
      <c r="C41" s="48"/>
      <c r="D41" s="49"/>
      <c r="G41" s="49"/>
      <c r="H41" s="49"/>
      <c r="I41" s="50"/>
      <c r="J41" s="49"/>
      <c r="K41" s="49"/>
      <c r="L41" s="49"/>
      <c r="M41" s="49"/>
      <c r="N41" s="51"/>
      <c r="O41" s="52"/>
      <c r="P41" s="53"/>
      <c r="Q41" s="54"/>
      <c r="R41" s="55"/>
      <c r="U41" s="49"/>
      <c r="W41" s="48"/>
    </row>
  </sheetData>
  <conditionalFormatting sqref="A2:AM36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57186-E7A7-414A-8D6A-11595DAEABB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apps1</dc:creator>
  <cp:lastModifiedBy>apps1</cp:lastModifiedBy>
  <dcterms:created xsi:type="dcterms:W3CDTF">2024-01-02T21:13:23Z</dcterms:created>
  <dcterms:modified xsi:type="dcterms:W3CDTF">2024-01-02T21:18:45Z</dcterms:modified>
</cp:coreProperties>
</file>