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20730" windowHeight="11760"/>
  </bookViews>
  <sheets>
    <sheet name="Income - Budget - Prior Year" sheetId="1" r:id="rId1"/>
  </sheets>
  <definedNames>
    <definedName name="_xlnm.Print_Area" localSheetId="0">'Income - Budget - Prior Year'!$A$1:$G$63</definedName>
    <definedName name="_xlnm.Print_Titles" localSheetId="0">'Income - Budget - Prior Year'!$1:$1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/>
  <c r="G62"/>
  <c r="F59"/>
  <c r="G59"/>
  <c r="F56"/>
  <c r="G56"/>
  <c r="F54"/>
  <c r="G54"/>
  <c r="F53"/>
  <c r="G53"/>
  <c r="F50"/>
  <c r="G50"/>
  <c r="F48"/>
  <c r="G48"/>
  <c r="F47"/>
  <c r="G47"/>
  <c r="F46"/>
  <c r="G46"/>
  <c r="F45"/>
  <c r="G45"/>
  <c r="F44"/>
  <c r="G44"/>
  <c r="F43"/>
  <c r="G43"/>
  <c r="F40"/>
  <c r="G40"/>
  <c r="F38"/>
  <c r="G38"/>
  <c r="F37"/>
  <c r="G37"/>
  <c r="F36"/>
  <c r="G36"/>
  <c r="F35"/>
  <c r="G35"/>
  <c r="G34"/>
  <c r="F34"/>
  <c r="F31"/>
  <c r="G31"/>
  <c r="F29"/>
  <c r="G29"/>
  <c r="F28"/>
  <c r="G28"/>
  <c r="F27"/>
  <c r="G27"/>
  <c r="F26"/>
  <c r="G26"/>
  <c r="F23"/>
  <c r="G23"/>
  <c r="F21"/>
  <c r="G21"/>
  <c r="F20"/>
  <c r="G20"/>
  <c r="F19"/>
  <c r="G19"/>
  <c r="F18"/>
  <c r="G18"/>
  <c r="F17"/>
  <c r="G17"/>
  <c r="F16"/>
  <c r="G16"/>
  <c r="F10"/>
  <c r="G10"/>
  <c r="F6"/>
  <c r="G6"/>
  <c r="F7"/>
  <c r="G7"/>
  <c r="G5"/>
  <c r="F5"/>
  <c r="F8"/>
  <c r="G8"/>
  <c r="G4"/>
  <c r="F4"/>
  <c r="D31"/>
  <c r="B31"/>
  <c r="D10"/>
  <c r="D59"/>
  <c r="D62"/>
  <c r="D56"/>
  <c r="D50"/>
  <c r="D40"/>
  <c r="D23"/>
  <c r="B56"/>
  <c r="B50"/>
  <c r="B40"/>
  <c r="B23"/>
  <c r="B59"/>
  <c r="B10"/>
  <c r="B62"/>
</calcChain>
</file>

<file path=xl/sharedStrings.xml><?xml version="1.0" encoding="utf-8"?>
<sst xmlns="http://schemas.openxmlformats.org/spreadsheetml/2006/main" count="50" uniqueCount="48">
  <si>
    <t xml:space="preserve">
</t>
  </si>
  <si>
    <t>Management Fees</t>
  </si>
  <si>
    <t/>
  </si>
  <si>
    <t>Waste Water Treatment Plant</t>
  </si>
  <si>
    <t>Telephone</t>
  </si>
  <si>
    <t>Gas</t>
  </si>
  <si>
    <t>Snow Removal</t>
  </si>
  <si>
    <t>Trash Removal</t>
  </si>
  <si>
    <t>Total Expenses</t>
  </si>
  <si>
    <t>Assessment Income</t>
  </si>
  <si>
    <t>Working Capital Income</t>
  </si>
  <si>
    <t>Late Fee Income</t>
  </si>
  <si>
    <t>Owner Admin. Fees Income</t>
  </si>
  <si>
    <t>Misc. Income</t>
  </si>
  <si>
    <t>General &amp; Administrative</t>
  </si>
  <si>
    <t>Accounting Fees</t>
  </si>
  <si>
    <t>Legal &amp; Professional Fees</t>
  </si>
  <si>
    <t>Insurance</t>
  </si>
  <si>
    <t>State Excise Tax</t>
  </si>
  <si>
    <t>Misc. G&amp;A</t>
  </si>
  <si>
    <t>Utilities</t>
  </si>
  <si>
    <t>Electricity</t>
  </si>
  <si>
    <t>Water for Irrigation System</t>
  </si>
  <si>
    <t>Maintenance</t>
  </si>
  <si>
    <t>Roof Repairs</t>
  </si>
  <si>
    <t>Septic Maintenance</t>
  </si>
  <si>
    <t>Generator</t>
  </si>
  <si>
    <t>Buildings &amp; Grounds</t>
  </si>
  <si>
    <t>Contract Services</t>
  </si>
  <si>
    <t>Lawn Maint. &amp; Landscaping</t>
  </si>
  <si>
    <t>Alarm</t>
  </si>
  <si>
    <t>Environmental Annual Fee</t>
  </si>
  <si>
    <t>Gutter Cleaning</t>
  </si>
  <si>
    <t>Reserve Contributions</t>
  </si>
  <si>
    <t>Reserves-Unallocated</t>
  </si>
  <si>
    <t>Reserves-Used</t>
  </si>
  <si>
    <t>Current Year Net Inc./(Loss)</t>
  </si>
  <si>
    <t>Total Utilities</t>
  </si>
  <si>
    <t>Total General &amp; Administrative</t>
  </si>
  <si>
    <t>Total Income</t>
  </si>
  <si>
    <t>Expenses:</t>
  </si>
  <si>
    <t>Total Maintenance</t>
  </si>
  <si>
    <t>Total Reserve Contributions</t>
  </si>
  <si>
    <t>Income:</t>
  </si>
  <si>
    <t>Total Contract Services</t>
  </si>
  <si>
    <t>2015 Actual</t>
  </si>
  <si>
    <t>2015 Budget</t>
  </si>
  <si>
    <t>Variance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</si>
</sst>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left"/>
    </xf>
    <xf numFmtId="43" fontId="1" fillId="0" borderId="0" xfId="3" applyFont="1"/>
    <xf numFmtId="43" fontId="1" fillId="0" borderId="0" xfId="3" applyFont="1" applyAlignment="1">
      <alignment horizontal="right"/>
    </xf>
    <xf numFmtId="43" fontId="0" fillId="0" borderId="1" xfId="3" applyFont="1" applyBorder="1" applyAlignment="1">
      <alignment horizontal="right"/>
    </xf>
    <xf numFmtId="43" fontId="1" fillId="0" borderId="0" xfId="3" applyFont="1" applyBorder="1"/>
    <xf numFmtId="43" fontId="0" fillId="0" borderId="0" xfId="3" applyFont="1" applyBorder="1" applyAlignment="1">
      <alignment horizontal="right"/>
    </xf>
    <xf numFmtId="43" fontId="1" fillId="0" borderId="0" xfId="3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3" fontId="1" fillId="0" borderId="2" xfId="3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43" fontId="1" fillId="0" borderId="0" xfId="0" applyNumberFormat="1" applyFont="1"/>
    <xf numFmtId="43" fontId="1" fillId="0" borderId="2" xfId="3" applyFont="1" applyBorder="1"/>
    <xf numFmtId="49" fontId="8" fillId="0" borderId="0" xfId="0" applyNumberFormat="1" applyFont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3" fontId="1" fillId="0" borderId="0" xfId="0" applyNumberFormat="1" applyFont="1" applyBorder="1"/>
    <xf numFmtId="49" fontId="0" fillId="0" borderId="2" xfId="0" applyNumberFormat="1" applyBorder="1" applyAlignment="1">
      <alignment horizontal="left"/>
    </xf>
    <xf numFmtId="43" fontId="0" fillId="0" borderId="2" xfId="3" applyFont="1" applyBorder="1" applyAlignment="1">
      <alignment horizontal="right"/>
    </xf>
    <xf numFmtId="43" fontId="7" fillId="0" borderId="2" xfId="3" applyFont="1" applyBorder="1" applyAlignment="1">
      <alignment horizontal="center" wrapText="1"/>
    </xf>
    <xf numFmtId="0" fontId="1" fillId="0" borderId="2" xfId="0" applyFont="1" applyBorder="1"/>
    <xf numFmtId="43" fontId="0" fillId="0" borderId="0" xfId="3" applyFont="1"/>
    <xf numFmtId="43" fontId="5" fillId="0" borderId="0" xfId="3" applyFont="1" applyBorder="1" applyAlignment="1">
      <alignment horizontal="right"/>
    </xf>
    <xf numFmtId="43" fontId="0" fillId="0" borderId="2" xfId="3" applyFont="1" applyBorder="1"/>
    <xf numFmtId="43" fontId="5" fillId="0" borderId="0" xfId="3" applyFont="1"/>
    <xf numFmtId="43" fontId="7" fillId="0" borderId="2" xfId="3" applyFont="1" applyBorder="1"/>
    <xf numFmtId="43" fontId="1" fillId="0" borderId="2" xfId="0" applyNumberFormat="1" applyFont="1" applyBorder="1"/>
    <xf numFmtId="164" fontId="1" fillId="0" borderId="0" xfId="4" applyNumberFormat="1" applyFont="1"/>
    <xf numFmtId="164" fontId="1" fillId="0" borderId="2" xfId="4" applyNumberFormat="1" applyFont="1" applyBorder="1"/>
    <xf numFmtId="0" fontId="6" fillId="0" borderId="0" xfId="0" applyFont="1"/>
    <xf numFmtId="164" fontId="6" fillId="0" borderId="0" xfId="4" applyNumberFormat="1" applyFont="1"/>
    <xf numFmtId="0" fontId="6" fillId="0" borderId="2" xfId="0" applyFont="1" applyBorder="1"/>
    <xf numFmtId="164" fontId="6" fillId="0" borderId="2" xfId="4" applyNumberFormat="1" applyFont="1" applyBorder="1"/>
    <xf numFmtId="39" fontId="1" fillId="0" borderId="0" xfId="0" applyNumberFormat="1" applyFont="1" applyBorder="1"/>
    <xf numFmtId="0" fontId="7" fillId="0" borderId="2" xfId="0" applyFont="1" applyBorder="1" applyAlignment="1">
      <alignment horizontal="center"/>
    </xf>
  </cellXfs>
  <cellStyles count="5">
    <cellStyle name="Comma" xfId="3" builtinId="3"/>
    <cellStyle name="Followed Hyperlink" xfId="2" builtinId="9" hidden="1"/>
    <cellStyle name="Hyperlink" xfId="1" builtinId="8" hidden="1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zoomScale="162" zoomScaleNormal="162" zoomScalePageLayoutView="162" workbookViewId="0">
      <selection activeCell="B62" sqref="B62"/>
    </sheetView>
  </sheetViews>
  <sheetFormatPr defaultColWidth="8.85546875" defaultRowHeight="12.75"/>
  <cols>
    <col min="1" max="1" width="28.42578125" style="1" customWidth="1"/>
    <col min="2" max="2" width="13.7109375" style="6" customWidth="1"/>
    <col min="3" max="3" width="2.85546875" style="6" customWidth="1"/>
    <col min="4" max="4" width="12" style="6" customWidth="1"/>
    <col min="5" max="5" width="1.7109375" style="6" customWidth="1"/>
    <col min="6" max="6" width="13" style="1" customWidth="1"/>
    <col min="7" max="7" width="8.7109375" style="31" customWidth="1"/>
    <col min="8" max="16384" width="8.85546875" style="1"/>
  </cols>
  <sheetData>
    <row r="1" spans="1:7" ht="25.5">
      <c r="A1" s="2" t="s">
        <v>0</v>
      </c>
      <c r="B1" s="23" t="s">
        <v>45</v>
      </c>
      <c r="C1" s="23"/>
      <c r="D1" s="29" t="s">
        <v>46</v>
      </c>
      <c r="E1" s="29"/>
      <c r="F1" s="38" t="s">
        <v>47</v>
      </c>
      <c r="G1" s="38"/>
    </row>
    <row r="2" spans="1:7">
      <c r="A2" s="14" t="s">
        <v>43</v>
      </c>
    </row>
    <row r="3" spans="1:7">
      <c r="A3" s="14"/>
    </row>
    <row r="4" spans="1:7">
      <c r="A4" s="3" t="s">
        <v>9</v>
      </c>
      <c r="B4" s="7">
        <v>402192</v>
      </c>
      <c r="C4" s="7"/>
      <c r="D4" s="6">
        <v>402192</v>
      </c>
      <c r="F4" s="15">
        <f>B4-D4</f>
        <v>0</v>
      </c>
      <c r="G4" s="31">
        <f>F4/D4</f>
        <v>0</v>
      </c>
    </row>
    <row r="5" spans="1:7">
      <c r="A5" s="3" t="s">
        <v>10</v>
      </c>
      <c r="B5" s="7">
        <v>6.61</v>
      </c>
      <c r="C5" s="7"/>
      <c r="F5" s="15">
        <f>B5-D5</f>
        <v>6.61</v>
      </c>
      <c r="G5" s="31">
        <f>IF(D5=0,  ,F5/D5)</f>
        <v>0</v>
      </c>
    </row>
    <row r="6" spans="1:7">
      <c r="A6" s="3" t="s">
        <v>11</v>
      </c>
      <c r="B6" s="7">
        <v>72.02</v>
      </c>
      <c r="C6" s="7"/>
      <c r="F6" s="15">
        <f t="shared" ref="F6:F7" si="0">B6-D6</f>
        <v>72.02</v>
      </c>
      <c r="G6" s="31">
        <f t="shared" ref="G6:G7" si="1">IF(D6=0,  ,F6/D6)</f>
        <v>0</v>
      </c>
    </row>
    <row r="7" spans="1:7">
      <c r="A7" s="3" t="s">
        <v>12</v>
      </c>
      <c r="B7" s="7">
        <v>25</v>
      </c>
      <c r="C7" s="7"/>
      <c r="F7" s="15">
        <f t="shared" si="0"/>
        <v>25</v>
      </c>
      <c r="G7" s="31">
        <f t="shared" si="1"/>
        <v>0</v>
      </c>
    </row>
    <row r="8" spans="1:7">
      <c r="A8" s="3" t="s">
        <v>13</v>
      </c>
      <c r="B8" s="7">
        <v>0</v>
      </c>
      <c r="C8" s="7"/>
      <c r="D8" s="7">
        <v>100</v>
      </c>
      <c r="E8" s="7"/>
      <c r="F8" s="30">
        <f>B8-D8</f>
        <v>-100</v>
      </c>
      <c r="G8" s="32">
        <f>F8/D8</f>
        <v>-1</v>
      </c>
    </row>
    <row r="9" spans="1:7" customFormat="1" ht="15">
      <c r="A9" s="4"/>
      <c r="B9" s="8"/>
      <c r="C9" s="8"/>
      <c r="D9" s="8"/>
      <c r="E9" s="10"/>
      <c r="F9" s="33"/>
      <c r="G9" s="34"/>
    </row>
    <row r="10" spans="1:7">
      <c r="A10" s="14" t="s">
        <v>39</v>
      </c>
      <c r="B10" s="7">
        <f>SUM(B4:B9)</f>
        <v>402295.63</v>
      </c>
      <c r="C10" s="7"/>
      <c r="D10" s="7">
        <f>SUM(D4:D9)</f>
        <v>402292</v>
      </c>
      <c r="E10" s="7"/>
      <c r="F10" s="15">
        <f t="shared" ref="F10" si="2">B10-D10</f>
        <v>3.6300000000046566</v>
      </c>
      <c r="G10" s="31">
        <f t="shared" ref="G10" si="3">IF(D10=0,  ,F10/D10)</f>
        <v>9.0232965110035908E-6</v>
      </c>
    </row>
    <row r="11" spans="1:7">
      <c r="A11" s="14"/>
      <c r="B11" s="13"/>
      <c r="C11" s="13"/>
      <c r="D11" s="13"/>
      <c r="E11" s="11"/>
      <c r="F11" s="24"/>
      <c r="G11" s="32"/>
    </row>
    <row r="12" spans="1:7">
      <c r="A12" s="14"/>
      <c r="B12" s="11"/>
      <c r="C12" s="11"/>
      <c r="D12" s="11"/>
      <c r="E12" s="11"/>
    </row>
    <row r="13" spans="1:7">
      <c r="A13" s="14" t="s">
        <v>40</v>
      </c>
      <c r="B13" s="11"/>
      <c r="C13" s="11"/>
    </row>
    <row r="14" spans="1:7" customFormat="1" ht="15">
      <c r="A14" s="4"/>
      <c r="B14" s="10"/>
      <c r="C14" s="10"/>
      <c r="D14" s="25"/>
      <c r="E14" s="25"/>
      <c r="F14" s="33"/>
      <c r="G14" s="34"/>
    </row>
    <row r="15" spans="1:7">
      <c r="A15" s="14" t="s">
        <v>14</v>
      </c>
    </row>
    <row r="16" spans="1:7">
      <c r="A16" s="3" t="s">
        <v>1</v>
      </c>
      <c r="B16" s="7">
        <v>22239</v>
      </c>
      <c r="C16" s="7"/>
      <c r="D16" s="6">
        <v>18900</v>
      </c>
      <c r="F16" s="15">
        <f t="shared" ref="F16:F21" si="4">B16-D16</f>
        <v>3339</v>
      </c>
      <c r="G16" s="31">
        <f t="shared" ref="G16:G21" si="5">IF(D16=0,  ,F16/D16)</f>
        <v>0.17666666666666667</v>
      </c>
    </row>
    <row r="17" spans="1:7">
      <c r="A17" s="3" t="s">
        <v>15</v>
      </c>
      <c r="B17" s="7">
        <v>1350</v>
      </c>
      <c r="C17" s="7"/>
      <c r="D17" s="6">
        <v>900</v>
      </c>
      <c r="F17" s="15">
        <f t="shared" si="4"/>
        <v>450</v>
      </c>
      <c r="G17" s="31">
        <f t="shared" si="5"/>
        <v>0.5</v>
      </c>
    </row>
    <row r="18" spans="1:7">
      <c r="A18" s="3" t="s">
        <v>16</v>
      </c>
      <c r="B18" s="7">
        <v>303</v>
      </c>
      <c r="C18" s="7"/>
      <c r="D18" s="6">
        <v>3500</v>
      </c>
      <c r="F18" s="15">
        <f t="shared" si="4"/>
        <v>-3197</v>
      </c>
      <c r="G18" s="31">
        <f t="shared" si="5"/>
        <v>-0.91342857142857148</v>
      </c>
    </row>
    <row r="19" spans="1:7">
      <c r="A19" s="3" t="s">
        <v>17</v>
      </c>
      <c r="B19" s="7">
        <v>40832.769999999997</v>
      </c>
      <c r="C19" s="7"/>
      <c r="D19" s="6">
        <v>39591</v>
      </c>
      <c r="F19" s="15">
        <f t="shared" si="4"/>
        <v>1241.7699999999968</v>
      </c>
      <c r="G19" s="31">
        <f t="shared" si="5"/>
        <v>3.1364956682074126E-2</v>
      </c>
    </row>
    <row r="20" spans="1:7">
      <c r="A20" s="3" t="s">
        <v>18</v>
      </c>
      <c r="B20" s="7">
        <v>581.96</v>
      </c>
      <c r="C20" s="7"/>
      <c r="D20" s="6">
        <v>600</v>
      </c>
      <c r="F20" s="15">
        <f t="shared" si="4"/>
        <v>-18.039999999999964</v>
      </c>
      <c r="G20" s="31">
        <f t="shared" si="5"/>
        <v>-3.0066666666666606E-2</v>
      </c>
    </row>
    <row r="21" spans="1:7">
      <c r="A21" s="3" t="s">
        <v>19</v>
      </c>
      <c r="B21" s="7">
        <v>3769.47</v>
      </c>
      <c r="C21" s="7"/>
      <c r="D21" s="16">
        <v>1848</v>
      </c>
      <c r="E21" s="9"/>
      <c r="F21" s="30">
        <f t="shared" si="4"/>
        <v>1921.4699999999998</v>
      </c>
      <c r="G21" s="32">
        <f t="shared" si="5"/>
        <v>1.0397564935064934</v>
      </c>
    </row>
    <row r="22" spans="1:7" customFormat="1" ht="15">
      <c r="A22" s="4"/>
      <c r="B22" s="8"/>
      <c r="C22" s="8"/>
      <c r="D22" s="8"/>
      <c r="E22" s="10"/>
      <c r="F22" s="33"/>
      <c r="G22" s="34"/>
    </row>
    <row r="23" spans="1:7">
      <c r="A23" s="14" t="s">
        <v>38</v>
      </c>
      <c r="B23" s="7">
        <f>SUM(B16:B22)</f>
        <v>69076.2</v>
      </c>
      <c r="C23" s="7"/>
      <c r="D23" s="7">
        <f>SUM(D16:D22)</f>
        <v>65339</v>
      </c>
      <c r="E23" s="7"/>
      <c r="F23" s="15">
        <f t="shared" ref="F23" si="6">B23-D23</f>
        <v>3737.1999999999971</v>
      </c>
      <c r="G23" s="31">
        <f t="shared" ref="G23" si="7">IF(D23=0,  ,F23/D23)</f>
        <v>5.7197079845115427E-2</v>
      </c>
    </row>
    <row r="24" spans="1:7">
      <c r="A24" s="3" t="s">
        <v>2</v>
      </c>
    </row>
    <row r="25" spans="1:7">
      <c r="A25" s="14" t="s">
        <v>20</v>
      </c>
    </row>
    <row r="26" spans="1:7">
      <c r="A26" s="3" t="s">
        <v>21</v>
      </c>
      <c r="B26" s="7">
        <v>25399.97</v>
      </c>
      <c r="C26" s="7"/>
      <c r="D26" s="6">
        <v>17880</v>
      </c>
      <c r="F26" s="15">
        <f t="shared" ref="F26:F29" si="8">B26-D26</f>
        <v>7519.9700000000012</v>
      </c>
      <c r="G26" s="31">
        <f t="shared" ref="G26:G29" si="9">IF(D26=0,  ,F26/D26)</f>
        <v>0.42057997762863542</v>
      </c>
    </row>
    <row r="27" spans="1:7">
      <c r="A27" s="3" t="s">
        <v>22</v>
      </c>
      <c r="B27" s="7">
        <v>6417.87</v>
      </c>
      <c r="C27" s="7"/>
      <c r="D27" s="6">
        <v>7000</v>
      </c>
      <c r="F27" s="15">
        <f t="shared" si="8"/>
        <v>-582.13000000000011</v>
      </c>
      <c r="G27" s="31">
        <f t="shared" si="9"/>
        <v>-8.3161428571428581E-2</v>
      </c>
    </row>
    <row r="28" spans="1:7">
      <c r="A28" s="3" t="s">
        <v>5</v>
      </c>
      <c r="B28" s="7">
        <v>275.83</v>
      </c>
      <c r="C28" s="7"/>
      <c r="D28" s="6">
        <v>480</v>
      </c>
      <c r="F28" s="15">
        <f t="shared" si="8"/>
        <v>-204.17000000000002</v>
      </c>
      <c r="G28" s="31">
        <f t="shared" si="9"/>
        <v>-0.4253541666666667</v>
      </c>
    </row>
    <row r="29" spans="1:7">
      <c r="A29" s="3" t="s">
        <v>4</v>
      </c>
      <c r="B29" s="13">
        <v>569.61</v>
      </c>
      <c r="C29" s="13"/>
      <c r="D29" s="16">
        <v>504</v>
      </c>
      <c r="E29" s="9"/>
      <c r="F29" s="30">
        <f t="shared" si="8"/>
        <v>65.610000000000014</v>
      </c>
      <c r="G29" s="32">
        <f t="shared" si="9"/>
        <v>0.13017857142857145</v>
      </c>
    </row>
    <row r="30" spans="1:7">
      <c r="A30" s="3"/>
      <c r="B30" s="7"/>
      <c r="C30" s="7"/>
    </row>
    <row r="31" spans="1:7">
      <c r="A31" s="14" t="s">
        <v>37</v>
      </c>
      <c r="B31" s="7">
        <f>SUM(B26:B30)</f>
        <v>32663.280000000002</v>
      </c>
      <c r="C31" s="7"/>
      <c r="D31" s="7">
        <f>SUM(D26:D30)</f>
        <v>25864</v>
      </c>
      <c r="E31" s="7"/>
      <c r="F31" s="15">
        <f t="shared" ref="F31" si="10">B31-D31</f>
        <v>6799.2800000000025</v>
      </c>
      <c r="G31" s="31">
        <f t="shared" ref="G31" si="11">IF(D31=0,  ,F31/D31)</f>
        <v>0.26288586452211576</v>
      </c>
    </row>
    <row r="32" spans="1:7">
      <c r="A32" s="3"/>
      <c r="B32" s="7"/>
      <c r="C32" s="7"/>
    </row>
    <row r="33" spans="1:7">
      <c r="A33" s="14" t="s">
        <v>23</v>
      </c>
      <c r="B33" s="11"/>
      <c r="C33" s="11"/>
    </row>
    <row r="34" spans="1:7" customFormat="1" ht="15">
      <c r="A34" s="3" t="s">
        <v>24</v>
      </c>
      <c r="B34" s="26">
        <v>520</v>
      </c>
      <c r="C34" s="26"/>
      <c r="D34" s="25">
        <v>0</v>
      </c>
      <c r="E34" s="25"/>
      <c r="F34" s="15">
        <f t="shared" ref="F34:F38" si="12">B34-D34</f>
        <v>520</v>
      </c>
      <c r="G34" s="31">
        <f t="shared" ref="G34:G38" si="13">IF(D34=0,  ,F34/D34)</f>
        <v>0</v>
      </c>
    </row>
    <row r="35" spans="1:7">
      <c r="A35" s="3" t="s">
        <v>3</v>
      </c>
      <c r="B35" s="7">
        <v>44454.86</v>
      </c>
      <c r="C35" s="7"/>
      <c r="D35" s="6">
        <v>52500</v>
      </c>
      <c r="F35" s="15">
        <f t="shared" si="12"/>
        <v>-8045.1399999999994</v>
      </c>
      <c r="G35" s="31">
        <f t="shared" si="13"/>
        <v>-0.15324076190476191</v>
      </c>
    </row>
    <row r="36" spans="1:7">
      <c r="A36" s="3" t="s">
        <v>25</v>
      </c>
      <c r="B36" s="6">
        <v>7514.35</v>
      </c>
      <c r="D36" s="6">
        <v>6120</v>
      </c>
      <c r="F36" s="15">
        <f t="shared" si="12"/>
        <v>1394.3500000000004</v>
      </c>
      <c r="G36" s="31">
        <f t="shared" si="13"/>
        <v>0.22783496732026151</v>
      </c>
    </row>
    <row r="37" spans="1:7">
      <c r="A37" s="3" t="s">
        <v>26</v>
      </c>
      <c r="B37" s="6">
        <v>950</v>
      </c>
      <c r="D37" s="6">
        <v>950</v>
      </c>
      <c r="F37" s="15">
        <f t="shared" si="12"/>
        <v>0</v>
      </c>
      <c r="G37" s="31">
        <f t="shared" si="13"/>
        <v>0</v>
      </c>
    </row>
    <row r="38" spans="1:7">
      <c r="A38" s="3" t="s">
        <v>27</v>
      </c>
      <c r="B38" s="7">
        <v>32832.01</v>
      </c>
      <c r="C38" s="7"/>
      <c r="D38" s="6">
        <v>32052</v>
      </c>
      <c r="F38" s="15">
        <f t="shared" si="12"/>
        <v>780.01000000000204</v>
      </c>
      <c r="G38" s="31">
        <f t="shared" si="13"/>
        <v>2.4335766878821979E-2</v>
      </c>
    </row>
    <row r="39" spans="1:7">
      <c r="A39" s="3"/>
      <c r="B39" s="13"/>
      <c r="C39" s="13"/>
      <c r="D39" s="16"/>
      <c r="E39" s="9"/>
      <c r="F39" s="24"/>
      <c r="G39" s="32"/>
    </row>
    <row r="40" spans="1:7">
      <c r="A40" s="14" t="s">
        <v>41</v>
      </c>
      <c r="B40" s="15">
        <f>SUM(B34:B38)</f>
        <v>86271.22</v>
      </c>
      <c r="C40" s="15"/>
      <c r="D40" s="15">
        <f>SUM(D34:D38)</f>
        <v>91622</v>
      </c>
      <c r="E40" s="15"/>
      <c r="F40" s="15">
        <f t="shared" ref="F40" si="14">B40-D40</f>
        <v>-5350.7799999999988</v>
      </c>
      <c r="G40" s="31">
        <f t="shared" ref="G40" si="15">IF(D40=0,  ,F40/D40)</f>
        <v>-5.8400602475387996E-2</v>
      </c>
    </row>
    <row r="41" spans="1:7">
      <c r="A41" s="14"/>
      <c r="B41" s="7"/>
      <c r="C41" s="7"/>
    </row>
    <row r="42" spans="1:7">
      <c r="A42" s="14" t="s">
        <v>28</v>
      </c>
      <c r="B42" s="7"/>
      <c r="C42" s="7"/>
    </row>
    <row r="43" spans="1:7">
      <c r="A43" s="3" t="s">
        <v>29</v>
      </c>
      <c r="B43" s="7">
        <v>92407.1</v>
      </c>
      <c r="C43" s="7"/>
      <c r="D43" s="6">
        <v>91893</v>
      </c>
      <c r="F43" s="15">
        <f t="shared" ref="F43:F48" si="16">B43-D43</f>
        <v>514.10000000000582</v>
      </c>
      <c r="G43" s="31">
        <f t="shared" ref="G43:G48" si="17">IF(D43=0,  ,F43/D43)</f>
        <v>5.5945501833654992E-3</v>
      </c>
    </row>
    <row r="44" spans="1:7">
      <c r="A44" s="3" t="s">
        <v>30</v>
      </c>
      <c r="B44" s="11">
        <v>436.09</v>
      </c>
      <c r="C44" s="11"/>
      <c r="D44" s="6">
        <v>564</v>
      </c>
      <c r="F44" s="15">
        <f t="shared" si="16"/>
        <v>-127.91000000000003</v>
      </c>
      <c r="G44" s="31">
        <f t="shared" si="17"/>
        <v>-0.22679078014184401</v>
      </c>
    </row>
    <row r="45" spans="1:7" customFormat="1" ht="15">
      <c r="A45" s="12" t="s">
        <v>31</v>
      </c>
      <c r="B45" s="26">
        <v>8320</v>
      </c>
      <c r="C45" s="26"/>
      <c r="D45" s="28">
        <v>7000</v>
      </c>
      <c r="E45" s="28"/>
      <c r="F45" s="15">
        <f t="shared" si="16"/>
        <v>1320</v>
      </c>
      <c r="G45" s="31">
        <f t="shared" si="17"/>
        <v>0.18857142857142858</v>
      </c>
    </row>
    <row r="46" spans="1:7">
      <c r="A46" s="3" t="s">
        <v>7</v>
      </c>
      <c r="B46" s="7">
        <v>21187.45</v>
      </c>
      <c r="C46" s="7"/>
      <c r="D46" s="6">
        <v>20795</v>
      </c>
      <c r="F46" s="15">
        <f t="shared" si="16"/>
        <v>392.45000000000073</v>
      </c>
      <c r="G46" s="31">
        <f t="shared" si="17"/>
        <v>1.887232507814382E-2</v>
      </c>
    </row>
    <row r="47" spans="1:7">
      <c r="A47" s="3" t="s">
        <v>6</v>
      </c>
      <c r="B47" s="6">
        <v>52045</v>
      </c>
      <c r="D47" s="6">
        <v>55000</v>
      </c>
      <c r="F47" s="15">
        <f t="shared" si="16"/>
        <v>-2955</v>
      </c>
      <c r="G47" s="31">
        <f t="shared" si="17"/>
        <v>-5.3727272727272728E-2</v>
      </c>
    </row>
    <row r="48" spans="1:7">
      <c r="A48" s="3" t="s">
        <v>32</v>
      </c>
      <c r="B48" s="6">
        <v>1500</v>
      </c>
      <c r="D48" s="6">
        <v>1500</v>
      </c>
      <c r="F48" s="15">
        <f t="shared" si="16"/>
        <v>0</v>
      </c>
      <c r="G48" s="31">
        <f t="shared" si="17"/>
        <v>0</v>
      </c>
    </row>
    <row r="49" spans="1:7">
      <c r="A49" s="3"/>
      <c r="B49" s="16"/>
      <c r="C49" s="16"/>
      <c r="D49" s="16"/>
      <c r="E49" s="9"/>
      <c r="F49" s="24"/>
      <c r="G49" s="32"/>
    </row>
    <row r="50" spans="1:7">
      <c r="A50" s="14" t="s">
        <v>44</v>
      </c>
      <c r="B50" s="15">
        <f>SUM(B42:B48)</f>
        <v>175895.64</v>
      </c>
      <c r="C50" s="15"/>
      <c r="D50" s="15">
        <f>SUM(D42:D48)</f>
        <v>176752</v>
      </c>
      <c r="E50" s="15"/>
      <c r="F50" s="15">
        <f t="shared" ref="F50" si="18">B50-D50</f>
        <v>-856.35999999998603</v>
      </c>
      <c r="G50" s="31">
        <f t="shared" ref="G50" si="19">IF(D50=0,  ,F50/D50)</f>
        <v>-4.8449805377024646E-3</v>
      </c>
    </row>
    <row r="51" spans="1:7">
      <c r="A51" s="3"/>
      <c r="B51" s="7"/>
      <c r="C51" s="7"/>
    </row>
    <row r="52" spans="1:7" customFormat="1" ht="15">
      <c r="A52" s="17" t="s">
        <v>33</v>
      </c>
      <c r="B52" s="10"/>
      <c r="C52" s="10"/>
      <c r="D52" s="25"/>
      <c r="E52" s="25"/>
      <c r="F52" s="33"/>
      <c r="G52" s="34"/>
    </row>
    <row r="53" spans="1:7">
      <c r="A53" s="3" t="s">
        <v>34</v>
      </c>
      <c r="B53" s="7">
        <v>63633.29</v>
      </c>
      <c r="C53" s="7"/>
      <c r="D53" s="6">
        <v>71424</v>
      </c>
      <c r="F53" s="15">
        <f t="shared" ref="F53:F54" si="20">B53-D53</f>
        <v>-7790.7099999999991</v>
      </c>
      <c r="G53" s="31">
        <f t="shared" ref="G53:G54" si="21">IF(D53=0,  ,F53/D53)</f>
        <v>-0.10907692092293905</v>
      </c>
    </row>
    <row r="54" spans="1:7">
      <c r="A54" s="3" t="s">
        <v>35</v>
      </c>
      <c r="B54" s="6">
        <v>-25244</v>
      </c>
      <c r="D54" s="6">
        <v>-29800</v>
      </c>
      <c r="F54" s="15">
        <f t="shared" si="20"/>
        <v>4556</v>
      </c>
      <c r="G54" s="31">
        <f t="shared" si="21"/>
        <v>-0.15288590604026844</v>
      </c>
    </row>
    <row r="55" spans="1:7">
      <c r="B55" s="16"/>
      <c r="C55" s="16"/>
      <c r="D55" s="16"/>
      <c r="E55" s="9"/>
      <c r="F55" s="24"/>
      <c r="G55" s="32"/>
    </row>
    <row r="56" spans="1:7">
      <c r="A56" s="14" t="s">
        <v>42</v>
      </c>
      <c r="B56" s="15">
        <f>SUM(B53:B54)</f>
        <v>38389.29</v>
      </c>
      <c r="C56" s="15"/>
      <c r="D56" s="15">
        <f>SUM(D53:D54)</f>
        <v>41624</v>
      </c>
      <c r="E56" s="15"/>
      <c r="F56" s="15">
        <f t="shared" ref="F56" si="22">B56-D56</f>
        <v>-3234.7099999999991</v>
      </c>
      <c r="G56" s="31">
        <f t="shared" ref="G56" si="23">IF(D56=0,  ,F56/D56)</f>
        <v>-7.7712617720545815E-2</v>
      </c>
    </row>
    <row r="57" spans="1:7">
      <c r="A57" s="18"/>
      <c r="B57" s="13"/>
      <c r="C57" s="13"/>
      <c r="D57" s="16"/>
      <c r="E57" s="9"/>
      <c r="F57" s="24"/>
      <c r="G57" s="32"/>
    </row>
    <row r="58" spans="1:7">
      <c r="A58" s="3"/>
      <c r="B58" s="11"/>
      <c r="C58" s="11"/>
    </row>
    <row r="59" spans="1:7">
      <c r="A59" s="14" t="s">
        <v>8</v>
      </c>
      <c r="B59" s="15">
        <f>B56+B50+B40+B31+B23</f>
        <v>402295.63000000006</v>
      </c>
      <c r="C59" s="15"/>
      <c r="D59" s="15">
        <f>D56+D50+D40+D31+D23</f>
        <v>401201</v>
      </c>
      <c r="E59" s="15"/>
      <c r="F59" s="15">
        <f t="shared" ref="F59" si="24">B59-D59</f>
        <v>1094.6300000000629</v>
      </c>
      <c r="G59" s="31">
        <f t="shared" ref="G59" si="25">IF(D59=0,  ,F59/D59)</f>
        <v>2.7283830299527239E-3</v>
      </c>
    </row>
    <row r="60" spans="1:7">
      <c r="A60" s="18"/>
      <c r="B60" s="13"/>
      <c r="C60" s="13"/>
      <c r="D60" s="16"/>
      <c r="E60" s="9"/>
      <c r="F60" s="24"/>
      <c r="G60" s="32"/>
    </row>
    <row r="61" spans="1:7">
      <c r="A61" s="19"/>
      <c r="B61" s="11"/>
      <c r="C61" s="11"/>
    </row>
    <row r="62" spans="1:7">
      <c r="A62" s="14" t="s">
        <v>36</v>
      </c>
      <c r="B62" s="37">
        <f>B10-B59</f>
        <v>0</v>
      </c>
      <c r="C62" s="20"/>
      <c r="D62" s="20">
        <f>D10-D59</f>
        <v>1091</v>
      </c>
      <c r="E62" s="20"/>
      <c r="F62" s="15">
        <f t="shared" ref="F62" si="26">B62-D62</f>
        <v>-1091</v>
      </c>
      <c r="G62" s="31">
        <f t="shared" ref="G62" si="27">IF(D62=0,  ,F62/D62)</f>
        <v>-1</v>
      </c>
    </row>
    <row r="63" spans="1:7" customFormat="1" ht="15">
      <c r="A63" s="21"/>
      <c r="B63" s="22"/>
      <c r="C63" s="22"/>
      <c r="D63" s="27"/>
      <c r="E63" s="27"/>
      <c r="F63" s="35"/>
      <c r="G63" s="36"/>
    </row>
    <row r="64" spans="1:7">
      <c r="A64" s="3"/>
      <c r="B64" s="7"/>
      <c r="C64" s="7"/>
    </row>
    <row r="65" spans="1:7">
      <c r="A65" s="3" t="s">
        <v>2</v>
      </c>
    </row>
    <row r="66" spans="1:7">
      <c r="A66" s="3"/>
      <c r="B66" s="9"/>
      <c r="C66" s="9"/>
    </row>
    <row r="67" spans="1:7" customFormat="1" ht="15">
      <c r="A67" s="4"/>
      <c r="B67" s="10"/>
      <c r="C67" s="10"/>
      <c r="D67" s="25"/>
      <c r="E67" s="25"/>
      <c r="F67" s="33"/>
      <c r="G67" s="34"/>
    </row>
    <row r="68" spans="1:7">
      <c r="A68" s="3"/>
      <c r="B68" s="11"/>
      <c r="C68" s="11"/>
    </row>
    <row r="69" spans="1:7">
      <c r="A69" s="3" t="s">
        <v>2</v>
      </c>
      <c r="B69" s="9"/>
      <c r="C69" s="9"/>
    </row>
    <row r="70" spans="1:7" customFormat="1" ht="15">
      <c r="A70" s="4"/>
      <c r="B70" s="10"/>
      <c r="C70" s="10"/>
      <c r="D70" s="25"/>
      <c r="E70" s="25"/>
      <c r="F70" s="33"/>
      <c r="G70" s="34"/>
    </row>
    <row r="71" spans="1:7">
      <c r="A71" s="3"/>
      <c r="B71" s="11"/>
      <c r="C71" s="11"/>
    </row>
    <row r="72" spans="1:7" customFormat="1" ht="15">
      <c r="A72" s="4"/>
      <c r="B72" s="10"/>
      <c r="C72" s="10"/>
      <c r="D72" s="25"/>
      <c r="E72" s="25"/>
      <c r="F72" s="33"/>
      <c r="G72" s="34"/>
    </row>
    <row r="73" spans="1:7">
      <c r="A73" s="3"/>
      <c r="B73" s="11"/>
      <c r="C73" s="11"/>
    </row>
    <row r="74" spans="1:7" customFormat="1" ht="15">
      <c r="A74" s="5"/>
      <c r="B74" s="10"/>
      <c r="C74" s="10"/>
      <c r="D74" s="25"/>
      <c r="E74" s="25"/>
      <c r="F74" s="33"/>
      <c r="G74" s="34"/>
    </row>
    <row r="75" spans="1:7">
      <c r="B75" s="9"/>
      <c r="C75" s="9"/>
    </row>
  </sheetData>
  <mergeCells count="1">
    <mergeCell ref="F1:G1"/>
  </mergeCells>
  <printOptions horizontalCentered="1"/>
  <pageMargins left="0.7" right="0.7" top="1.2083333333333299" bottom="0.65277777777777801" header="0.3" footer="0.3"/>
  <pageSetup scale="75" orientation="portrait"/>
  <headerFooter>
    <oddHeader xml:space="preserve">&amp;L&amp;"Times New Roman,Regular"&amp;10
&amp;9
&amp;10
&amp;C&amp;"Times New Roman,Regular"&amp;10Spyglass Landing
&amp;9Income Statement
&amp;10For the Twelve Months Ending December 31, 2015
</oddHeader>
    <oddFooter xml:space="preserve">&amp;L&amp;"MS San Serif,Regular"&amp;8&amp;D at &amp;T&amp;CFinance Committee Worksheet
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Income - Budget - Prior Year</vt:lpstr>
      <vt:lpstr>'Income - Budget - Prior Year'!Print_Area</vt:lpstr>
      <vt:lpstr>'Income - Budget - Prior Year'!Print_Titles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Chapman</dc:creator>
  <cp:lastModifiedBy>Marcia</cp:lastModifiedBy>
  <cp:lastPrinted>2016-04-08T15:09:17Z</cp:lastPrinted>
  <dcterms:created xsi:type="dcterms:W3CDTF">2015-01-20T22:31:08Z</dcterms:created>
  <dcterms:modified xsi:type="dcterms:W3CDTF">2016-05-01T20:16:24Z</dcterms:modified>
</cp:coreProperties>
</file>