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\Desktop\"/>
    </mc:Choice>
  </mc:AlternateContent>
  <xr:revisionPtr revIDLastSave="0" documentId="8_{54377536-8608-482E-80D5-FD08DD49276C}" xr6:coauthVersionLast="47" xr6:coauthVersionMax="47" xr10:uidLastSave="{00000000-0000-0000-0000-000000000000}"/>
  <bookViews>
    <workbookView xWindow="-120" yWindow="-120" windowWidth="29040" windowHeight="15840" xr2:uid="{4BAD328E-F03C-4423-A4DC-B5190D39EA16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/>
  <c r="P2" i="2"/>
  <c r="I3" i="2"/>
  <c r="L3" i="2"/>
  <c r="N3" i="2"/>
  <c r="P3" i="2"/>
  <c r="I4" i="2"/>
  <c r="L4" i="2"/>
  <c r="N4" i="2"/>
  <c r="P4" i="2"/>
  <c r="I5" i="2"/>
  <c r="L5" i="2"/>
  <c r="N5" i="2"/>
  <c r="P5" i="2"/>
  <c r="I6" i="2"/>
  <c r="L6" i="2"/>
  <c r="N6" i="2"/>
  <c r="P6" i="2"/>
  <c r="I7" i="2"/>
  <c r="L7" i="2"/>
  <c r="N7" i="2"/>
  <c r="P7" i="2"/>
  <c r="I8" i="2"/>
  <c r="L8" i="2"/>
  <c r="N8" i="2"/>
  <c r="P8" i="2"/>
  <c r="I9" i="2"/>
  <c r="L9" i="2"/>
  <c r="N9" i="2"/>
  <c r="P9" i="2"/>
  <c r="I10" i="2"/>
  <c r="L10" i="2"/>
  <c r="N10" i="2"/>
  <c r="P10" i="2"/>
  <c r="I11" i="2"/>
  <c r="L11" i="2"/>
  <c r="N11" i="2"/>
  <c r="P11" i="2"/>
  <c r="I12" i="2"/>
  <c r="L12" i="2"/>
  <c r="N12" i="2"/>
  <c r="P12" i="2"/>
  <c r="I13" i="2"/>
  <c r="L13" i="2"/>
  <c r="N13" i="2"/>
  <c r="P13" i="2"/>
  <c r="D14" i="2"/>
  <c r="G14" i="2"/>
  <c r="H14" i="2"/>
  <c r="J14" i="2"/>
  <c r="L14" i="2"/>
  <c r="M14" i="2"/>
  <c r="P14" i="2"/>
  <c r="I15" i="2"/>
  <c r="N15" i="2"/>
  <c r="Q15" i="2"/>
  <c r="I16" i="2"/>
  <c r="N16" i="2"/>
  <c r="R2" i="2" l="1"/>
  <c r="R3" i="2"/>
  <c r="R4" i="2"/>
  <c r="R5" i="2"/>
  <c r="R6" i="2"/>
  <c r="R7" i="2"/>
  <c r="R8" i="2"/>
  <c r="R9" i="2"/>
  <c r="R10" i="2"/>
  <c r="R11" i="2"/>
  <c r="R12" i="2"/>
  <c r="R13" i="2"/>
  <c r="R14" i="2"/>
  <c r="Q16" i="2" l="1"/>
  <c r="S16" i="2" s="1"/>
</calcChain>
</file>

<file path=xl/sharedStrings.xml><?xml version="1.0" encoding="utf-8"?>
<sst xmlns="http://schemas.openxmlformats.org/spreadsheetml/2006/main" count="158" uniqueCount="86">
  <si>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</si>
  <si>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</si>
  <si>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</si>
  <si>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</si>
  <si>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</si>
  <si>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</si>
  <si>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</si>
  <si>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</si>
  <si>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</si>
  <si>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</si>
  <si>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</si>
  <si>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</si>
  <si>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</si>
  <si>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</si>
  <si>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</si>
  <si>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</si>
  <si>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</si>
  <si>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</si>
  <si>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</si>
  <si>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</si>
  <si>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</si>
  <si>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</si>
  <si>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</si>
  <si>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</si>
  <si>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</si>
  <si>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</si>
  <si>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</si>
  <si>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</si>
  <si>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</si>
  <si>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</si>
  <si>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</si>
  <si>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</si>
  <si>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</si>
  <si>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</si>
  <si>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</si>
  <si>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</si>
  <si>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</si>
  <si>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</si>
  <si>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</si>
  <si>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</si>
  <si>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</si>
  <si>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4100</t>
  </si>
  <si>
    <t>1 STORY</t>
  </si>
  <si>
    <t>No</t>
  </si>
  <si>
    <t xml:space="preserve">  /  /    </t>
  </si>
  <si>
    <t>4001 RURAL RES</t>
  </si>
  <si>
    <t>05-001-008-01</t>
  </si>
  <si>
    <t>6304 S WELLS RD</t>
  </si>
  <si>
    <t>4000</t>
  </si>
  <si>
    <t>2 STORY</t>
  </si>
  <si>
    <t>05-001-012-11</t>
  </si>
  <si>
    <t>6689 S WELLS RD</t>
  </si>
  <si>
    <t>05-002-003-10</t>
  </si>
  <si>
    <t>1818 W GARFIELD RD</t>
  </si>
  <si>
    <t>4000 FULTON AG</t>
  </si>
  <si>
    <t>05-004-004-10</t>
  </si>
  <si>
    <t>3507 W GRANT RD</t>
  </si>
  <si>
    <t>05-015-003-10</t>
  </si>
  <si>
    <t>2331 W CLEVELAND RD</t>
  </si>
  <si>
    <t>05-015-007-40</t>
  </si>
  <si>
    <t>8359 S ALGER RD</t>
  </si>
  <si>
    <t>05-016-007-31</t>
  </si>
  <si>
    <t>3625 W CLEVELAND RD</t>
  </si>
  <si>
    <t>MLC</t>
  </si>
  <si>
    <t>05-017-012-20</t>
  </si>
  <si>
    <t>4662 W ROOSEVELT RD</t>
  </si>
  <si>
    <t>05-021-002-55</t>
  </si>
  <si>
    <t>9338 S ALGER RD</t>
  </si>
  <si>
    <t>05-021-002-51</t>
  </si>
  <si>
    <t>05-027-001-20</t>
  </si>
  <si>
    <t>2241 W TAFT RD</t>
  </si>
  <si>
    <t>OTH</t>
  </si>
  <si>
    <t>05-028-001-00</t>
  </si>
  <si>
    <t>10115 S SMITH RD</t>
  </si>
  <si>
    <t>05-028-002-00</t>
  </si>
  <si>
    <t>3428 W GRENDLUND RD</t>
  </si>
  <si>
    <t>05-028-008-03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</si>
  <si>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</si>
  <si>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</si>
  <si>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</si>
  <si>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</si>
  <si>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</si>
  <si>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</si>
  <si>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</si>
  <si>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</si>
  <si>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AG RES ECF FULTON .960 CALCULATED AND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</si>
</sst>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Border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 applyBorder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 applyBorder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38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Alignment="1">
      <alignment horizontal="right"/>
    </xf>
    <xf numFmtId="168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B7442-EE56-4196-81AE-AD7591FECBE2}">
  <dimension ref="A1:BL18"/>
  <sheetViews>
    <sheetView tabSelected="1" workbookViewId="0">
      <selection activeCell="B18" sqref="A18:XFD18"/>
    </sheetView>
  </sheetViews>
  <sheetFormatPr defaultRowHeight="15" x14ac:dyDescent="0.25"/>
  <cols>
    <col min="1" max="1" width="14.28515625" bestFit="1" customWidth="1"/>
    <col min="2" max="2" width="29.140625" bestFit="1" customWidth="1"/>
    <col min="3" max="3" width="9.28515625" style="18" bestFit="1" customWidth="1"/>
    <col min="4" max="4" width="10.85546875" style="8" bestFit="1" customWidth="1"/>
    <col min="5" max="5" width="5.5703125" bestFit="1" customWidth="1"/>
    <col min="6" max="6" width="19.5703125" bestFit="1" customWidth="1"/>
    <col min="7" max="7" width="10.85546875" style="8" bestFit="1" customWidth="1"/>
    <col min="8" max="8" width="14.7109375" style="8" bestFit="1" customWidth="1"/>
    <col min="9" max="9" width="12.85546875" style="13" bestFit="1" customWidth="1"/>
    <col min="10" max="10" width="13.42578125" style="8" bestFit="1" customWidth="1"/>
    <col min="11" max="11" width="11" style="8" bestFit="1" customWidth="1"/>
    <col min="12" max="12" width="13.5703125" style="8" bestFit="1" customWidth="1"/>
    <col min="13" max="13" width="12.7109375" style="8" bestFit="1" customWidth="1"/>
    <col min="14" max="14" width="7" style="23" bestFit="1" customWidth="1"/>
    <col min="15" max="15" width="10.140625" style="28" bestFit="1" customWidth="1"/>
    <col min="16" max="16" width="15.5703125" style="33" bestFit="1" customWidth="1"/>
    <col min="17" max="17" width="11.5703125" style="41" bestFit="1" customWidth="1"/>
    <col min="18" max="18" width="18.85546875" style="43" bestFit="1" customWidth="1"/>
    <col min="19" max="19" width="13.28515625" bestFit="1" customWidth="1"/>
    <col min="20" max="20" width="12.42578125" bestFit="1" customWidth="1"/>
    <col min="21" max="21" width="10.7109375" style="8" bestFit="1" customWidth="1"/>
    <col min="22" max="22" width="11.5703125" bestFit="1" customWidth="1"/>
    <col min="23" max="23" width="10.42578125" style="18" bestFit="1" customWidth="1"/>
    <col min="24" max="24" width="19.42578125" bestFit="1" customWidth="1"/>
    <col min="25" max="25" width="15.57031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2" t="s">
        <v>0</v>
      </c>
      <c r="B1" s="2" t="s">
        <v>1</v>
      </c>
      <c r="C1" s="17" t="s">
        <v>2</v>
      </c>
      <c r="D1" s="7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12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2" t="s">
        <v>13</v>
      </c>
      <c r="O1" s="27" t="s">
        <v>14</v>
      </c>
      <c r="P1" s="32" t="s">
        <v>15</v>
      </c>
      <c r="Q1" s="37" t="s">
        <v>16</v>
      </c>
      <c r="R1" s="42" t="s">
        <v>17</v>
      </c>
      <c r="S1" s="2" t="s">
        <v>18</v>
      </c>
      <c r="T1" s="2" t="s">
        <v>19</v>
      </c>
      <c r="U1" s="7" t="s">
        <v>20</v>
      </c>
      <c r="V1" s="2" t="s">
        <v>21</v>
      </c>
      <c r="W1" s="17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46</v>
      </c>
      <c r="B2" t="s">
        <v>47</v>
      </c>
      <c r="C2" s="18">
        <v>44666</v>
      </c>
      <c r="D2" s="8">
        <v>201500</v>
      </c>
      <c r="E2" t="s">
        <v>39</v>
      </c>
      <c r="F2" t="s">
        <v>40</v>
      </c>
      <c r="G2" s="8">
        <v>201500</v>
      </c>
      <c r="H2" s="8">
        <v>85100</v>
      </c>
      <c r="I2" s="13">
        <f>H2/G2*100</f>
        <v>42.233250620347398</v>
      </c>
      <c r="J2" s="8">
        <v>226937</v>
      </c>
      <c r="K2" s="8">
        <v>63711</v>
      </c>
      <c r="L2" s="8">
        <f>G2-K2</f>
        <v>137789</v>
      </c>
      <c r="M2" s="8">
        <v>169850.15625</v>
      </c>
      <c r="N2" s="23">
        <f>L2/M2</f>
        <v>0.81123858253736525</v>
      </c>
      <c r="O2" s="28">
        <v>2124</v>
      </c>
      <c r="P2" s="33">
        <f>L2/O2</f>
        <v>64.872410546139363</v>
      </c>
      <c r="Q2" s="38" t="s">
        <v>48</v>
      </c>
      <c r="R2" s="43">
        <f>ABS(N16-N2)*100</f>
        <v>19.295906340062675</v>
      </c>
      <c r="S2" t="s">
        <v>49</v>
      </c>
      <c r="U2" s="8">
        <v>20200</v>
      </c>
      <c r="V2" t="s">
        <v>43</v>
      </c>
      <c r="W2" s="18" t="s">
        <v>44</v>
      </c>
      <c r="Y2" t="s">
        <v>45</v>
      </c>
      <c r="Z2">
        <v>401</v>
      </c>
      <c r="AA2">
        <v>59</v>
      </c>
    </row>
    <row r="3" spans="1:64" x14ac:dyDescent="0.25">
      <c r="A3" t="s">
        <v>50</v>
      </c>
      <c r="B3" t="s">
        <v>51</v>
      </c>
      <c r="C3" s="18">
        <v>44939</v>
      </c>
      <c r="D3" s="8">
        <v>225000</v>
      </c>
      <c r="E3" t="s">
        <v>39</v>
      </c>
      <c r="F3" t="s">
        <v>40</v>
      </c>
      <c r="G3" s="8">
        <v>225000</v>
      </c>
      <c r="H3" s="8">
        <v>37600</v>
      </c>
      <c r="I3" s="13">
        <f>H3/G3*100</f>
        <v>16.711111111111109</v>
      </c>
      <c r="J3" s="8">
        <v>189583</v>
      </c>
      <c r="K3" s="8">
        <v>50285</v>
      </c>
      <c r="L3" s="8">
        <f>G3-K3</f>
        <v>174715</v>
      </c>
      <c r="M3" s="8">
        <v>144951.09375</v>
      </c>
      <c r="N3" s="23">
        <f>L3/M3</f>
        <v>1.2053375761436778</v>
      </c>
      <c r="O3" s="28">
        <v>1472</v>
      </c>
      <c r="P3" s="33">
        <f>L3/O3</f>
        <v>118.69225543478261</v>
      </c>
      <c r="Q3" s="38" t="s">
        <v>41</v>
      </c>
      <c r="R3" s="43">
        <f>ABS(N16-N3)*100</f>
        <v>20.113993020568579</v>
      </c>
      <c r="S3" t="s">
        <v>42</v>
      </c>
      <c r="U3" s="8">
        <v>17920</v>
      </c>
      <c r="V3" t="s">
        <v>43</v>
      </c>
      <c r="W3" s="18" t="s">
        <v>44</v>
      </c>
      <c r="Y3" t="s">
        <v>45</v>
      </c>
      <c r="Z3">
        <v>401</v>
      </c>
      <c r="AA3">
        <v>69</v>
      </c>
    </row>
    <row r="4" spans="1:64" x14ac:dyDescent="0.25">
      <c r="A4" t="s">
        <v>52</v>
      </c>
      <c r="B4" t="s">
        <v>53</v>
      </c>
      <c r="C4" s="18">
        <v>44321</v>
      </c>
      <c r="D4" s="8">
        <v>185000</v>
      </c>
      <c r="E4" t="s">
        <v>39</v>
      </c>
      <c r="F4" t="s">
        <v>40</v>
      </c>
      <c r="G4" s="8">
        <v>185000</v>
      </c>
      <c r="H4" s="8">
        <v>40600</v>
      </c>
      <c r="I4" s="13">
        <f>H4/G4*100</f>
        <v>21.945945945945947</v>
      </c>
      <c r="J4" s="8">
        <v>121945</v>
      </c>
      <c r="K4" s="8">
        <v>15400</v>
      </c>
      <c r="L4" s="8">
        <f>G4-K4</f>
        <v>169600</v>
      </c>
      <c r="M4" s="8">
        <v>110868.8828125</v>
      </c>
      <c r="N4" s="23">
        <f>L4/M4</f>
        <v>1.5297349057519167</v>
      </c>
      <c r="O4" s="28">
        <v>1588</v>
      </c>
      <c r="P4" s="33">
        <f>L4/O4</f>
        <v>106.80100755667506</v>
      </c>
      <c r="Q4" s="38" t="s">
        <v>48</v>
      </c>
      <c r="R4" s="43">
        <f>ABS(N16-N4)*100</f>
        <v>52.553725981392475</v>
      </c>
      <c r="S4" t="s">
        <v>42</v>
      </c>
      <c r="U4" s="8">
        <v>15400</v>
      </c>
      <c r="V4" t="s">
        <v>43</v>
      </c>
      <c r="W4" s="18" t="s">
        <v>44</v>
      </c>
      <c r="Y4" t="s">
        <v>45</v>
      </c>
      <c r="Z4">
        <v>401</v>
      </c>
      <c r="AA4">
        <v>45</v>
      </c>
    </row>
    <row r="5" spans="1:64" x14ac:dyDescent="0.25">
      <c r="A5" t="s">
        <v>55</v>
      </c>
      <c r="B5" t="s">
        <v>56</v>
      </c>
      <c r="C5" s="18">
        <v>44638</v>
      </c>
      <c r="D5" s="8">
        <v>213000</v>
      </c>
      <c r="E5" t="s">
        <v>39</v>
      </c>
      <c r="F5" t="s">
        <v>40</v>
      </c>
      <c r="G5" s="8">
        <v>213000</v>
      </c>
      <c r="H5" s="8">
        <v>71100</v>
      </c>
      <c r="I5" s="13">
        <f>H5/G5*100</f>
        <v>33.380281690140848</v>
      </c>
      <c r="J5" s="8">
        <v>207697</v>
      </c>
      <c r="K5" s="8">
        <v>25652</v>
      </c>
      <c r="L5" s="8">
        <f>G5-K5</f>
        <v>187348</v>
      </c>
      <c r="M5" s="8">
        <v>189432.875</v>
      </c>
      <c r="N5" s="23">
        <f>L5/M5</f>
        <v>0.98899412258827835</v>
      </c>
      <c r="O5" s="28">
        <v>1074</v>
      </c>
      <c r="P5" s="33">
        <f>L5/O5</f>
        <v>174.43947858472998</v>
      </c>
      <c r="Q5" s="38" t="s">
        <v>41</v>
      </c>
      <c r="R5" s="43">
        <f>ABS(N16-N5)*100</f>
        <v>1.5203523349713643</v>
      </c>
      <c r="S5" t="s">
        <v>42</v>
      </c>
      <c r="U5" s="8">
        <v>15000</v>
      </c>
      <c r="V5" t="s">
        <v>43</v>
      </c>
      <c r="W5" s="18" t="s">
        <v>44</v>
      </c>
      <c r="Y5" t="s">
        <v>45</v>
      </c>
      <c r="Z5">
        <v>401</v>
      </c>
      <c r="AA5">
        <v>74</v>
      </c>
    </row>
    <row r="6" spans="1:64" x14ac:dyDescent="0.25">
      <c r="A6" t="s">
        <v>57</v>
      </c>
      <c r="B6" t="s">
        <v>58</v>
      </c>
      <c r="C6" s="18">
        <v>44438</v>
      </c>
      <c r="D6" s="8">
        <v>275000</v>
      </c>
      <c r="E6" t="s">
        <v>39</v>
      </c>
      <c r="F6" t="s">
        <v>40</v>
      </c>
      <c r="G6" s="8">
        <v>275000</v>
      </c>
      <c r="H6" s="8">
        <v>98100</v>
      </c>
      <c r="I6" s="13">
        <f>H6/G6*100</f>
        <v>35.672727272727272</v>
      </c>
      <c r="J6" s="8">
        <v>275618</v>
      </c>
      <c r="K6" s="8">
        <v>92232</v>
      </c>
      <c r="L6" s="8">
        <f>G6-K6</f>
        <v>182768</v>
      </c>
      <c r="M6" s="8">
        <v>190828.296875</v>
      </c>
      <c r="N6" s="23">
        <f>L6/M6</f>
        <v>0.9577615217082831</v>
      </c>
      <c r="O6" s="28">
        <v>1604</v>
      </c>
      <c r="P6" s="33">
        <f>L6/O6</f>
        <v>113.94513715710723</v>
      </c>
      <c r="Q6" s="38" t="s">
        <v>48</v>
      </c>
      <c r="R6" s="43">
        <f>ABS(N16-N6)*100</f>
        <v>4.6436124229708886</v>
      </c>
      <c r="S6" t="s">
        <v>42</v>
      </c>
      <c r="U6" s="8">
        <v>21560</v>
      </c>
      <c r="V6" t="s">
        <v>43</v>
      </c>
      <c r="W6" s="18" t="s">
        <v>44</v>
      </c>
      <c r="Y6" t="s">
        <v>45</v>
      </c>
      <c r="Z6">
        <v>101</v>
      </c>
      <c r="AA6">
        <v>69</v>
      </c>
    </row>
    <row r="7" spans="1:64" x14ac:dyDescent="0.25">
      <c r="A7" t="s">
        <v>59</v>
      </c>
      <c r="B7" t="s">
        <v>60</v>
      </c>
      <c r="C7" s="18">
        <v>44519</v>
      </c>
      <c r="D7" s="8">
        <v>249900</v>
      </c>
      <c r="E7" t="s">
        <v>39</v>
      </c>
      <c r="F7" t="s">
        <v>40</v>
      </c>
      <c r="G7" s="8">
        <v>249900</v>
      </c>
      <c r="H7" s="8">
        <v>94400</v>
      </c>
      <c r="I7" s="13">
        <f>H7/G7*100</f>
        <v>37.775110044017609</v>
      </c>
      <c r="J7" s="8">
        <v>261424</v>
      </c>
      <c r="K7" s="8">
        <v>42196</v>
      </c>
      <c r="L7" s="8">
        <f>G7-K7</f>
        <v>207704</v>
      </c>
      <c r="M7" s="8">
        <v>228124.875</v>
      </c>
      <c r="N7" s="23">
        <f>L7/M7</f>
        <v>0.91048378656645834</v>
      </c>
      <c r="O7" s="28">
        <v>1568</v>
      </c>
      <c r="P7" s="33">
        <f>L7/O7</f>
        <v>132.46428571428572</v>
      </c>
      <c r="Q7" s="38" t="s">
        <v>41</v>
      </c>
      <c r="R7" s="43">
        <f>ABS(N16-N7)*100</f>
        <v>9.3713859371533648</v>
      </c>
      <c r="S7" t="s">
        <v>42</v>
      </c>
      <c r="U7" s="8">
        <v>40000</v>
      </c>
      <c r="V7" t="s">
        <v>43</v>
      </c>
      <c r="W7" s="18" t="s">
        <v>44</v>
      </c>
      <c r="Y7" t="s">
        <v>45</v>
      </c>
      <c r="Z7">
        <v>401</v>
      </c>
      <c r="AA7">
        <v>81</v>
      </c>
    </row>
    <row r="8" spans="1:64" x14ac:dyDescent="0.25">
      <c r="A8" t="s">
        <v>61</v>
      </c>
      <c r="B8" t="s">
        <v>62</v>
      </c>
      <c r="C8" s="18">
        <v>44336</v>
      </c>
      <c r="D8" s="8">
        <v>375000</v>
      </c>
      <c r="E8" t="s">
        <v>63</v>
      </c>
      <c r="F8" t="s">
        <v>40</v>
      </c>
      <c r="G8" s="8">
        <v>375000</v>
      </c>
      <c r="H8" s="8">
        <v>146800</v>
      </c>
      <c r="I8" s="13">
        <f>H8/G8*100</f>
        <v>39.146666666666668</v>
      </c>
      <c r="J8" s="8">
        <v>382787</v>
      </c>
      <c r="K8" s="8">
        <v>128898</v>
      </c>
      <c r="L8" s="8">
        <f>G8-K8</f>
        <v>246102</v>
      </c>
      <c r="M8" s="8">
        <v>264192.5</v>
      </c>
      <c r="N8" s="23">
        <f>L8/M8</f>
        <v>0.93152530825061275</v>
      </c>
      <c r="O8" s="28">
        <v>1988</v>
      </c>
      <c r="P8" s="33">
        <f>L8/O8</f>
        <v>123.79376257545272</v>
      </c>
      <c r="Q8" s="38" t="s">
        <v>41</v>
      </c>
      <c r="R8" s="43">
        <f>ABS(N16-N8)*100</f>
        <v>7.267233768737924</v>
      </c>
      <c r="S8" t="s">
        <v>42</v>
      </c>
      <c r="U8" s="8">
        <v>87815</v>
      </c>
      <c r="V8" t="s">
        <v>43</v>
      </c>
      <c r="W8" s="18" t="s">
        <v>44</v>
      </c>
      <c r="Y8" t="s">
        <v>45</v>
      </c>
      <c r="Z8">
        <v>401</v>
      </c>
      <c r="AA8">
        <v>72</v>
      </c>
    </row>
    <row r="9" spans="1:64" x14ac:dyDescent="0.25">
      <c r="A9" t="s">
        <v>64</v>
      </c>
      <c r="B9" t="s">
        <v>65</v>
      </c>
      <c r="C9" s="18">
        <v>44532</v>
      </c>
      <c r="D9" s="8">
        <v>230000</v>
      </c>
      <c r="E9" t="s">
        <v>39</v>
      </c>
      <c r="F9" t="s">
        <v>40</v>
      </c>
      <c r="G9" s="8">
        <v>230000</v>
      </c>
      <c r="H9" s="8">
        <v>74400</v>
      </c>
      <c r="I9" s="13">
        <f>H9/G9*100</f>
        <v>32.347826086956523</v>
      </c>
      <c r="J9" s="8">
        <v>197618</v>
      </c>
      <c r="K9" s="8">
        <v>85014</v>
      </c>
      <c r="L9" s="8">
        <f>G9-K9</f>
        <v>144986</v>
      </c>
      <c r="M9" s="8">
        <v>117173.7734375</v>
      </c>
      <c r="N9" s="23">
        <f>L9/M9</f>
        <v>1.2373588026277478</v>
      </c>
      <c r="O9" s="28">
        <v>1550</v>
      </c>
      <c r="P9" s="33">
        <f>L9/O9</f>
        <v>93.539354838709684</v>
      </c>
      <c r="Q9" s="38" t="s">
        <v>41</v>
      </c>
      <c r="R9" s="43">
        <f>ABS(N16-N9)*100</f>
        <v>23.316115668975577</v>
      </c>
      <c r="S9" t="s">
        <v>49</v>
      </c>
      <c r="U9" s="8">
        <v>17000</v>
      </c>
      <c r="V9" t="s">
        <v>43</v>
      </c>
      <c r="W9" s="18" t="s">
        <v>44</v>
      </c>
      <c r="Y9" t="s">
        <v>45</v>
      </c>
      <c r="Z9">
        <v>401</v>
      </c>
      <c r="AA9">
        <v>57</v>
      </c>
    </row>
    <row r="10" spans="1:64" x14ac:dyDescent="0.25">
      <c r="A10" t="s">
        <v>66</v>
      </c>
      <c r="B10" t="s">
        <v>67</v>
      </c>
      <c r="C10" s="18">
        <v>44832</v>
      </c>
      <c r="D10" s="8">
        <v>300000</v>
      </c>
      <c r="E10" t="s">
        <v>39</v>
      </c>
      <c r="F10" t="s">
        <v>40</v>
      </c>
      <c r="G10" s="8">
        <v>300000</v>
      </c>
      <c r="H10" s="8">
        <v>128400</v>
      </c>
      <c r="I10" s="13">
        <f>H10/G10*100</f>
        <v>42.8</v>
      </c>
      <c r="J10" s="8">
        <v>276274</v>
      </c>
      <c r="K10" s="8">
        <v>69559</v>
      </c>
      <c r="L10" s="8">
        <f>G10-K10</f>
        <v>230441</v>
      </c>
      <c r="M10" s="8">
        <v>261664.5625</v>
      </c>
      <c r="N10" s="23">
        <f>L10/M10</f>
        <v>0.8806733238858051</v>
      </c>
      <c r="O10" s="28">
        <v>2080</v>
      </c>
      <c r="P10" s="33">
        <f>L10/O10</f>
        <v>110.78894230769231</v>
      </c>
      <c r="Q10" s="38" t="s">
        <v>41</v>
      </c>
      <c r="R10" s="43">
        <f>ABS(N16-N10)*100</f>
        <v>12.352432205218689</v>
      </c>
      <c r="S10" t="s">
        <v>42</v>
      </c>
      <c r="U10" s="8">
        <v>60100</v>
      </c>
      <c r="V10" t="s">
        <v>43</v>
      </c>
      <c r="W10" s="18" t="s">
        <v>44</v>
      </c>
      <c r="X10" t="s">
        <v>68</v>
      </c>
      <c r="Y10" t="s">
        <v>45</v>
      </c>
      <c r="Z10">
        <v>401</v>
      </c>
      <c r="AA10">
        <v>89</v>
      </c>
    </row>
    <row r="11" spans="1:64" x14ac:dyDescent="0.25">
      <c r="A11" t="s">
        <v>69</v>
      </c>
      <c r="B11" t="s">
        <v>70</v>
      </c>
      <c r="C11" s="18">
        <v>44589</v>
      </c>
      <c r="D11" s="8">
        <v>136000</v>
      </c>
      <c r="E11" t="s">
        <v>71</v>
      </c>
      <c r="F11" t="s">
        <v>40</v>
      </c>
      <c r="G11" s="8">
        <v>136000</v>
      </c>
      <c r="H11" s="8">
        <v>61800</v>
      </c>
      <c r="I11" s="13">
        <f>H11/G11*100</f>
        <v>45.441176470588232</v>
      </c>
      <c r="J11" s="8">
        <v>158592</v>
      </c>
      <c r="K11" s="8">
        <v>43840</v>
      </c>
      <c r="L11" s="8">
        <f>G11-K11</f>
        <v>92160</v>
      </c>
      <c r="M11" s="8">
        <v>119408.9453125</v>
      </c>
      <c r="N11" s="23">
        <f>L11/M11</f>
        <v>0.77180147399185239</v>
      </c>
      <c r="O11" s="28">
        <v>1456</v>
      </c>
      <c r="P11" s="33">
        <f>L11/O11</f>
        <v>63.296703296703299</v>
      </c>
      <c r="Q11" s="38" t="s">
        <v>41</v>
      </c>
      <c r="R11" s="43">
        <f>ABS(N16-N11)*100</f>
        <v>23.23961719461396</v>
      </c>
      <c r="S11" t="s">
        <v>42</v>
      </c>
      <c r="U11" s="8">
        <v>37900</v>
      </c>
      <c r="V11" t="s">
        <v>43</v>
      </c>
      <c r="W11" s="18" t="s">
        <v>44</v>
      </c>
      <c r="Y11" t="s">
        <v>45</v>
      </c>
      <c r="Z11">
        <v>401</v>
      </c>
      <c r="AA11">
        <v>47</v>
      </c>
    </row>
    <row r="12" spans="1:64" x14ac:dyDescent="0.25">
      <c r="A12" t="s">
        <v>72</v>
      </c>
      <c r="B12" t="s">
        <v>73</v>
      </c>
      <c r="C12" s="18">
        <v>44603</v>
      </c>
      <c r="D12" s="8">
        <v>854000</v>
      </c>
      <c r="E12" t="s">
        <v>39</v>
      </c>
      <c r="F12" t="s">
        <v>40</v>
      </c>
      <c r="G12" s="8">
        <v>854000</v>
      </c>
      <c r="H12" s="8">
        <v>341400</v>
      </c>
      <c r="I12" s="13">
        <f>H12/G12*100</f>
        <v>39.976580796252925</v>
      </c>
      <c r="J12" s="8">
        <v>906582</v>
      </c>
      <c r="K12" s="8">
        <v>465866</v>
      </c>
      <c r="L12" s="8">
        <f>G12-K12</f>
        <v>388134</v>
      </c>
      <c r="M12" s="8">
        <v>458601.46875</v>
      </c>
      <c r="N12" s="23">
        <f>L12/M12</f>
        <v>0.84634268847399974</v>
      </c>
      <c r="O12" s="28">
        <v>2918</v>
      </c>
      <c r="P12" s="33">
        <f>L12/O12</f>
        <v>133.01370801919123</v>
      </c>
      <c r="Q12" s="38" t="s">
        <v>48</v>
      </c>
      <c r="R12" s="43">
        <f>ABS(N16-N12)*100</f>
        <v>15.785495746399224</v>
      </c>
      <c r="S12" t="s">
        <v>42</v>
      </c>
      <c r="U12" s="8">
        <v>457073</v>
      </c>
      <c r="V12" t="s">
        <v>43</v>
      </c>
      <c r="W12" s="18" t="s">
        <v>44</v>
      </c>
      <c r="Y12" t="s">
        <v>54</v>
      </c>
      <c r="Z12">
        <v>101</v>
      </c>
      <c r="AA12">
        <v>77</v>
      </c>
    </row>
    <row r="13" spans="1:64" ht="15.75" thickBot="1" x14ac:dyDescent="0.3">
      <c r="A13" t="s">
        <v>74</v>
      </c>
      <c r="B13" t="s">
        <v>75</v>
      </c>
      <c r="C13" s="18">
        <v>44840</v>
      </c>
      <c r="D13" s="8">
        <v>700000</v>
      </c>
      <c r="E13" t="s">
        <v>39</v>
      </c>
      <c r="F13" t="s">
        <v>40</v>
      </c>
      <c r="G13" s="8">
        <v>700000</v>
      </c>
      <c r="H13" s="8">
        <v>330500</v>
      </c>
      <c r="I13" s="13">
        <f>H13/G13*100</f>
        <v>47.214285714285715</v>
      </c>
      <c r="J13" s="8">
        <v>672519</v>
      </c>
      <c r="K13" s="8">
        <v>557724</v>
      </c>
      <c r="L13" s="8">
        <f>G13-K13</f>
        <v>142276</v>
      </c>
      <c r="M13" s="8">
        <v>145310.125</v>
      </c>
      <c r="N13" s="23">
        <f>L13/M13</f>
        <v>0.97911965872990614</v>
      </c>
      <c r="O13" s="28">
        <v>3268</v>
      </c>
      <c r="P13" s="33">
        <f>L13/O13</f>
        <v>43.536107711138314</v>
      </c>
      <c r="Q13" s="38" t="s">
        <v>48</v>
      </c>
      <c r="R13" s="43">
        <f>ABS(N16-N13)*100</f>
        <v>2.507798720808585</v>
      </c>
      <c r="S13" t="s">
        <v>42</v>
      </c>
      <c r="U13" s="8">
        <v>542828</v>
      </c>
      <c r="V13" t="s">
        <v>43</v>
      </c>
      <c r="W13" s="18" t="s">
        <v>44</v>
      </c>
      <c r="X13" t="s">
        <v>76</v>
      </c>
      <c r="Y13" t="s">
        <v>54</v>
      </c>
      <c r="Z13">
        <v>101</v>
      </c>
      <c r="AA13">
        <v>29</v>
      </c>
    </row>
    <row r="14" spans="1:64" ht="15.75" thickTop="1" x14ac:dyDescent="0.25">
      <c r="A14" s="4"/>
      <c r="B14" s="4"/>
      <c r="C14" s="19" t="s">
        <v>77</v>
      </c>
      <c r="D14" s="9">
        <f>+SUM(D2:D13)</f>
        <v>3944400</v>
      </c>
      <c r="E14" s="4"/>
      <c r="F14" s="4"/>
      <c r="G14" s="9">
        <f>+SUM(G2:G13)</f>
        <v>3944400</v>
      </c>
      <c r="H14" s="9">
        <f>+SUM(H2:H13)</f>
        <v>1510200</v>
      </c>
      <c r="I14" s="14"/>
      <c r="J14" s="9">
        <f>+SUM(J2:J13)</f>
        <v>3877576</v>
      </c>
      <c r="K14" s="9"/>
      <c r="L14" s="9">
        <f>+SUM(L2:L13)</f>
        <v>2304023</v>
      </c>
      <c r="M14" s="9">
        <f>+SUM(M2:M13)</f>
        <v>2400407.5546875</v>
      </c>
      <c r="N14" s="24"/>
      <c r="O14" s="29"/>
      <c r="P14" s="34">
        <f>AVERAGE(P2:P13)</f>
        <v>106.5985961452173</v>
      </c>
      <c r="Q14" s="39"/>
      <c r="R14" s="44">
        <f>ABS(N16-N15)*100</f>
        <v>4.4351058428000574</v>
      </c>
      <c r="S14" s="4"/>
      <c r="T14" s="4"/>
      <c r="U14" s="9"/>
      <c r="V14" s="4"/>
      <c r="W14" s="19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64" x14ac:dyDescent="0.25">
      <c r="A15" s="5"/>
      <c r="B15" s="5"/>
      <c r="C15" s="20"/>
      <c r="D15" s="10"/>
      <c r="E15" s="5"/>
      <c r="F15" s="5"/>
      <c r="G15" s="10"/>
      <c r="H15" s="10" t="s">
        <v>78</v>
      </c>
      <c r="I15" s="15">
        <f>H14/G14*100</f>
        <v>38.287191968360204</v>
      </c>
      <c r="J15" s="10"/>
      <c r="K15" s="10"/>
      <c r="L15" s="10"/>
      <c r="M15" s="10" t="s">
        <v>79</v>
      </c>
      <c r="N15" s="25">
        <f>L14/M14</f>
        <v>0.95984658750999141</v>
      </c>
      <c r="O15" s="30"/>
      <c r="P15" s="35" t="s">
        <v>80</v>
      </c>
      <c r="Q15" s="40">
        <f>STDEV(N2:N13)</f>
        <v>0.21732011513898666</v>
      </c>
      <c r="R15" s="45"/>
      <c r="S15" s="5"/>
      <c r="T15" s="5"/>
      <c r="U15" s="10"/>
      <c r="V15" s="5"/>
      <c r="W15" s="20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spans="1:64" x14ac:dyDescent="0.25">
      <c r="A16" s="6"/>
      <c r="B16" s="6"/>
      <c r="C16" s="21"/>
      <c r="D16" s="11"/>
      <c r="E16" s="6"/>
      <c r="F16" s="6"/>
      <c r="G16" s="11"/>
      <c r="H16" s="11" t="s">
        <v>81</v>
      </c>
      <c r="I16" s="16">
        <f>STDEV(I2:I13)</f>
        <v>9.1361332694710846</v>
      </c>
      <c r="J16" s="11"/>
      <c r="K16" s="11"/>
      <c r="L16" s="11"/>
      <c r="M16" s="11" t="s">
        <v>82</v>
      </c>
      <c r="N16" s="26">
        <f>AVERAGE(N2:N13)</f>
        <v>1.004197645937992</v>
      </c>
      <c r="O16" s="31"/>
      <c r="P16" s="36" t="s">
        <v>83</v>
      </c>
      <c r="Q16" s="47">
        <f>AVERAGE(R2:R13)</f>
        <v>15.997305778489443</v>
      </c>
      <c r="R16" s="46" t="s">
        <v>84</v>
      </c>
      <c r="S16" s="6">
        <f>+(Q16/N16)</f>
        <v>15.930435450828828</v>
      </c>
      <c r="T16" s="6"/>
      <c r="U16" s="11"/>
      <c r="V16" s="6"/>
      <c r="W16" s="21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8" spans="1:23" s="1" customFormat="1" x14ac:dyDescent="0.25">
      <c r="A18" s="1" t="s">
        <v>85</v>
      </c>
      <c r="C18" s="48"/>
      <c r="D18" s="49"/>
      <c r="G18" s="49"/>
      <c r="H18" s="49"/>
      <c r="I18" s="50"/>
      <c r="J18" s="49"/>
      <c r="K18" s="49"/>
      <c r="L18" s="49"/>
      <c r="M18" s="49"/>
      <c r="N18" s="51"/>
      <c r="O18" s="52"/>
      <c r="P18" s="53"/>
      <c r="Q18" s="54"/>
      <c r="R18" s="55"/>
      <c r="U18" s="49"/>
      <c r="W18" s="48"/>
    </row>
  </sheetData>
  <conditionalFormatting sqref="A2:AM1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6408D-61B1-4A19-B8DA-89CCE3580AC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apps1</dc:creator>
  <cp:lastModifiedBy>apps1</cp:lastModifiedBy>
  <dcterms:created xsi:type="dcterms:W3CDTF">2024-01-02T21:00:28Z</dcterms:created>
  <dcterms:modified xsi:type="dcterms:W3CDTF">2024-01-02T21:02:39Z</dcterms:modified>
</cp:coreProperties>
</file>