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uck\Desktop\Seville 2024 amar\"/>
    </mc:Choice>
  </mc:AlternateContent>
  <xr:revisionPtr revIDLastSave="0" documentId="13_ncr:1_{64DED295-F65D-46DE-9C5B-FD1995403573}" xr6:coauthVersionLast="47" xr6:coauthVersionMax="47" xr10:uidLastSave="{00000000-0000-0000-0000-000000000000}"/>
  <bookViews>
    <workbookView xWindow="-120" yWindow="-120" windowWidth="29040" windowHeight="15840" xr2:uid="{FEE65278-56EB-44AB-A3A9-3A7235A38F5A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K2" i="2"/>
  <c r="Q2" i="2"/>
  <c r="R2" i="2"/>
  <c r="S2" i="2"/>
  <c r="I3" i="2"/>
  <c r="K3" i="2"/>
  <c r="Q3" i="2"/>
  <c r="R3" i="2"/>
  <c r="S3" i="2"/>
  <c r="I4" i="2"/>
  <c r="K4" i="2"/>
  <c r="Q4" i="2"/>
  <c r="R4" i="2"/>
  <c r="S4" i="2"/>
  <c r="D5" i="2"/>
  <c r="G5" i="2"/>
  <c r="H5" i="2"/>
  <c r="J5" i="2"/>
  <c r="K5" i="2"/>
  <c r="L5" i="2"/>
  <c r="M5" i="2"/>
  <c r="O5" i="2"/>
  <c r="P5" i="2"/>
  <c r="I6" i="2"/>
  <c r="I7" i="2"/>
  <c r="M7" i="2"/>
  <c r="P7" i="2"/>
  <c r="S7" i="2"/>
</calcChain>
</file>

<file path=xl/sharedStrings.xml><?xml version="1.0" encoding="utf-8"?>
<sst xmlns="http://schemas.openxmlformats.org/spreadsheetml/2006/main" count="82" uniqueCount="68">
  <si>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</si>
  <si>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</si>
  <si>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</si>
  <si>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</si>
  <si>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</si>
  <si>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</si>
  <si>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</si>
  <si>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</si>
  <si>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</si>
  <si>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</si>
  <si>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</si>
  <si>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</si>
  <si>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</si>
  <si>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</si>
  <si>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</si>
  <si>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</si>
  <si>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</si>
  <si>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</si>
  <si>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</si>
  <si>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</si>
  <si>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</si>
  <si>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</si>
  <si>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</si>
  <si>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</si>
  <si>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</si>
  <si>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</si>
  <si>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</si>
  <si>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</si>
  <si>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</si>
  <si>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</si>
  <si>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</si>
  <si>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</si>
  <si>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</si>
  <si>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</si>
  <si>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</si>
  <si>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</si>
  <si>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</si>
  <si>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</si>
  <si>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</si>
  <si>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</si>
  <si>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</si>
  <si>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</si>
  <si>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</si>
  <si>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</si>
  <si>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13-380-008-00</t>
  </si>
  <si>
    <t>11281 S SHORE DR</t>
  </si>
  <si>
    <t>WD</t>
  </si>
  <si>
    <t>03-ARM'S LENGTH</t>
  </si>
  <si>
    <t>4001</t>
  </si>
  <si>
    <t>1092-0534</t>
  </si>
  <si>
    <t>13-006-013-57</t>
  </si>
  <si>
    <t>4002 WATER</t>
  </si>
  <si>
    <t>401</t>
  </si>
  <si>
    <t>WATER</t>
  </si>
  <si>
    <t>13-750-013-00</t>
  </si>
  <si>
    <t>11360 LAKESHORE DR</t>
  </si>
  <si>
    <t>PTA</t>
  </si>
  <si>
    <t>13-750-014-01</t>
  </si>
  <si>
    <t>11362 LAKESIDE DR</t>
  </si>
  <si>
    <t>1085-00283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</si>
  <si>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</si>
  <si>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</si>
  <si>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</si>
  <si>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</si>
  <si>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</si>
  <si>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</si>
  <si>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</si>
  <si>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ONE SALE HEAVILY WEIGHTED, APPLIED $400 PER FRONT FOOT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</si>
</sst>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1" fillId="0" borderId="0" xfId="0" applyFont="1" applyAlignment="1">
      <alignment horizontal="right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right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right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right"/>
    </xf>
    <xf numFmtId="6" fontId="2" fillId="2" borderId="0" xfId="0" applyNumberFormat="1" applyFont="1" applyFill="1" applyAlignment="1">
      <alignment horizontal="center"/>
    </xf>
    <xf numFmtId="6" fontId="0" fillId="0" borderId="0" xfId="0" applyNumberFormat="1"/>
    <xf numFmtId="6" fontId="3" fillId="3" borderId="1" xfId="0" applyNumberFormat="1" applyFont="1" applyFill="1" applyBorder="1"/>
    <xf numFmtId="6" fontId="3" fillId="3" borderId="0" xfId="0" applyNumberFormat="1" applyFont="1" applyFill="1" applyBorder="1"/>
    <xf numFmtId="6" fontId="3" fillId="3" borderId="2" xfId="0" applyNumberFormat="1" applyFont="1" applyFill="1" applyBorder="1"/>
    <xf numFmtId="164" fontId="2" fillId="2" borderId="0" xfId="0" applyNumberFormat="1" applyFont="1" applyFill="1" applyAlignment="1">
      <alignment horizontal="center"/>
    </xf>
    <xf numFmtId="164" fontId="0" fillId="0" borderId="0" xfId="0" applyNumberFormat="1"/>
    <xf numFmtId="164" fontId="3" fillId="3" borderId="1" xfId="0" applyNumberFormat="1" applyFont="1" applyFill="1" applyBorder="1"/>
    <xf numFmtId="164" fontId="3" fillId="3" borderId="0" xfId="0" applyNumberFormat="1" applyFont="1" applyFill="1" applyBorder="1"/>
    <xf numFmtId="164" fontId="3" fillId="3" borderId="2" xfId="0" applyNumberFormat="1" applyFont="1" applyFill="1" applyBorder="1"/>
    <xf numFmtId="165" fontId="2" fillId="2" borderId="0" xfId="0" applyNumberFormat="1" applyFont="1" applyFill="1" applyAlignment="1">
      <alignment horizontal="center"/>
    </xf>
    <xf numFmtId="165" fontId="0" fillId="0" borderId="0" xfId="0" applyNumberFormat="1"/>
    <xf numFmtId="165" fontId="3" fillId="3" borderId="1" xfId="0" applyNumberFormat="1" applyFont="1" applyFill="1" applyBorder="1"/>
    <xf numFmtId="165" fontId="3" fillId="3" borderId="0" xfId="0" applyNumberFormat="1" applyFont="1" applyFill="1" applyBorder="1"/>
    <xf numFmtId="165" fontId="3" fillId="3" borderId="2" xfId="0" applyNumberFormat="1" applyFont="1" applyFill="1" applyBorder="1"/>
    <xf numFmtId="166" fontId="2" fillId="2" borderId="0" xfId="0" applyNumberFormat="1" applyFont="1" applyFill="1" applyAlignment="1">
      <alignment horizontal="center"/>
    </xf>
    <xf numFmtId="166" fontId="0" fillId="0" borderId="0" xfId="0" applyNumberFormat="1"/>
    <xf numFmtId="166" fontId="3" fillId="3" borderId="1" xfId="0" applyNumberFormat="1" applyFont="1" applyFill="1" applyBorder="1"/>
    <xf numFmtId="166" fontId="3" fillId="3" borderId="0" xfId="0" applyNumberFormat="1" applyFont="1" applyFill="1" applyBorder="1"/>
    <xf numFmtId="167" fontId="2" fillId="2" borderId="0" xfId="0" applyNumberFormat="1" applyFont="1" applyFill="1" applyAlignment="1">
      <alignment horizontal="center"/>
    </xf>
    <xf numFmtId="167" fontId="0" fillId="0" borderId="0" xfId="0" applyNumberFormat="1"/>
    <xf numFmtId="167" fontId="3" fillId="3" borderId="1" xfId="0" applyNumberFormat="1" applyFont="1" applyFill="1" applyBorder="1"/>
    <xf numFmtId="167" fontId="3" fillId="3" borderId="0" xfId="0" applyNumberFormat="1" applyFont="1" applyFill="1" applyBorder="1"/>
    <xf numFmtId="167" fontId="3" fillId="3" borderId="2" xfId="0" applyNumberFormat="1" applyFont="1" applyFill="1" applyBorder="1"/>
    <xf numFmtId="40" fontId="2" fillId="2" borderId="0" xfId="0" applyNumberFormat="1" applyFont="1" applyFill="1" applyAlignment="1">
      <alignment horizontal="center"/>
    </xf>
    <xf numFmtId="40" fontId="0" fillId="0" borderId="0" xfId="0" applyNumberFormat="1"/>
    <xf numFmtId="40" fontId="3" fillId="3" borderId="1" xfId="0" applyNumberFormat="1" applyFont="1" applyFill="1" applyBorder="1"/>
    <xf numFmtId="40" fontId="3" fillId="3" borderId="0" xfId="0" applyNumberFormat="1" applyFont="1" applyFill="1" applyBorder="1"/>
    <xf numFmtId="40" fontId="3" fillId="3" borderId="2" xfId="0" applyNumberFormat="1" applyFont="1" applyFill="1" applyBorder="1"/>
    <xf numFmtId="8" fontId="2" fillId="2" borderId="0" xfId="0" applyNumberFormat="1" applyFont="1" applyFill="1" applyAlignment="1">
      <alignment horizontal="center"/>
    </xf>
    <xf numFmtId="8" fontId="0" fillId="0" borderId="0" xfId="0" applyNumberFormat="1"/>
    <xf numFmtId="8" fontId="3" fillId="3" borderId="1" xfId="0" applyNumberFormat="1" applyFont="1" applyFill="1" applyBorder="1"/>
    <xf numFmtId="8" fontId="3" fillId="3" borderId="0" xfId="0" applyNumberFormat="1" applyFont="1" applyFill="1" applyBorder="1"/>
    <xf numFmtId="8" fontId="3" fillId="3" borderId="2" xfId="0" applyNumberFormat="1" applyFont="1" applyFill="1" applyBorder="1"/>
    <xf numFmtId="168" fontId="3" fillId="3" borderId="2" xfId="0" applyNumberFormat="1" applyFont="1" applyFill="1" applyBorder="1"/>
    <xf numFmtId="165" fontId="1" fillId="0" borderId="0" xfId="0" applyNumberFormat="1" applyFont="1"/>
    <xf numFmtId="6" fontId="1" fillId="0" borderId="0" xfId="0" applyNumberFormat="1" applyFont="1"/>
    <xf numFmtId="164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40" fontId="1" fillId="0" borderId="0" xfId="0" applyNumberFormat="1" applyFont="1"/>
    <xf numFmtId="8" fontId="1" fillId="0" borderId="0" xfId="0" applyNumberFormat="1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12684-93A4-485E-BB19-569A01ABD02A}">
  <dimension ref="A1:BL9"/>
  <sheetViews>
    <sheetView tabSelected="1" workbookViewId="0">
      <selection activeCell="C18" sqref="C18"/>
    </sheetView>
  </sheetViews>
  <sheetFormatPr defaultRowHeight="15" x14ac:dyDescent="0.25"/>
  <cols>
    <col min="1" max="1" width="14.28515625" bestFit="1" customWidth="1"/>
    <col min="2" max="2" width="19.7109375" bestFit="1" customWidth="1"/>
    <col min="3" max="3" width="9.28515625" style="27" bestFit="1" customWidth="1"/>
    <col min="4" max="4" width="9.5703125" style="17" bestFit="1" customWidth="1"/>
    <col min="5" max="5" width="5.5703125" bestFit="1" customWidth="1"/>
    <col min="6" max="6" width="16.7109375" bestFit="1" customWidth="1"/>
    <col min="7" max="7" width="10.140625" style="17" bestFit="1" customWidth="1"/>
    <col min="8" max="8" width="14.7109375" style="17" bestFit="1" customWidth="1"/>
    <col min="9" max="9" width="12.85546875" style="22" bestFit="1" customWidth="1"/>
    <col min="10" max="10" width="13.42578125" style="17" bestFit="1" customWidth="1"/>
    <col min="11" max="11" width="13.28515625" style="17" bestFit="1" customWidth="1"/>
    <col min="12" max="12" width="14.42578125" style="17" bestFit="1" customWidth="1"/>
    <col min="13" max="13" width="11.140625" style="32" bestFit="1" customWidth="1"/>
    <col min="14" max="14" width="6.42578125" style="36" bestFit="1" customWidth="1"/>
    <col min="15" max="15" width="14.28515625" style="41" bestFit="1" customWidth="1"/>
    <col min="16" max="16" width="10.85546875" style="41" bestFit="1" customWidth="1"/>
    <col min="17" max="17" width="10" style="17" bestFit="1" customWidth="1"/>
    <col min="18" max="18" width="12" style="17" bestFit="1" customWidth="1"/>
    <col min="19" max="19" width="11.85546875" style="46" bestFit="1" customWidth="1"/>
    <col min="20" max="20" width="11.7109375" style="41" bestFit="1" customWidth="1"/>
    <col min="21" max="21" width="8.7109375" style="5" bestFit="1" customWidth="1"/>
    <col min="22" max="22" width="10.7109375" bestFit="1" customWidth="1"/>
    <col min="23" max="23" width="19.42578125" bestFit="1" customWidth="1"/>
    <col min="24" max="24" width="11.7109375" bestFit="1" customWidth="1"/>
    <col min="25" max="25" width="6.85546875" bestFit="1" customWidth="1"/>
    <col min="26" max="26" width="6.42578125" bestFit="1" customWidth="1"/>
    <col min="27" max="27" width="14.42578125" bestFit="1" customWidth="1"/>
    <col min="28" max="28" width="9.42578125" bestFit="1" customWidth="1"/>
    <col min="29" max="29" width="5.42578125" bestFit="1" customWidth="1"/>
    <col min="30" max="32" width="12.42578125" bestFit="1" customWidth="1"/>
    <col min="33" max="33" width="18" bestFit="1" customWidth="1"/>
    <col min="34" max="34" width="6.85546875" bestFit="1" customWidth="1"/>
    <col min="35" max="35" width="13.140625" bestFit="1" customWidth="1"/>
    <col min="36" max="36" width="6.5703125" bestFit="1" customWidth="1"/>
    <col min="37" max="37" width="19.85546875" bestFit="1" customWidth="1"/>
    <col min="38" max="38" width="16.42578125" bestFit="1" customWidth="1"/>
    <col min="39" max="39" width="15.42578125" bestFit="1" customWidth="1"/>
    <col min="40" max="40" width="11" bestFit="1" customWidth="1"/>
    <col min="41" max="41" width="16.85546875" bestFit="1" customWidth="1"/>
    <col min="42" max="42" width="21.5703125" bestFit="1" customWidth="1"/>
    <col min="43" max="43" width="21" bestFit="1" customWidth="1"/>
    <col min="44" max="44" width="16.5703125" bestFit="1" customWidth="1"/>
  </cols>
  <sheetData>
    <row r="1" spans="1:64" x14ac:dyDescent="0.25">
      <c r="A1" s="2" t="s">
        <v>0</v>
      </c>
      <c r="B1" s="2" t="s">
        <v>1</v>
      </c>
      <c r="C1" s="26" t="s">
        <v>2</v>
      </c>
      <c r="D1" s="16" t="s">
        <v>3</v>
      </c>
      <c r="E1" s="2" t="s">
        <v>4</v>
      </c>
      <c r="F1" s="2" t="s">
        <v>5</v>
      </c>
      <c r="G1" s="16" t="s">
        <v>6</v>
      </c>
      <c r="H1" s="16" t="s">
        <v>7</v>
      </c>
      <c r="I1" s="21" t="s">
        <v>8</v>
      </c>
      <c r="J1" s="16" t="s">
        <v>9</v>
      </c>
      <c r="K1" s="16" t="s">
        <v>10</v>
      </c>
      <c r="L1" s="16" t="s">
        <v>11</v>
      </c>
      <c r="M1" s="31" t="s">
        <v>12</v>
      </c>
      <c r="N1" s="35" t="s">
        <v>13</v>
      </c>
      <c r="O1" s="40" t="s">
        <v>14</v>
      </c>
      <c r="P1" s="40" t="s">
        <v>15</v>
      </c>
      <c r="Q1" s="16" t="s">
        <v>16</v>
      </c>
      <c r="R1" s="16" t="s">
        <v>17</v>
      </c>
      <c r="S1" s="45" t="s">
        <v>18</v>
      </c>
      <c r="T1" s="40" t="s">
        <v>19</v>
      </c>
      <c r="U1" s="4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64" x14ac:dyDescent="0.25">
      <c r="A2" t="s">
        <v>44</v>
      </c>
      <c r="B2" t="s">
        <v>45</v>
      </c>
      <c r="C2" s="27">
        <v>44498</v>
      </c>
      <c r="D2" s="17">
        <v>199990</v>
      </c>
      <c r="E2" t="s">
        <v>46</v>
      </c>
      <c r="F2" t="s">
        <v>47</v>
      </c>
      <c r="G2" s="17">
        <v>199990</v>
      </c>
      <c r="H2" s="17">
        <v>56600</v>
      </c>
      <c r="I2" s="22">
        <f>H2/G2*100</f>
        <v>28.301415070753539</v>
      </c>
      <c r="J2" s="17">
        <v>112151</v>
      </c>
      <c r="K2" s="17">
        <f>G2-92696</f>
        <v>107294</v>
      </c>
      <c r="L2" s="17">
        <v>19455</v>
      </c>
      <c r="M2" s="32">
        <v>142.34</v>
      </c>
      <c r="N2" s="36">
        <v>168.07000400000001</v>
      </c>
      <c r="O2" s="41">
        <v>0.28299999999999997</v>
      </c>
      <c r="P2" s="41">
        <v>0.191</v>
      </c>
      <c r="Q2" s="17">
        <f>K2/M2</f>
        <v>753.78670788253476</v>
      </c>
      <c r="R2" s="17">
        <f>K2/O2</f>
        <v>379130.74204947002</v>
      </c>
      <c r="S2" s="46">
        <f>K2/O2/43560</f>
        <v>8.7036442160117087</v>
      </c>
      <c r="T2" s="41">
        <v>136.91</v>
      </c>
      <c r="U2" s="6" t="s">
        <v>48</v>
      </c>
      <c r="V2" t="s">
        <v>49</v>
      </c>
      <c r="W2" t="s">
        <v>50</v>
      </c>
      <c r="X2" t="s">
        <v>51</v>
      </c>
      <c r="Y2">
        <v>1</v>
      </c>
      <c r="Z2">
        <v>0</v>
      </c>
      <c r="AA2" s="7">
        <v>43762</v>
      </c>
      <c r="AC2" s="8" t="s">
        <v>52</v>
      </c>
      <c r="AD2" t="s">
        <v>53</v>
      </c>
      <c r="AL2" s="3"/>
      <c r="BC2" s="3"/>
      <c r="BE2" s="3"/>
    </row>
    <row r="3" spans="1:64" x14ac:dyDescent="0.25">
      <c r="A3" t="s">
        <v>54</v>
      </c>
      <c r="B3" t="s">
        <v>55</v>
      </c>
      <c r="C3" s="27">
        <v>44762</v>
      </c>
      <c r="D3" s="17">
        <v>145000</v>
      </c>
      <c r="E3" t="s">
        <v>56</v>
      </c>
      <c r="F3" t="s">
        <v>47</v>
      </c>
      <c r="G3" s="17">
        <v>145000</v>
      </c>
      <c r="H3" s="17">
        <v>51200</v>
      </c>
      <c r="I3" s="22">
        <f>H3/G3*100</f>
        <v>35.310344827586206</v>
      </c>
      <c r="J3" s="17">
        <v>136062</v>
      </c>
      <c r="K3" s="17">
        <f>G3-101662</f>
        <v>43338</v>
      </c>
      <c r="L3" s="17">
        <v>34400</v>
      </c>
      <c r="M3" s="32">
        <v>86</v>
      </c>
      <c r="N3" s="36">
        <v>147</v>
      </c>
      <c r="O3" s="41">
        <v>0.28999999999999998</v>
      </c>
      <c r="P3" s="41">
        <v>0.28999999999999998</v>
      </c>
      <c r="Q3" s="17">
        <f>K3/M3</f>
        <v>503.93023255813955</v>
      </c>
      <c r="R3" s="17">
        <f>K3/O3</f>
        <v>149441.37931034484</v>
      </c>
      <c r="S3" s="46">
        <f>K3/O3/43560</f>
        <v>3.4307020043697163</v>
      </c>
      <c r="T3" s="41">
        <v>86</v>
      </c>
      <c r="U3" s="6" t="s">
        <v>48</v>
      </c>
      <c r="X3" t="s">
        <v>51</v>
      </c>
      <c r="Y3">
        <v>1</v>
      </c>
      <c r="Z3">
        <v>0</v>
      </c>
      <c r="AA3" s="7">
        <v>43762</v>
      </c>
      <c r="AC3" s="8" t="s">
        <v>52</v>
      </c>
      <c r="AD3" t="s">
        <v>53</v>
      </c>
    </row>
    <row r="4" spans="1:64" ht="15.75" thickBot="1" x14ac:dyDescent="0.3">
      <c r="A4" t="s">
        <v>57</v>
      </c>
      <c r="B4" t="s">
        <v>58</v>
      </c>
      <c r="C4" s="27">
        <v>44398</v>
      </c>
      <c r="D4" s="17">
        <v>190500</v>
      </c>
      <c r="E4" t="s">
        <v>46</v>
      </c>
      <c r="F4" t="s">
        <v>47</v>
      </c>
      <c r="G4" s="17">
        <v>190500</v>
      </c>
      <c r="H4" s="17">
        <v>74100</v>
      </c>
      <c r="I4" s="22">
        <f>H4/G4*100</f>
        <v>38.897637795275593</v>
      </c>
      <c r="J4" s="17">
        <v>187868</v>
      </c>
      <c r="K4" s="17">
        <f>G4-152668</f>
        <v>37832</v>
      </c>
      <c r="L4" s="17">
        <v>35200</v>
      </c>
      <c r="M4" s="32">
        <v>88</v>
      </c>
      <c r="N4" s="36">
        <v>143.97728000000001</v>
      </c>
      <c r="O4" s="41">
        <v>0.29099999999999998</v>
      </c>
      <c r="P4" s="41">
        <v>0.29099999999999998</v>
      </c>
      <c r="Q4" s="17">
        <f>K4/M4</f>
        <v>429.90909090909093</v>
      </c>
      <c r="R4" s="17">
        <f>K4/O4</f>
        <v>130006.87285223369</v>
      </c>
      <c r="S4" s="46">
        <f>K4/O4/43560</f>
        <v>2.9845471270026098</v>
      </c>
      <c r="T4" s="41">
        <v>88</v>
      </c>
      <c r="U4" s="6" t="s">
        <v>48</v>
      </c>
      <c r="V4" t="s">
        <v>59</v>
      </c>
      <c r="X4" t="s">
        <v>51</v>
      </c>
      <c r="Y4">
        <v>1</v>
      </c>
      <c r="Z4">
        <v>0</v>
      </c>
      <c r="AA4" s="7">
        <v>43762</v>
      </c>
      <c r="AC4" s="8" t="s">
        <v>52</v>
      </c>
      <c r="AD4" t="s">
        <v>53</v>
      </c>
      <c r="AE4" t="s">
        <v>53</v>
      </c>
    </row>
    <row r="5" spans="1:64" ht="15.75" thickTop="1" x14ac:dyDescent="0.25">
      <c r="A5" s="10"/>
      <c r="B5" s="10"/>
      <c r="C5" s="28" t="s">
        <v>60</v>
      </c>
      <c r="D5" s="18">
        <f>+SUM(D2:D4)</f>
        <v>535490</v>
      </c>
      <c r="E5" s="10"/>
      <c r="F5" s="10"/>
      <c r="G5" s="18">
        <f>+SUM(G2:G4)</f>
        <v>535490</v>
      </c>
      <c r="H5" s="18">
        <f>+SUM(H2:H4)</f>
        <v>181900</v>
      </c>
      <c r="I5" s="23"/>
      <c r="J5" s="18">
        <f>+SUM(J2:J4)</f>
        <v>436081</v>
      </c>
      <c r="K5" s="18">
        <f>+SUM(K2:K4)</f>
        <v>188464</v>
      </c>
      <c r="L5" s="18">
        <f>+SUM(L2:L4)</f>
        <v>89055</v>
      </c>
      <c r="M5" s="33">
        <f>+SUM(M2:M4)</f>
        <v>316.34000000000003</v>
      </c>
      <c r="N5" s="37"/>
      <c r="O5" s="42">
        <f>+SUM(O2:O4)</f>
        <v>0.86399999999999988</v>
      </c>
      <c r="P5" s="42">
        <f>+SUM(P2:P4)</f>
        <v>0.77200000000000002</v>
      </c>
      <c r="Q5" s="18"/>
      <c r="R5" s="18"/>
      <c r="S5" s="47"/>
      <c r="T5" s="42"/>
      <c r="U5" s="11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</row>
    <row r="6" spans="1:64" x14ac:dyDescent="0.25">
      <c r="A6" s="12"/>
      <c r="B6" s="12"/>
      <c r="C6" s="29"/>
      <c r="D6" s="19"/>
      <c r="E6" s="12"/>
      <c r="F6" s="12"/>
      <c r="G6" s="19"/>
      <c r="H6" s="19" t="s">
        <v>61</v>
      </c>
      <c r="I6" s="24">
        <f>H5/G5*100</f>
        <v>33.968888307904912</v>
      </c>
      <c r="J6" s="19"/>
      <c r="K6" s="19"/>
      <c r="L6" s="19" t="s">
        <v>62</v>
      </c>
      <c r="M6" s="34"/>
      <c r="N6" s="38"/>
      <c r="O6" s="43" t="s">
        <v>62</v>
      </c>
      <c r="P6" s="43"/>
      <c r="Q6" s="19"/>
      <c r="R6" s="19" t="s">
        <v>62</v>
      </c>
      <c r="S6" s="48"/>
      <c r="T6" s="43"/>
      <c r="U6" s="13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</row>
    <row r="7" spans="1:64" x14ac:dyDescent="0.25">
      <c r="A7" s="14"/>
      <c r="B7" s="14"/>
      <c r="C7" s="30"/>
      <c r="D7" s="20"/>
      <c r="E7" s="14"/>
      <c r="F7" s="14"/>
      <c r="G7" s="20"/>
      <c r="H7" s="20" t="s">
        <v>63</v>
      </c>
      <c r="I7" s="25">
        <f>STDEV(I2:I4)</f>
        <v>5.3893985935341284</v>
      </c>
      <c r="J7" s="20"/>
      <c r="K7" s="20"/>
      <c r="L7" s="20" t="s">
        <v>64</v>
      </c>
      <c r="M7" s="50">
        <f>K5/M5</f>
        <v>595.76405133716878</v>
      </c>
      <c r="N7" s="39"/>
      <c r="O7" s="44" t="s">
        <v>65</v>
      </c>
      <c r="P7" s="44">
        <f>K5/O5</f>
        <v>218129.62962962966</v>
      </c>
      <c r="Q7" s="20"/>
      <c r="R7" s="20" t="s">
        <v>66</v>
      </c>
      <c r="S7" s="49">
        <f>K5/O5/43560</f>
        <v>5.0075672550420034</v>
      </c>
      <c r="T7" s="44"/>
      <c r="U7" s="15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</row>
    <row r="9" spans="1:64" s="1" customFormat="1" x14ac:dyDescent="0.25">
      <c r="A9" s="1" t="s">
        <v>67</v>
      </c>
      <c r="C9" s="51"/>
      <c r="D9" s="52"/>
      <c r="G9" s="52"/>
      <c r="H9" s="52"/>
      <c r="I9" s="53"/>
      <c r="J9" s="52"/>
      <c r="K9" s="52"/>
      <c r="L9" s="52"/>
      <c r="M9" s="54"/>
      <c r="N9" s="55"/>
      <c r="O9" s="56"/>
      <c r="P9" s="56"/>
      <c r="Q9" s="52"/>
      <c r="R9" s="52"/>
      <c r="S9" s="57"/>
      <c r="T9" s="56"/>
      <c r="U9" s="9"/>
    </row>
  </sheetData>
  <conditionalFormatting sqref="A2:AR4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E06ED-2FF3-4D28-86D6-D38E24F8D0C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apps1</dc:creator>
  <cp:lastModifiedBy>apps1</cp:lastModifiedBy>
  <dcterms:created xsi:type="dcterms:W3CDTF">2024-01-02T19:56:38Z</dcterms:created>
  <dcterms:modified xsi:type="dcterms:W3CDTF">2024-07-25T18:00:08Z</dcterms:modified>
</cp:coreProperties>
</file>