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D:\Esaar Desktop 2023\BBMC\"/>
    </mc:Choice>
  </mc:AlternateContent>
  <xr:revisionPtr revIDLastSave="0" documentId="13_ncr:1_{D6EBECB7-08D8-4F09-8A16-9808F38C083E}" xr6:coauthVersionLast="47" xr6:coauthVersionMax="47" xr10:uidLastSave="{00000000-0000-0000-0000-000000000000}"/>
  <bookViews>
    <workbookView xWindow="-120" yWindow="-120" windowWidth="20730" windowHeight="11040" tabRatio="838" activeTab="6" xr2:uid="{CF40432A-DD7F-4A9D-AC90-62EC7CACFEBD}"/>
  </bookViews>
  <sheets>
    <sheet name="Stage Driver" sheetId="2" r:id="rId1"/>
    <sheet name="Stage CoDriver" sheetId="3" r:id="rId2"/>
    <sheet name="Marshal" sheetId="4" r:id="rId3"/>
    <sheet name="Targa Driver" sheetId="10" r:id="rId4"/>
    <sheet name="Targa Navigator" sheetId="11" r:id="rId5"/>
    <sheet name="Road Rally Driver" sheetId="5" r:id="rId6"/>
    <sheet name="Road Rally Nav" sheetId="6" r:id="rId7"/>
    <sheet name="Scatter Driver" sheetId="7" r:id="rId8"/>
    <sheet name="Scatter Nav" sheetId="8" r:id="rId9"/>
    <sheet name="Points Calculator" sheetId="1" r:id="rId10"/>
    <sheet name="Points Allocation" sheetId="9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R17" i="4" l="1"/>
  <c r="J14" i="8"/>
  <c r="J5" i="8"/>
  <c r="J4" i="8"/>
  <c r="J6" i="8"/>
  <c r="J9" i="8"/>
  <c r="J8" i="8"/>
  <c r="J10" i="8"/>
  <c r="J7" i="8"/>
  <c r="J12" i="8"/>
  <c r="J13" i="8"/>
  <c r="J15" i="8"/>
  <c r="J16" i="8"/>
  <c r="J17" i="8"/>
  <c r="J11" i="8"/>
  <c r="J18" i="8"/>
  <c r="J19" i="8"/>
  <c r="J20" i="8"/>
  <c r="J3" i="8"/>
  <c r="J4" i="7"/>
  <c r="J6" i="7"/>
  <c r="J9" i="7"/>
  <c r="J5" i="7"/>
  <c r="J7" i="7"/>
  <c r="J8" i="7"/>
  <c r="J11" i="7"/>
  <c r="J12" i="7"/>
  <c r="J13" i="7"/>
  <c r="J14" i="7"/>
  <c r="J16" i="7"/>
  <c r="J17" i="7"/>
  <c r="J10" i="7"/>
  <c r="J18" i="7"/>
  <c r="J19" i="7"/>
  <c r="J20" i="7"/>
  <c r="J15" i="7"/>
  <c r="J3" i="7"/>
  <c r="P5" i="3" a="1"/>
  <c r="P5" i="3" s="1"/>
  <c r="U4" i="2" a="1"/>
  <c r="U4" i="2" s="1"/>
  <c r="C9" i="1" l="1"/>
  <c r="AR16" i="4"/>
  <c r="U8" i="2"/>
  <c r="AR5" i="4"/>
  <c r="AR4" i="4"/>
  <c r="AR7" i="4"/>
  <c r="AR6" i="4"/>
  <c r="AR8" i="4"/>
  <c r="AR10" i="4"/>
  <c r="AR11" i="4"/>
  <c r="AR12" i="4"/>
  <c r="AR9" i="4"/>
  <c r="AR13" i="4"/>
  <c r="AR14" i="4"/>
  <c r="AR15" i="4"/>
  <c r="AR18" i="4"/>
  <c r="AR3" i="4"/>
  <c r="P7" i="3"/>
  <c r="U5" i="2"/>
  <c r="U6" i="2"/>
  <c r="L6" i="6"/>
  <c r="L10" i="6"/>
  <c r="S7" i="5"/>
  <c r="L5" i="6"/>
  <c r="L8" i="6"/>
  <c r="S6" i="5"/>
  <c r="S9" i="5"/>
  <c r="I4" i="11"/>
  <c r="J4" i="10"/>
  <c r="J6" i="10"/>
  <c r="I9" i="11"/>
  <c r="I8" i="11"/>
  <c r="I7" i="11"/>
  <c r="I5" i="11"/>
  <c r="I6" i="11"/>
  <c r="J9" i="10"/>
  <c r="J8" i="10"/>
  <c r="J7" i="10"/>
  <c r="J5" i="10"/>
  <c r="E9" i="1" l="1"/>
  <c r="S5" i="5"/>
  <c r="S8" i="5"/>
  <c r="S4" i="5"/>
  <c r="L4" i="6"/>
  <c r="L9" i="6"/>
  <c r="L7" i="6"/>
  <c r="P4" i="3"/>
  <c r="P6" i="3"/>
  <c r="U13" i="2"/>
  <c r="U12" i="2"/>
  <c r="U11" i="2"/>
  <c r="U10" i="2"/>
  <c r="U9" i="2"/>
  <c r="U7" i="2"/>
  <c r="E17" i="1"/>
  <c r="E15" i="1"/>
  <c r="E13" i="1"/>
  <c r="E11" i="1"/>
  <c r="E7" i="1"/>
  <c r="E1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<sst xmlns="http://schemas.openxmlformats.org/spreadsheetml/2006/main" count="312" uniqueCount="213">
  <si>
    <t>CHAMPIONSHIP POINTS CALCULATOR</t>
  </si>
  <si>
    <t>YES</t>
  </si>
  <si>
    <t>Points Awarded</t>
  </si>
  <si>
    <t>NO</t>
  </si>
  <si>
    <t>Number of Event Starters</t>
  </si>
  <si>
    <t>Overall  Position</t>
  </si>
  <si>
    <t>Overall  Position (Bonus Pts)</t>
  </si>
  <si>
    <r>
      <t xml:space="preserve">Class Position </t>
    </r>
    <r>
      <rPr>
        <sz val="10"/>
        <color theme="1"/>
        <rFont val="Aptos Narrow"/>
        <family val="2"/>
        <scheme val="minor"/>
      </rPr>
      <t>(No Class Pos. if top 3 OA)</t>
    </r>
  </si>
  <si>
    <t>2 Day Events                                      (Stage /Historic Road Only)</t>
  </si>
  <si>
    <t>3 Day Events                                  (Stage /Historic Road Only)</t>
  </si>
  <si>
    <t>Other Awards Awarded                (Spirit of the rally, mixed crew,etc)</t>
  </si>
  <si>
    <t>Total Points Awarded</t>
  </si>
  <si>
    <t>Best 6 Scores Formula</t>
  </si>
  <si>
    <t xml:space="preserve"> =SUM(LARGE(C3:X3,{1,2,3,4,5,6}))</t>
  </si>
  <si>
    <t>STAGE RALLY DRIVERS CHAMPIONSHIP 2024</t>
  </si>
  <si>
    <t>NAME</t>
  </si>
  <si>
    <t>EVENT</t>
  </si>
  <si>
    <t>Lee Holland Stages</t>
  </si>
  <si>
    <t>Dukeries Rally</t>
  </si>
  <si>
    <t>Agbo Stages</t>
  </si>
  <si>
    <t>SMC Stage</t>
  </si>
  <si>
    <t>Compbrake</t>
  </si>
  <si>
    <t>Menai Stages</t>
  </si>
  <si>
    <t>TOTAL</t>
  </si>
  <si>
    <t>Keith Angelsea</t>
  </si>
  <si>
    <t>Jack Edwards</t>
  </si>
  <si>
    <t>Kev Gilgrist</t>
  </si>
  <si>
    <t xml:space="preserve">  =  Dropped Score / Best 6 Scores Count</t>
  </si>
  <si>
    <t>STAGE RALLY CO-DRIVERS CHAMPIONSHIP 2024</t>
  </si>
  <si>
    <t xml:space="preserve"> = Dropped Score (Best 6 Scores)</t>
  </si>
  <si>
    <t>Agbo</t>
  </si>
  <si>
    <t>SMC Stages</t>
  </si>
  <si>
    <t>Christine Pearson</t>
  </si>
  <si>
    <t>Ben Forrester</t>
  </si>
  <si>
    <t>MARSHAL CHAMPIONSHIP 2024</t>
  </si>
  <si>
    <t>Per Ardva Ad Infitnit</t>
  </si>
  <si>
    <t>Marshal Training 11/02</t>
  </si>
  <si>
    <t>Wern Ddu 11/02</t>
  </si>
  <si>
    <t>Tour of Cheshire</t>
  </si>
  <si>
    <t>Rally North Wales</t>
  </si>
  <si>
    <t>Generations Rally Day 1</t>
  </si>
  <si>
    <t>Generations Rally Day 2</t>
  </si>
  <si>
    <t>Generations Rally Day 3</t>
  </si>
  <si>
    <t>Wern Ddu PCA 23 /03</t>
  </si>
  <si>
    <t>Oulton GT 30/03</t>
  </si>
  <si>
    <t>Rali Llyn</t>
  </si>
  <si>
    <t>Flying Scotsman</t>
  </si>
  <si>
    <t>Rally Nuts Fri</t>
  </si>
  <si>
    <t>Rally Nuts Sat</t>
  </si>
  <si>
    <t>Border 100</t>
  </si>
  <si>
    <t>Gremlin Road Rally</t>
  </si>
  <si>
    <t>E&amp;H Memorial Rally</t>
  </si>
  <si>
    <t>3 Castles 4th June</t>
  </si>
  <si>
    <t>Chris Noble</t>
  </si>
  <si>
    <t>Amanda Baron</t>
  </si>
  <si>
    <t>Bryn Pierce</t>
  </si>
  <si>
    <t>Oliver Pierce</t>
  </si>
  <si>
    <t>Neil Hallworth</t>
  </si>
  <si>
    <t>Ash Furlong</t>
  </si>
  <si>
    <t>Simon Rogers</t>
  </si>
  <si>
    <t>Valentine Novice</t>
  </si>
  <si>
    <t>Andrew Forrester</t>
  </si>
  <si>
    <t>Adam Forrester</t>
  </si>
  <si>
    <t>Oli Stott</t>
  </si>
  <si>
    <t>Name</t>
  </si>
  <si>
    <t>ROAD RALLY DRIVERS CHAMPIONSHIP 2024</t>
  </si>
  <si>
    <t>SCATTER RALLY DRIVERS CHAMPIONSHIP 2024</t>
  </si>
  <si>
    <t>JAN</t>
  </si>
  <si>
    <t>FEB</t>
  </si>
  <si>
    <t>MAR</t>
  </si>
  <si>
    <t>SEP</t>
  </si>
  <si>
    <t>OCT</t>
  </si>
  <si>
    <t>NOV</t>
  </si>
  <si>
    <t>Tomi Jones (Exp)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</si>
  <si>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</si>
  <si>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</si>
  <si>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</si>
  <si>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</si>
  <si>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</si>
  <si>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</si>
  <si>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</si>
  <si>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</si>
  <si>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</si>
  <si>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</si>
  <si>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</si>
  <si>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</si>
  <si>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Organisers</t>
  </si>
  <si>
    <t>Dave Edwards (Exp)</t>
  </si>
  <si>
    <t>Oliver Stott (Exp)</t>
  </si>
  <si>
    <t>Dan Jones (Exp)</t>
  </si>
  <si>
    <t>Nathan Bunting (Nov)</t>
  </si>
  <si>
    <t>Pete Phennah (Exp)</t>
  </si>
  <si>
    <t>Adam Forrester (Nov)</t>
  </si>
  <si>
    <t>Callum Riley (Nov)</t>
  </si>
  <si>
    <t>Andrew Forrester (Nov)</t>
  </si>
  <si>
    <t>Max Pasquali (Nov)</t>
  </si>
  <si>
    <t>Paul Morris (Nov)</t>
  </si>
  <si>
    <t>Jamie Harrison (Nov)</t>
  </si>
  <si>
    <t>Lewis Davies (Nov)</t>
  </si>
  <si>
    <t>Keiran Owens (Nov)</t>
  </si>
  <si>
    <t>Ieuan Robertson (Exp)</t>
  </si>
  <si>
    <t>POS</t>
  </si>
  <si>
    <t>Paul Dolby (Exp)</t>
  </si>
  <si>
    <t>Points</t>
  </si>
  <si>
    <t>Ian Young (Exp)</t>
  </si>
  <si>
    <t>Cyril Jones (Exp)</t>
  </si>
  <si>
    <t>Ashley Furlong (Nov)</t>
  </si>
  <si>
    <t>Ben Forrester (Nov)</t>
  </si>
  <si>
    <t>Nathan Smith (Nov)</t>
  </si>
  <si>
    <t>Callum Lewis (Nov)</t>
  </si>
  <si>
    <t>Harry Stubbs (Nov)</t>
  </si>
  <si>
    <t>Joe Hunt (Nov)</t>
  </si>
  <si>
    <t>Jamie Ellis (Nov)</t>
  </si>
  <si>
    <t>Jake Harrison (Nov)</t>
  </si>
  <si>
    <t>Oliver Moore (Nov)</t>
  </si>
  <si>
    <t>Pippi Gould (Nov)</t>
  </si>
  <si>
    <t>Overall Points = Number Starters minus overall poistion (except 1st overall which = total number of starters</t>
  </si>
  <si>
    <t xml:space="preserve">1st overall: 20pts – 2nd overall: 15pts – 3rd overall: 10pts </t>
  </si>
  <si>
    <t>Class Points = 1st - 15 pts, 2nd - 10pts, 3rd - 5pts</t>
  </si>
  <si>
    <t>Any award that is mention in the event regs and is based on the event its self (Spirit of the Rally, Mixed Crew etc) - 10pts</t>
  </si>
  <si>
    <t>2 Day Events - Stage Rally  / Historic Road Rally Only - 30pts</t>
  </si>
  <si>
    <t>3 Day Events - Stage Rally  / Historic Road Rally Only Only - 10pts plus 30pts (from being a 2 day event)</t>
  </si>
  <si>
    <t>Best 6 Scores Count</t>
  </si>
  <si>
    <t xml:space="preserve">Marshasl - 25pts per day (or overnight for night events) or 30 pts per day on international events (Rally GB) </t>
  </si>
  <si>
    <t>Marshal - A max of 4 days can be claimed per multi day event</t>
  </si>
  <si>
    <t>All points must be calimed 30 days after the event finish date</t>
  </si>
  <si>
    <t xml:space="preserve">Runs From 1st January - 31st December </t>
  </si>
  <si>
    <t>SCATTER RALLY NAVIGATOR CHAMPIONSHIP 2024</t>
  </si>
  <si>
    <t>ROAD RALLY NAVIGATORS CHAMPIONSHIP 2024</t>
  </si>
  <si>
    <t>Jim Clark</t>
  </si>
  <si>
    <t>Harry Subbs</t>
  </si>
  <si>
    <t>TARGA RALLY DRIVERS CHAMPIONSHIP 2024</t>
  </si>
  <si>
    <t>TARGA RALLY NAVIGATORS CHAMPIONSHIP 2024</t>
  </si>
  <si>
    <t>061 Targa</t>
  </si>
  <si>
    <t>E&amp;H Memorial</t>
  </si>
  <si>
    <t>Ian Lloyd</t>
  </si>
  <si>
    <t>Dan Jones</t>
  </si>
  <si>
    <t xml:space="preserve">E&amp;H Memorial </t>
  </si>
  <si>
    <t>Cyril Jones</t>
  </si>
  <si>
    <t>Harry Stubbs</t>
  </si>
  <si>
    <t>Gareth Roberts</t>
  </si>
  <si>
    <t>Wern Ddu May</t>
  </si>
  <si>
    <t>3 Castles 5th June</t>
  </si>
  <si>
    <t>3 Castles 6th June</t>
  </si>
  <si>
    <t>3 Castles 7th June</t>
  </si>
  <si>
    <t>BTCC Oulton 26/06</t>
  </si>
  <si>
    <t>Cotswold Historic</t>
  </si>
  <si>
    <t>Wern Ddu 27/07</t>
  </si>
  <si>
    <t>Wern Ddu 28/07</t>
  </si>
  <si>
    <t>CVMC Targa</t>
  </si>
  <si>
    <t>Classic Lanes</t>
  </si>
  <si>
    <t>Tour of Epynt</t>
  </si>
  <si>
    <t xml:space="preserve">PK Memorial </t>
  </si>
  <si>
    <t>Pete Phennah</t>
  </si>
  <si>
    <t>Tim Powley</t>
  </si>
  <si>
    <t>Pete Gray</t>
  </si>
  <si>
    <t>Dave Edwards</t>
  </si>
  <si>
    <t>Howard Price</t>
  </si>
  <si>
    <t>Hero Stages</t>
  </si>
  <si>
    <t>Gareth Hall</t>
  </si>
  <si>
    <t>Brian Stubbs</t>
  </si>
  <si>
    <t>JULY</t>
  </si>
  <si>
    <t>Paul Connelly(Nov)</t>
  </si>
  <si>
    <t>Martin Turner(Nov)</t>
  </si>
  <si>
    <t>Daniel Powis(Nov)</t>
  </si>
  <si>
    <t>Patrick Turner(Nov)</t>
  </si>
  <si>
    <t>Alex Westbrook(Nov)</t>
  </si>
  <si>
    <t>Hills Ford Stages</t>
  </si>
  <si>
    <t>Dave Forrester</t>
  </si>
  <si>
    <t>Ewan Forrester</t>
  </si>
  <si>
    <t>Gogledd Road Rally</t>
  </si>
  <si>
    <t>Iikley Historic</t>
  </si>
  <si>
    <t>Pete Williams Car Trial</t>
  </si>
  <si>
    <t>Gogledd</t>
  </si>
  <si>
    <t>Twilight Targa</t>
  </si>
  <si>
    <t>Nigel Morris</t>
  </si>
  <si>
    <t>Rali Mon</t>
  </si>
  <si>
    <t>September Scatter</t>
  </si>
  <si>
    <t>Outlon BARC Meeting Sept</t>
  </si>
  <si>
    <t>AdgeSpeed</t>
  </si>
  <si>
    <t>Adgespeed</t>
  </si>
  <si>
    <t>JD Romain</t>
  </si>
  <si>
    <t>Dansport</t>
  </si>
  <si>
    <t>Trac Mon</t>
  </si>
  <si>
    <t>Track Mon</t>
  </si>
  <si>
    <t>Neil Howard</t>
  </si>
  <si>
    <t>Paul Ellis</t>
  </si>
  <si>
    <t>DeLacy Targa</t>
  </si>
  <si>
    <t>Donnington</t>
  </si>
  <si>
    <t>Marshal Bonus</t>
  </si>
  <si>
    <t>Gareth Roberts (M)</t>
  </si>
  <si>
    <t>Ben Forrester (M)</t>
  </si>
  <si>
    <t>Adam Forrester (M)</t>
  </si>
  <si>
    <t>Pete Gray (M)</t>
  </si>
  <si>
    <t>Dexter Gray (U18)</t>
  </si>
  <si>
    <t>Andrew Forrester M)</t>
  </si>
  <si>
    <t>Oli Stott (M)</t>
  </si>
  <si>
    <t>Ian Young (M)</t>
  </si>
  <si>
    <t>David Forrester (M)</t>
  </si>
  <si>
    <t>Pete Gray  (M)</t>
  </si>
  <si>
    <t>DEC</t>
  </si>
  <si>
    <t>Eden Price(Nov)</t>
  </si>
  <si>
    <t>Thomas Price(Nov)</t>
  </si>
  <si>
    <t>John Bloxham</t>
  </si>
  <si>
    <t>Wern Ddu PCA Nov</t>
  </si>
  <si>
    <t>Knutsford Targa</t>
  </si>
  <si>
    <t>Champion (Marshal rule)</t>
  </si>
  <si>
    <t>Champion</t>
  </si>
  <si>
    <t>Runner Up</t>
  </si>
  <si>
    <t>3rd Place</t>
  </si>
  <si>
    <t>U18</t>
  </si>
  <si>
    <t>1st Nov</t>
  </si>
  <si>
    <t>Dave Forrester (M)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</si>
</sst>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1"/>
      <color theme="1"/>
      <name val="Arial"/>
      <family val="2"/>
    </font>
    <font>
      <b/>
      <sz val="11"/>
      <color theme="1"/>
      <name val="Calibri"/>
      <family val="2"/>
    </font>
    <font>
      <b/>
      <sz val="14"/>
      <color theme="1"/>
      <name val="Calibri"/>
      <family val="2"/>
    </font>
    <font>
      <sz val="11"/>
      <color theme="1"/>
      <name val="Calibri"/>
      <family val="2"/>
    </font>
    <font>
      <b/>
      <sz val="10"/>
      <color theme="1"/>
      <name val="Calibri"/>
      <family val="2"/>
    </font>
  </fonts>
  <fills count="2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A8D08D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BDD6EE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/>
      <top style="medium">
        <color rgb="FFCCCCCC"/>
      </top>
      <bottom style="medium">
        <color rgb="FF000000"/>
      </bottom>
      <diagonal/>
    </border>
    <border>
      <left/>
      <right/>
      <top style="medium">
        <color rgb="FFCCCCCC"/>
      </top>
      <bottom style="medium">
        <color rgb="FF000000"/>
      </bottom>
      <diagonal/>
    </border>
    <border>
      <left/>
      <right/>
      <top style="medium">
        <color rgb="FFCCCCCC"/>
      </top>
      <bottom/>
      <diagonal/>
    </border>
    <border>
      <left/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0" fillId="2" borderId="0" xfId="0" applyFill="1"/>
    <xf numFmtId="0" fontId="3" fillId="2" borderId="0" xfId="0" applyFont="1" applyFill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4" xfId="0" applyBorder="1"/>
    <xf numFmtId="0" fontId="3" fillId="5" borderId="5" xfId="0" applyFont="1" applyFill="1" applyBorder="1" applyAlignment="1">
      <alignment textRotation="61"/>
    </xf>
    <xf numFmtId="0" fontId="0" fillId="6" borderId="5" xfId="0" applyFill="1" applyBorder="1"/>
    <xf numFmtId="0" fontId="3" fillId="0" borderId="5" xfId="0" applyFont="1" applyBorder="1" applyAlignment="1">
      <alignment horizontal="center" vertical="center"/>
    </xf>
    <xf numFmtId="0" fontId="0" fillId="7" borderId="0" xfId="0" applyFill="1"/>
    <xf numFmtId="0" fontId="7" fillId="0" borderId="0" xfId="0" applyFont="1"/>
    <xf numFmtId="0" fontId="1" fillId="8" borderId="5" xfId="0" applyFont="1" applyFill="1" applyBorder="1"/>
    <xf numFmtId="0" fontId="3" fillId="8" borderId="5" xfId="0" applyFont="1" applyFill="1" applyBorder="1" applyAlignment="1">
      <alignment textRotation="61"/>
    </xf>
    <xf numFmtId="0" fontId="1" fillId="9" borderId="5" xfId="0" applyFont="1" applyFill="1" applyBorder="1" applyAlignment="1">
      <alignment horizontal="center"/>
    </xf>
    <xf numFmtId="0" fontId="6" fillId="9" borderId="5" xfId="0" applyFont="1" applyFill="1" applyBorder="1" applyAlignment="1">
      <alignment horizontal="center" vertical="center"/>
    </xf>
    <xf numFmtId="0" fontId="1" fillId="10" borderId="5" xfId="0" applyFont="1" applyFill="1" applyBorder="1"/>
    <xf numFmtId="0" fontId="3" fillId="10" borderId="5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5" fillId="8" borderId="5" xfId="0" applyFont="1" applyFill="1" applyBorder="1" applyAlignment="1">
      <alignment textRotation="61"/>
    </xf>
    <xf numFmtId="0" fontId="3" fillId="9" borderId="5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11" borderId="5" xfId="0" applyFont="1" applyFill="1" applyBorder="1" applyAlignment="1">
      <alignment horizontal="center"/>
    </xf>
    <xf numFmtId="0" fontId="3" fillId="11" borderId="5" xfId="0" applyFont="1" applyFill="1" applyBorder="1" applyAlignment="1">
      <alignment horizontal="center" vertical="center"/>
    </xf>
    <xf numFmtId="0" fontId="3" fillId="8" borderId="5" xfId="0" applyFont="1" applyFill="1" applyBorder="1" applyAlignment="1">
      <alignment horizontal="center" vertical="center" textRotation="61"/>
    </xf>
    <xf numFmtId="0" fontId="0" fillId="0" borderId="10" xfId="0" applyBorder="1" applyAlignment="1">
      <alignment wrapText="1"/>
    </xf>
    <xf numFmtId="0" fontId="0" fillId="0" borderId="0" xfId="0" applyAlignment="1">
      <alignment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left"/>
    </xf>
    <xf numFmtId="0" fontId="9" fillId="0" borderId="0" xfId="0" applyFont="1"/>
    <xf numFmtId="0" fontId="9" fillId="0" borderId="0" xfId="0" applyFont="1" applyAlignment="1">
      <alignment vertical="center"/>
    </xf>
    <xf numFmtId="0" fontId="2" fillId="12" borderId="1" xfId="0" applyFont="1" applyFill="1" applyBorder="1" applyAlignment="1">
      <alignment horizontal="center"/>
    </xf>
    <xf numFmtId="0" fontId="2" fillId="12" borderId="1" xfId="0" applyFont="1" applyFill="1" applyBorder="1" applyAlignment="1">
      <alignment horizontal="center" vertical="center" wrapText="1"/>
    </xf>
    <xf numFmtId="0" fontId="2" fillId="12" borderId="1" xfId="0" applyFont="1" applyFill="1" applyBorder="1" applyAlignment="1">
      <alignment horizontal="center" wrapText="1"/>
    </xf>
    <xf numFmtId="0" fontId="3" fillId="8" borderId="1" xfId="0" applyFont="1" applyFill="1" applyBorder="1" applyAlignment="1">
      <alignment horizontal="center"/>
    </xf>
    <xf numFmtId="0" fontId="8" fillId="8" borderId="5" xfId="0" applyFont="1" applyFill="1" applyBorder="1" applyAlignment="1">
      <alignment horizontal="center" textRotation="61"/>
    </xf>
    <xf numFmtId="0" fontId="0" fillId="18" borderId="0" xfId="0" applyFill="1"/>
    <xf numFmtId="0" fontId="1" fillId="12" borderId="5" xfId="0" applyFont="1" applyFill="1" applyBorder="1"/>
    <xf numFmtId="0" fontId="3" fillId="12" borderId="5" xfId="0" applyFont="1" applyFill="1" applyBorder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10" fillId="13" borderId="10" xfId="0" applyFont="1" applyFill="1" applyBorder="1" applyAlignment="1">
      <alignment wrapText="1"/>
    </xf>
    <xf numFmtId="0" fontId="10" fillId="14" borderId="10" xfId="0" applyFont="1" applyFill="1" applyBorder="1" applyAlignment="1">
      <alignment wrapText="1"/>
    </xf>
    <xf numFmtId="0" fontId="11" fillId="14" borderId="10" xfId="0" applyFont="1" applyFill="1" applyBorder="1" applyAlignment="1">
      <alignment wrapText="1"/>
    </xf>
    <xf numFmtId="0" fontId="10" fillId="15" borderId="10" xfId="0" applyFont="1" applyFill="1" applyBorder="1" applyAlignment="1">
      <alignment horizontal="center" wrapText="1"/>
    </xf>
    <xf numFmtId="0" fontId="10" fillId="13" borderId="11" xfId="0" applyFont="1" applyFill="1" applyBorder="1" applyAlignment="1">
      <alignment horizontal="center" vertical="center" wrapText="1"/>
    </xf>
    <xf numFmtId="0" fontId="12" fillId="0" borderId="12" xfId="0" applyFont="1" applyBorder="1" applyAlignment="1">
      <alignment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15" borderId="12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13" fillId="13" borderId="11" xfId="0" applyFont="1" applyFill="1" applyBorder="1" applyAlignment="1">
      <alignment horizontal="center" vertical="center" wrapText="1"/>
    </xf>
    <xf numFmtId="0" fontId="12" fillId="16" borderId="12" xfId="0" applyFont="1" applyFill="1" applyBorder="1" applyAlignment="1">
      <alignment vertical="center" wrapText="1"/>
    </xf>
    <xf numFmtId="0" fontId="10" fillId="13" borderId="14" xfId="0" applyFont="1" applyFill="1" applyBorder="1" applyAlignment="1">
      <alignment wrapText="1"/>
    </xf>
    <xf numFmtId="0" fontId="12" fillId="16" borderId="12" xfId="0" applyFont="1" applyFill="1" applyBorder="1" applyAlignment="1">
      <alignment wrapText="1"/>
    </xf>
    <xf numFmtId="0" fontId="10" fillId="14" borderId="15" xfId="0" applyFont="1" applyFill="1" applyBorder="1" applyAlignment="1">
      <alignment wrapText="1"/>
    </xf>
    <xf numFmtId="0" fontId="11" fillId="14" borderId="15" xfId="0" applyFont="1" applyFill="1" applyBorder="1" applyAlignment="1">
      <alignment wrapText="1"/>
    </xf>
    <xf numFmtId="0" fontId="10" fillId="15" borderId="15" xfId="0" applyFont="1" applyFill="1" applyBorder="1" applyAlignment="1">
      <alignment horizontal="center" wrapText="1"/>
    </xf>
    <xf numFmtId="0" fontId="12" fillId="16" borderId="13" xfId="0" applyFont="1" applyFill="1" applyBorder="1" applyAlignment="1">
      <alignment wrapText="1"/>
    </xf>
    <xf numFmtId="0" fontId="11" fillId="2" borderId="13" xfId="0" applyFont="1" applyFill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15" borderId="5" xfId="0" applyFont="1" applyFill="1" applyBorder="1" applyAlignment="1">
      <alignment horizontal="center" vertical="center" wrapText="1"/>
    </xf>
    <xf numFmtId="0" fontId="3" fillId="7" borderId="5" xfId="0" applyFont="1" applyFill="1" applyBorder="1" applyAlignment="1">
      <alignment horizontal="center" vertical="center"/>
    </xf>
    <xf numFmtId="0" fontId="3" fillId="19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11" fillId="16" borderId="12" xfId="0" applyFont="1" applyFill="1" applyBorder="1" applyAlignment="1">
      <alignment horizontal="center" vertical="center" wrapText="1"/>
    </xf>
    <xf numFmtId="0" fontId="12" fillId="16" borderId="16" xfId="0" applyFont="1" applyFill="1" applyBorder="1" applyAlignment="1">
      <alignment wrapText="1"/>
    </xf>
    <xf numFmtId="0" fontId="11" fillId="0" borderId="2" xfId="0" applyFont="1" applyBorder="1" applyAlignment="1">
      <alignment horizontal="center" vertical="center" wrapText="1"/>
    </xf>
    <xf numFmtId="0" fontId="11" fillId="16" borderId="7" xfId="0" applyFont="1" applyFill="1" applyBorder="1" applyAlignment="1">
      <alignment horizontal="center" vertical="center" wrapText="1"/>
    </xf>
    <xf numFmtId="0" fontId="11" fillId="15" borderId="17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17" borderId="12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/>
    </xf>
    <xf numFmtId="0" fontId="1" fillId="2" borderId="0" xfId="0" applyFont="1" applyFill="1"/>
    <xf numFmtId="0" fontId="8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 wrapText="1"/>
    </xf>
    <xf numFmtId="0" fontId="12" fillId="13" borderId="11" xfId="0" applyFont="1" applyFill="1" applyBorder="1" applyAlignment="1">
      <alignment horizontal="center" vertical="center" wrapText="1"/>
    </xf>
    <xf numFmtId="0" fontId="12" fillId="13" borderId="11" xfId="0" applyFont="1" applyFill="1" applyBorder="1" applyAlignment="1">
      <alignment horizontal="center" wrapText="1"/>
    </xf>
    <xf numFmtId="0" fontId="12" fillId="13" borderId="6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0" fillId="0" borderId="4" xfId="0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6" xfId="0" applyFont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1" fillId="0" borderId="9" xfId="0" applyFont="1" applyBorder="1" applyAlignment="1">
      <alignment horizontal="center" wrapText="1"/>
    </xf>
    <xf numFmtId="0" fontId="3" fillId="2" borderId="0" xfId="0" applyFont="1" applyFill="1" applyAlignment="1">
      <alignment horizontal="center"/>
    </xf>
    <xf numFmtId="0" fontId="3" fillId="8" borderId="2" xfId="0" applyFont="1" applyFill="1" applyBorder="1" applyAlignment="1">
      <alignment horizontal="right" wrapText="1"/>
    </xf>
    <xf numFmtId="0" fontId="3" fillId="8" borderId="3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EB16E5-3282-40A0-AA87-8DC2F4660DD2}">
  <dimension ref="A1:V20"/>
  <sheetViews>
    <sheetView zoomScale="70" zoomScaleNormal="70" workbookViewId="0">
      <selection activeCell="V23" sqref="V23"/>
    </sheetView>
  </sheetViews>
  <sheetFormatPr defaultRowHeight="15" x14ac:dyDescent="0.25"/>
  <cols>
    <col min="1" max="1" width="20.85546875" customWidth="1"/>
    <col min="2" max="2" width="9.28515625" bestFit="1" customWidth="1"/>
    <col min="4" max="4" width="5.7109375" bestFit="1" customWidth="1"/>
    <col min="5" max="5" width="6.7109375" customWidth="1"/>
    <col min="6" max="11" width="5.7109375" bestFit="1" customWidth="1"/>
    <col min="12" max="12" width="5.5703125" bestFit="1" customWidth="1"/>
    <col min="13" max="16" width="5.42578125" bestFit="1" customWidth="1"/>
    <col min="17" max="20" width="9.140625" hidden="1" customWidth="1"/>
    <col min="21" max="21" width="9.5703125" bestFit="1" customWidth="1"/>
    <col min="22" max="22" width="25" customWidth="1"/>
  </cols>
  <sheetData>
    <row r="1" spans="1:22" ht="21" x14ac:dyDescent="0.35">
      <c r="A1" s="87" t="s">
        <v>14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</row>
    <row r="2" spans="1:22" x14ac:dyDescent="0.25"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</row>
    <row r="3" spans="1:22" ht="111.75" x14ac:dyDescent="0.25">
      <c r="A3" s="22" t="s">
        <v>15</v>
      </c>
      <c r="B3" s="18" t="s">
        <v>16</v>
      </c>
      <c r="C3" s="19"/>
      <c r="D3" s="19" t="s">
        <v>17</v>
      </c>
      <c r="E3" s="19" t="s">
        <v>18</v>
      </c>
      <c r="F3" s="19" t="s">
        <v>19</v>
      </c>
      <c r="G3" s="19" t="s">
        <v>20</v>
      </c>
      <c r="H3" s="19" t="s">
        <v>21</v>
      </c>
      <c r="I3" s="19" t="s">
        <v>22</v>
      </c>
      <c r="J3" s="19" t="s">
        <v>158</v>
      </c>
      <c r="K3" s="19" t="s">
        <v>159</v>
      </c>
      <c r="L3" s="19" t="s">
        <v>167</v>
      </c>
      <c r="M3" s="19" t="s">
        <v>179</v>
      </c>
      <c r="N3" s="19" t="s">
        <v>185</v>
      </c>
      <c r="O3" s="19" t="s">
        <v>188</v>
      </c>
      <c r="P3" s="13" t="s">
        <v>189</v>
      </c>
      <c r="Q3" s="13"/>
      <c r="R3" s="13"/>
      <c r="S3" s="13"/>
      <c r="T3" s="13"/>
      <c r="U3" s="20" t="s">
        <v>23</v>
      </c>
    </row>
    <row r="4" spans="1:22" ht="24" x14ac:dyDescent="0.25">
      <c r="A4" s="71" t="s">
        <v>24</v>
      </c>
      <c r="B4" s="14"/>
      <c r="C4" s="15"/>
      <c r="D4" s="15">
        <v>31</v>
      </c>
      <c r="E4" s="15">
        <v>36</v>
      </c>
      <c r="F4" s="15"/>
      <c r="G4" s="15">
        <v>48</v>
      </c>
      <c r="H4" s="70">
        <v>24</v>
      </c>
      <c r="I4" s="15">
        <v>43</v>
      </c>
      <c r="J4" s="70">
        <v>23</v>
      </c>
      <c r="K4" s="15"/>
      <c r="L4" s="15"/>
      <c r="M4" s="70">
        <v>5</v>
      </c>
      <c r="N4" s="15">
        <v>43</v>
      </c>
      <c r="O4" s="15">
        <v>35</v>
      </c>
      <c r="P4" s="15"/>
      <c r="Q4" s="15"/>
      <c r="R4" s="15"/>
      <c r="S4" s="15"/>
      <c r="T4" s="15"/>
      <c r="U4" s="21" cm="1">
        <f t="array" ref="U4">SUM(LARGE(C4:P4,{1,2,3,4,5,6}))</f>
        <v>236</v>
      </c>
    </row>
    <row r="5" spans="1:22" ht="24" x14ac:dyDescent="0.25">
      <c r="A5" s="71" t="s">
        <v>157</v>
      </c>
      <c r="B5" s="14"/>
      <c r="C5" s="15"/>
      <c r="D5" s="15"/>
      <c r="E5" s="15"/>
      <c r="F5" s="15"/>
      <c r="G5" s="15"/>
      <c r="H5" s="15"/>
      <c r="I5" s="15"/>
      <c r="J5" s="15">
        <v>54</v>
      </c>
      <c r="K5" s="15"/>
      <c r="L5" s="15">
        <v>124</v>
      </c>
      <c r="M5" s="15"/>
      <c r="N5" s="15"/>
      <c r="O5" s="15"/>
      <c r="P5" s="15"/>
      <c r="Q5" s="15"/>
      <c r="R5" s="15"/>
      <c r="S5" s="15"/>
      <c r="T5" s="15"/>
      <c r="U5" s="21">
        <f t="shared" ref="U5:U9" si="0">SUM(D5:S5)</f>
        <v>178</v>
      </c>
    </row>
    <row r="6" spans="1:22" ht="24" x14ac:dyDescent="0.25">
      <c r="A6" s="72" t="s">
        <v>190</v>
      </c>
      <c r="B6" s="14"/>
      <c r="C6" s="15"/>
      <c r="D6" s="15"/>
      <c r="E6" s="15"/>
      <c r="F6" s="15"/>
      <c r="G6" s="15"/>
      <c r="H6" s="15"/>
      <c r="I6" s="15"/>
      <c r="J6" s="15">
        <v>50</v>
      </c>
      <c r="K6" s="15">
        <v>55</v>
      </c>
      <c r="L6" s="15"/>
      <c r="M6" s="15">
        <v>29</v>
      </c>
      <c r="N6" s="15"/>
      <c r="O6" s="15"/>
      <c r="P6" s="15">
        <v>25</v>
      </c>
      <c r="Q6" s="15"/>
      <c r="R6" s="15"/>
      <c r="S6" s="15"/>
      <c r="T6" s="15"/>
      <c r="U6" s="21">
        <f t="shared" si="0"/>
        <v>159</v>
      </c>
      <c r="V6" s="80" t="s">
        <v>206</v>
      </c>
    </row>
    <row r="7" spans="1:22" ht="24" x14ac:dyDescent="0.25">
      <c r="A7" s="71" t="s">
        <v>25</v>
      </c>
      <c r="B7" s="14"/>
      <c r="C7" s="15"/>
      <c r="D7" s="15">
        <v>32</v>
      </c>
      <c r="E7" s="15"/>
      <c r="F7" s="15"/>
      <c r="G7" s="15">
        <v>68</v>
      </c>
      <c r="H7" s="15"/>
      <c r="I7" s="15"/>
      <c r="J7" s="15"/>
      <c r="K7" s="15">
        <v>23</v>
      </c>
      <c r="L7" s="15"/>
      <c r="M7" s="15"/>
      <c r="N7" s="15"/>
      <c r="O7" s="15"/>
      <c r="P7" s="15"/>
      <c r="Q7" s="15"/>
      <c r="R7" s="15"/>
      <c r="S7" s="15"/>
      <c r="T7" s="15"/>
      <c r="U7" s="21">
        <f t="shared" si="0"/>
        <v>123</v>
      </c>
    </row>
    <row r="8" spans="1:22" ht="24" x14ac:dyDescent="0.25">
      <c r="A8" s="71" t="s">
        <v>26</v>
      </c>
      <c r="B8" s="14"/>
      <c r="C8" s="15"/>
      <c r="D8" s="15"/>
      <c r="E8" s="15"/>
      <c r="F8" s="15">
        <v>50</v>
      </c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21">
        <f t="shared" si="0"/>
        <v>50</v>
      </c>
    </row>
    <row r="9" spans="1:22" ht="24" x14ac:dyDescent="0.25">
      <c r="A9" s="72" t="s">
        <v>212</v>
      </c>
      <c r="B9" s="14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>
        <v>21</v>
      </c>
      <c r="O9" s="15"/>
      <c r="P9" s="15"/>
      <c r="Q9" s="15"/>
      <c r="R9" s="15"/>
      <c r="S9" s="15"/>
      <c r="T9" s="15"/>
      <c r="U9" s="21">
        <f t="shared" si="0"/>
        <v>21</v>
      </c>
    </row>
    <row r="10" spans="1:22" ht="24" hidden="1" x14ac:dyDescent="0.25">
      <c r="A10" s="23"/>
      <c r="B10" s="14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21">
        <f t="shared" ref="U10:U13" si="1">SUM(D10:S10)</f>
        <v>0</v>
      </c>
    </row>
    <row r="11" spans="1:22" ht="24" hidden="1" x14ac:dyDescent="0.25">
      <c r="A11" s="23"/>
      <c r="B11" s="14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21">
        <f t="shared" si="1"/>
        <v>0</v>
      </c>
    </row>
    <row r="12" spans="1:22" ht="24" hidden="1" x14ac:dyDescent="0.25">
      <c r="A12" s="23"/>
      <c r="B12" s="14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21">
        <f t="shared" si="1"/>
        <v>0</v>
      </c>
    </row>
    <row r="13" spans="1:22" ht="24" hidden="1" x14ac:dyDescent="0.25">
      <c r="A13" s="23"/>
      <c r="B13" s="14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21">
        <f t="shared" si="1"/>
        <v>0</v>
      </c>
    </row>
    <row r="14" spans="1:22" ht="24" hidden="1" x14ac:dyDescent="0.25">
      <c r="A14" s="23"/>
      <c r="B14" s="14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21"/>
    </row>
    <row r="15" spans="1:22" ht="24" hidden="1" x14ac:dyDescent="0.25">
      <c r="A15" s="23"/>
      <c r="B15" s="14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21"/>
    </row>
    <row r="16" spans="1:22" ht="24" hidden="1" x14ac:dyDescent="0.25">
      <c r="A16" s="23"/>
      <c r="B16" s="14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21"/>
    </row>
    <row r="17" spans="1:22" ht="24" hidden="1" x14ac:dyDescent="0.25">
      <c r="A17" s="23"/>
      <c r="B17" s="14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21"/>
    </row>
    <row r="18" spans="1:22" ht="24" hidden="1" x14ac:dyDescent="0.25">
      <c r="A18" s="23"/>
      <c r="B18" s="14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21"/>
    </row>
    <row r="20" spans="1:22" x14ac:dyDescent="0.25">
      <c r="B20" s="16"/>
      <c r="C20" s="16"/>
      <c r="D20" s="16"/>
      <c r="E20" s="17" t="s">
        <v>27</v>
      </c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</row>
  </sheetData>
  <sortState xmlns:xlrd2="http://schemas.microsoft.com/office/spreadsheetml/2017/richdata2" ref="A4:U9">
    <sortCondition descending="1" ref="U4:U9"/>
  </sortState>
  <mergeCells count="1">
    <mergeCell ref="A1:U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3D61BF-DD56-4119-B55B-54E7614228E0}">
  <dimension ref="A1:J25"/>
  <sheetViews>
    <sheetView topLeftCell="A10" workbookViewId="0">
      <selection activeCell="B9" sqref="B9"/>
    </sheetView>
  </sheetViews>
  <sheetFormatPr defaultRowHeight="15" x14ac:dyDescent="0.25"/>
  <cols>
    <col min="1" max="1" width="5.85546875" customWidth="1"/>
    <col min="2" max="2" width="38.28515625" bestFit="1" customWidth="1"/>
    <col min="3" max="3" width="9.140625" style="11"/>
    <col min="4" max="4" width="3.7109375" customWidth="1"/>
    <col min="5" max="5" width="15.140625" style="11" bestFit="1" customWidth="1"/>
    <col min="10" max="10" width="0" hidden="1" customWidth="1"/>
  </cols>
  <sheetData>
    <row r="1" spans="1:10" ht="18.75" x14ac:dyDescent="0.3">
      <c r="A1" s="1"/>
      <c r="B1" s="1"/>
      <c r="C1" s="2"/>
      <c r="D1" s="1"/>
      <c r="E1" s="2"/>
      <c r="F1" s="3"/>
    </row>
    <row r="2" spans="1:10" ht="18.75" x14ac:dyDescent="0.3">
      <c r="A2" s="1"/>
      <c r="B2" s="94" t="s">
        <v>0</v>
      </c>
      <c r="C2" s="94"/>
      <c r="D2" s="94"/>
      <c r="E2" s="94"/>
      <c r="F2" s="3"/>
    </row>
    <row r="3" spans="1:10" ht="18.75" x14ac:dyDescent="0.3">
      <c r="A3" s="1"/>
      <c r="B3" s="1"/>
      <c r="C3" s="2"/>
      <c r="D3" s="1"/>
      <c r="E3" s="2"/>
      <c r="F3" s="3"/>
      <c r="J3" t="s">
        <v>1</v>
      </c>
    </row>
    <row r="4" spans="1:10" ht="19.5" thickBot="1" x14ac:dyDescent="0.35">
      <c r="A4" s="1"/>
      <c r="B4" s="1"/>
      <c r="C4" s="2"/>
      <c r="D4" s="1"/>
      <c r="E4" s="4" t="s">
        <v>2</v>
      </c>
      <c r="F4" s="3"/>
      <c r="J4" t="s">
        <v>3</v>
      </c>
    </row>
    <row r="5" spans="1:10" ht="19.5" thickBot="1" x14ac:dyDescent="0.35">
      <c r="A5" s="1"/>
      <c r="B5" s="41" t="s">
        <v>4</v>
      </c>
      <c r="C5" s="5">
        <v>22</v>
      </c>
      <c r="D5" s="1"/>
      <c r="E5" s="2"/>
      <c r="F5" s="3"/>
    </row>
    <row r="6" spans="1:10" ht="19.5" thickBot="1" x14ac:dyDescent="0.35">
      <c r="A6" s="1"/>
      <c r="B6" s="2"/>
      <c r="C6" s="2"/>
      <c r="D6" s="1"/>
      <c r="E6" s="2"/>
      <c r="F6" s="3"/>
    </row>
    <row r="7" spans="1:10" ht="19.5" thickBot="1" x14ac:dyDescent="0.35">
      <c r="A7" s="1"/>
      <c r="B7" s="41" t="s">
        <v>5</v>
      </c>
      <c r="C7" s="5">
        <v>15</v>
      </c>
      <c r="D7" s="1"/>
      <c r="E7" s="6">
        <f>C5-C7</f>
        <v>7</v>
      </c>
      <c r="F7" s="3"/>
    </row>
    <row r="8" spans="1:10" ht="19.5" thickBot="1" x14ac:dyDescent="0.35">
      <c r="A8" s="1"/>
      <c r="B8" s="2"/>
      <c r="C8" s="2"/>
      <c r="D8" s="1"/>
      <c r="E8" s="4"/>
      <c r="F8" s="3"/>
    </row>
    <row r="9" spans="1:10" ht="19.5" thickBot="1" x14ac:dyDescent="0.35">
      <c r="A9" s="1"/>
      <c r="B9" s="41" t="s">
        <v>6</v>
      </c>
      <c r="C9" s="5">
        <f>C7</f>
        <v>15</v>
      </c>
      <c r="D9" s="1"/>
      <c r="E9" s="6" t="str">
        <f>IF(C9=1, "20", IF(C9=2, "15", IF(C9=3, "10", IF(C9&gt;3, "0", IF(C9=0, "0")))))</f>
        <v>0</v>
      </c>
      <c r="F9" s="3"/>
    </row>
    <row r="10" spans="1:10" ht="19.5" thickBot="1" x14ac:dyDescent="0.35">
      <c r="A10" s="1"/>
      <c r="B10" s="2"/>
      <c r="C10" s="2"/>
      <c r="D10" s="1"/>
      <c r="E10" s="4"/>
      <c r="F10" s="3"/>
    </row>
    <row r="11" spans="1:10" ht="19.5" thickBot="1" x14ac:dyDescent="0.35">
      <c r="A11" s="1"/>
      <c r="B11" s="41" t="s">
        <v>7</v>
      </c>
      <c r="C11" s="5">
        <v>3</v>
      </c>
      <c r="D11" s="1"/>
      <c r="E11" s="6" t="str">
        <f>IF(C11=1, "15", IF(C11=2, "10", IF(C11=3, "5", IF(C11&gt;3, "0", IF(C11=0, "0")))))</f>
        <v>5</v>
      </c>
      <c r="F11" s="3"/>
    </row>
    <row r="12" spans="1:10" ht="19.5" thickBot="1" x14ac:dyDescent="0.35">
      <c r="A12" s="1"/>
      <c r="B12" s="2"/>
      <c r="C12" s="2"/>
      <c r="D12" s="1"/>
      <c r="E12" s="4"/>
      <c r="F12" s="3"/>
    </row>
    <row r="13" spans="1:10" ht="38.25" thickBot="1" x14ac:dyDescent="0.35">
      <c r="A13" s="1"/>
      <c r="B13" s="42" t="s">
        <v>8</v>
      </c>
      <c r="C13" s="7" t="s">
        <v>3</v>
      </c>
      <c r="D13" s="1"/>
      <c r="E13" s="8" t="str">
        <f>IF(C13="YES", "30", IF(C13="NO", "0", IF(C13=0, "0")))</f>
        <v>0</v>
      </c>
      <c r="F13" s="3"/>
    </row>
    <row r="14" spans="1:10" ht="19.5" thickBot="1" x14ac:dyDescent="0.35">
      <c r="A14" s="1"/>
      <c r="B14" s="2"/>
      <c r="C14" s="2"/>
      <c r="D14" s="1"/>
      <c r="E14" s="9"/>
      <c r="F14" s="3"/>
    </row>
    <row r="15" spans="1:10" ht="38.25" thickBot="1" x14ac:dyDescent="0.35">
      <c r="A15" s="1"/>
      <c r="B15" s="43" t="s">
        <v>9</v>
      </c>
      <c r="C15" s="5" t="s">
        <v>3</v>
      </c>
      <c r="D15" s="1"/>
      <c r="E15" s="8" t="str">
        <f>IF(C15="YES", "10", IF(C15="NO", "0", IF(C15=0, "0")))</f>
        <v>0</v>
      </c>
      <c r="F15" s="3"/>
    </row>
    <row r="16" spans="1:10" ht="19.5" thickBot="1" x14ac:dyDescent="0.35">
      <c r="A16" s="1"/>
      <c r="B16" s="1"/>
      <c r="C16" s="2"/>
      <c r="D16" s="1"/>
      <c r="E16" s="9"/>
      <c r="F16" s="3"/>
    </row>
    <row r="17" spans="1:6" ht="57" thickBot="1" x14ac:dyDescent="0.35">
      <c r="A17" s="1"/>
      <c r="B17" s="42" t="s">
        <v>10</v>
      </c>
      <c r="C17" s="7" t="s">
        <v>3</v>
      </c>
      <c r="D17" s="1"/>
      <c r="E17" s="8" t="str">
        <f>IF(C17="YES", "10", IF(C17="NO", "0", IF(C17=0, "0")))</f>
        <v>0</v>
      </c>
      <c r="F17" s="3"/>
    </row>
    <row r="18" spans="1:6" ht="19.5" thickBot="1" x14ac:dyDescent="0.35">
      <c r="A18" s="1"/>
      <c r="B18" s="1"/>
      <c r="C18" s="2"/>
      <c r="D18" s="1"/>
      <c r="E18" s="2"/>
      <c r="F18" s="3"/>
    </row>
    <row r="19" spans="1:6" ht="19.5" thickBot="1" x14ac:dyDescent="0.35">
      <c r="A19" s="1"/>
      <c r="B19" s="95" t="s">
        <v>11</v>
      </c>
      <c r="C19" s="96"/>
      <c r="D19" s="1"/>
      <c r="E19" s="44">
        <f>SUM(E7+E11+E13+E15+E17+E9)</f>
        <v>12</v>
      </c>
      <c r="F19" s="3"/>
    </row>
    <row r="20" spans="1:6" x14ac:dyDescent="0.25">
      <c r="A20" s="3"/>
      <c r="B20" s="3"/>
      <c r="C20" s="10"/>
      <c r="D20" s="3"/>
      <c r="E20" s="10"/>
      <c r="F20" s="3"/>
    </row>
    <row r="24" spans="1:6" hidden="1" x14ac:dyDescent="0.25">
      <c r="B24" t="s">
        <v>12</v>
      </c>
    </row>
    <row r="25" spans="1:6" hidden="1" x14ac:dyDescent="0.25">
      <c r="B25" t="s">
        <v>13</v>
      </c>
    </row>
  </sheetData>
  <mergeCells count="2">
    <mergeCell ref="B2:E2"/>
    <mergeCell ref="B19:C19"/>
  </mergeCells>
  <dataValidations count="1">
    <dataValidation type="list" allowBlank="1" showInputMessage="1" showErrorMessage="1" sqref="C13 C15 C17" xr:uid="{74E542D8-3CB4-40F0-9C4F-99C949A7BFAD}">
      <formula1>$J$3:$J$4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1BB42-0E96-4A0F-839F-61B4ADC4658D}">
  <dimension ref="A1:A20"/>
  <sheetViews>
    <sheetView workbookViewId="0">
      <selection activeCell="A12" sqref="A12"/>
    </sheetView>
  </sheetViews>
  <sheetFormatPr defaultRowHeight="15" x14ac:dyDescent="0.25"/>
  <cols>
    <col min="1" max="1" width="106.7109375" bestFit="1" customWidth="1"/>
  </cols>
  <sheetData>
    <row r="1" spans="1:1" x14ac:dyDescent="0.25">
      <c r="A1" s="39" t="s">
        <v>116</v>
      </c>
    </row>
    <row r="2" spans="1:1" x14ac:dyDescent="0.25">
      <c r="A2" s="39"/>
    </row>
    <row r="3" spans="1:1" x14ac:dyDescent="0.25">
      <c r="A3" s="40" t="s">
        <v>117</v>
      </c>
    </row>
    <row r="4" spans="1:1" x14ac:dyDescent="0.25">
      <c r="A4" s="39"/>
    </row>
    <row r="5" spans="1:1" x14ac:dyDescent="0.25">
      <c r="A5" s="39" t="s">
        <v>118</v>
      </c>
    </row>
    <row r="7" spans="1:1" x14ac:dyDescent="0.25">
      <c r="A7" t="s">
        <v>119</v>
      </c>
    </row>
    <row r="9" spans="1:1" x14ac:dyDescent="0.25">
      <c r="A9" t="s">
        <v>120</v>
      </c>
    </row>
    <row r="10" spans="1:1" x14ac:dyDescent="0.25">
      <c r="A10" t="s">
        <v>121</v>
      </c>
    </row>
    <row r="12" spans="1:1" x14ac:dyDescent="0.25">
      <c r="A12" t="s">
        <v>122</v>
      </c>
    </row>
    <row r="14" spans="1:1" x14ac:dyDescent="0.25">
      <c r="A14" t="s">
        <v>123</v>
      </c>
    </row>
    <row r="16" spans="1:1" x14ac:dyDescent="0.25">
      <c r="A16" t="s">
        <v>124</v>
      </c>
    </row>
    <row r="18" spans="1:1" x14ac:dyDescent="0.25">
      <c r="A18" t="s">
        <v>125</v>
      </c>
    </row>
    <row r="20" spans="1:1" x14ac:dyDescent="0.25">
      <c r="A20" t="s">
        <v>126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2A983-1829-46C8-B759-5B2439977960}">
  <dimension ref="A1:Q7"/>
  <sheetViews>
    <sheetView zoomScale="110" zoomScaleNormal="110" workbookViewId="0">
      <selection sqref="A1:P1"/>
    </sheetView>
  </sheetViews>
  <sheetFormatPr defaultRowHeight="15" x14ac:dyDescent="0.25"/>
  <cols>
    <col min="1" max="1" width="21.7109375" customWidth="1"/>
    <col min="2" max="2" width="9.28515625" bestFit="1" customWidth="1"/>
    <col min="3" max="9" width="6" bestFit="1" customWidth="1"/>
    <col min="10" max="10" width="5.7109375" bestFit="1" customWidth="1"/>
    <col min="11" max="12" width="5.42578125" bestFit="1" customWidth="1"/>
    <col min="13" max="14" width="5.42578125" customWidth="1"/>
    <col min="15" max="15" width="5.42578125" bestFit="1" customWidth="1"/>
    <col min="16" max="16" width="9.5703125" bestFit="1" customWidth="1"/>
    <col min="17" max="17" width="25.28515625" bestFit="1" customWidth="1"/>
  </cols>
  <sheetData>
    <row r="1" spans="1:17" ht="21" x14ac:dyDescent="0.35">
      <c r="A1" s="87" t="s">
        <v>28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</row>
    <row r="2" spans="1:17" x14ac:dyDescent="0.25">
      <c r="B2" s="16"/>
      <c r="C2" s="16"/>
      <c r="D2" s="88" t="s">
        <v>29</v>
      </c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</row>
    <row r="3" spans="1:17" ht="126" x14ac:dyDescent="0.25">
      <c r="A3" s="22" t="s">
        <v>15</v>
      </c>
      <c r="B3" s="18" t="s">
        <v>16</v>
      </c>
      <c r="C3" s="25" t="s">
        <v>17</v>
      </c>
      <c r="D3" s="25" t="s">
        <v>18</v>
      </c>
      <c r="E3" s="25" t="s">
        <v>30</v>
      </c>
      <c r="F3" s="25" t="s">
        <v>31</v>
      </c>
      <c r="G3" s="25" t="s">
        <v>21</v>
      </c>
      <c r="H3" s="25" t="s">
        <v>129</v>
      </c>
      <c r="I3" s="25" t="s">
        <v>22</v>
      </c>
      <c r="J3" s="19" t="s">
        <v>158</v>
      </c>
      <c r="K3" s="19" t="s">
        <v>167</v>
      </c>
      <c r="L3" s="19" t="s">
        <v>180</v>
      </c>
      <c r="M3" s="19" t="s">
        <v>185</v>
      </c>
      <c r="N3" s="19" t="s">
        <v>188</v>
      </c>
      <c r="O3" s="13" t="s">
        <v>189</v>
      </c>
      <c r="P3" s="20" t="s">
        <v>23</v>
      </c>
    </row>
    <row r="4" spans="1:17" ht="18.75" x14ac:dyDescent="0.25">
      <c r="A4" s="71" t="s">
        <v>130</v>
      </c>
      <c r="B4" s="24"/>
      <c r="C4" s="15"/>
      <c r="D4" s="15"/>
      <c r="E4" s="15"/>
      <c r="F4" s="15"/>
      <c r="G4" s="15"/>
      <c r="H4" s="15">
        <v>125</v>
      </c>
      <c r="I4" s="15"/>
      <c r="J4" s="15"/>
      <c r="K4" s="15">
        <v>165</v>
      </c>
      <c r="L4" s="15"/>
      <c r="M4" s="15"/>
      <c r="N4" s="15"/>
      <c r="O4" s="15"/>
      <c r="P4" s="26">
        <f>SUM(C4:O4)</f>
        <v>290</v>
      </c>
    </row>
    <row r="5" spans="1:17" ht="18.75" x14ac:dyDescent="0.25">
      <c r="A5" s="71" t="s">
        <v>32</v>
      </c>
      <c r="B5" s="24"/>
      <c r="C5" s="15">
        <v>31</v>
      </c>
      <c r="D5" s="15">
        <v>36</v>
      </c>
      <c r="E5" s="15"/>
      <c r="F5" s="15">
        <v>48</v>
      </c>
      <c r="G5" s="70">
        <v>24</v>
      </c>
      <c r="H5" s="15"/>
      <c r="I5" s="15">
        <v>43</v>
      </c>
      <c r="J5" s="70">
        <v>23</v>
      </c>
      <c r="K5" s="15"/>
      <c r="L5" s="70">
        <v>5</v>
      </c>
      <c r="M5" s="15">
        <v>43</v>
      </c>
      <c r="N5" s="15">
        <v>35</v>
      </c>
      <c r="O5" s="15"/>
      <c r="P5" s="26" cm="1">
        <f t="array" ref="P5">SUM(LARGE(C5:O5,{1,2,3,4,5,6}))</f>
        <v>236</v>
      </c>
    </row>
    <row r="6" spans="1:17" ht="18.75" x14ac:dyDescent="0.25">
      <c r="A6" s="72" t="s">
        <v>191</v>
      </c>
      <c r="B6" s="24"/>
      <c r="C6" s="15">
        <v>34</v>
      </c>
      <c r="D6" s="15"/>
      <c r="E6" s="15">
        <v>50</v>
      </c>
      <c r="F6" s="15"/>
      <c r="G6" s="15">
        <v>18</v>
      </c>
      <c r="H6" s="15"/>
      <c r="I6" s="15"/>
      <c r="J6" s="15"/>
      <c r="K6" s="15"/>
      <c r="L6" s="15"/>
      <c r="M6" s="15">
        <v>21</v>
      </c>
      <c r="N6" s="15"/>
      <c r="O6" s="15">
        <v>25</v>
      </c>
      <c r="P6" s="26">
        <f>SUM(C6:O6)</f>
        <v>148</v>
      </c>
      <c r="Q6" s="80" t="s">
        <v>206</v>
      </c>
    </row>
    <row r="7" spans="1:17" ht="18.75" x14ac:dyDescent="0.25">
      <c r="A7" s="71" t="s">
        <v>160</v>
      </c>
      <c r="B7" s="24"/>
      <c r="C7" s="15"/>
      <c r="D7" s="15"/>
      <c r="E7" s="15"/>
      <c r="F7" s="15"/>
      <c r="G7" s="15"/>
      <c r="H7" s="15"/>
      <c r="I7" s="15"/>
      <c r="J7" s="15">
        <v>50</v>
      </c>
      <c r="K7" s="15"/>
      <c r="L7" s="15"/>
      <c r="M7" s="15"/>
      <c r="N7" s="15"/>
      <c r="O7" s="15"/>
      <c r="P7" s="26">
        <f>SUM(C7:O7)</f>
        <v>50</v>
      </c>
    </row>
  </sheetData>
  <sortState xmlns:xlrd2="http://schemas.microsoft.com/office/spreadsheetml/2017/richdata2" ref="A4:P7">
    <sortCondition descending="1" ref="P4:P7"/>
  </sortState>
  <mergeCells count="2">
    <mergeCell ref="A1:P1"/>
    <mergeCell ref="D2:O2"/>
  </mergeCells>
  <pageMargins left="0.7" right="0.7" top="0.75" bottom="0.75" header="0.3" footer="0.3"/>
  <ignoredErrors>
    <ignoredError sqref="P5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8775FF-4E4A-4201-919B-6E0292D662BC}">
  <dimension ref="A1:AS18"/>
  <sheetViews>
    <sheetView zoomScale="70" zoomScaleNormal="70" workbookViewId="0">
      <pane xSplit="1" topLeftCell="B1" activePane="topRight" state="frozen"/>
      <selection activeCell="A2" sqref="A2"/>
      <selection pane="topRight" activeCell="C2" sqref="C2"/>
    </sheetView>
  </sheetViews>
  <sheetFormatPr defaultColWidth="9" defaultRowHeight="15" x14ac:dyDescent="0.25"/>
  <cols>
    <col min="1" max="1" width="22.42578125" customWidth="1"/>
    <col min="2" max="2" width="6.85546875" bestFit="1" customWidth="1"/>
    <col min="3" max="21" width="4.42578125" bestFit="1" customWidth="1"/>
    <col min="22" max="22" width="4.42578125" customWidth="1"/>
    <col min="23" max="23" width="4.42578125" bestFit="1" customWidth="1"/>
    <col min="24" max="25" width="4.42578125" customWidth="1"/>
    <col min="26" max="26" width="4.42578125" bestFit="1" customWidth="1"/>
    <col min="27" max="42" width="4.42578125" customWidth="1"/>
    <col min="43" max="43" width="4.7109375" bestFit="1" customWidth="1"/>
    <col min="44" max="44" width="8.42578125" customWidth="1"/>
    <col min="45" max="45" width="13.5703125" bestFit="1" customWidth="1"/>
  </cols>
  <sheetData>
    <row r="1" spans="1:45" x14ac:dyDescent="0.25">
      <c r="A1" s="89" t="s">
        <v>34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</row>
    <row r="2" spans="1:45" ht="124.5" x14ac:dyDescent="0.25">
      <c r="A2" s="22" t="s">
        <v>15</v>
      </c>
      <c r="B2" s="18" t="s">
        <v>16</v>
      </c>
      <c r="C2" s="45" t="s">
        <v>35</v>
      </c>
      <c r="D2" s="45" t="s">
        <v>36</v>
      </c>
      <c r="E2" s="45" t="s">
        <v>37</v>
      </c>
      <c r="F2" s="45" t="s">
        <v>18</v>
      </c>
      <c r="G2" s="45" t="s">
        <v>38</v>
      </c>
      <c r="H2" s="45" t="s">
        <v>39</v>
      </c>
      <c r="I2" s="45" t="s">
        <v>40</v>
      </c>
      <c r="J2" s="45" t="s">
        <v>41</v>
      </c>
      <c r="K2" s="45" t="s">
        <v>42</v>
      </c>
      <c r="L2" s="45" t="s">
        <v>43</v>
      </c>
      <c r="M2" s="45" t="s">
        <v>44</v>
      </c>
      <c r="N2" s="45" t="s">
        <v>45</v>
      </c>
      <c r="O2" s="45" t="s">
        <v>46</v>
      </c>
      <c r="P2" s="45" t="s">
        <v>47</v>
      </c>
      <c r="Q2" s="45" t="s">
        <v>48</v>
      </c>
      <c r="R2" s="45" t="s">
        <v>49</v>
      </c>
      <c r="S2" s="45" t="s">
        <v>50</v>
      </c>
      <c r="T2" s="45" t="s">
        <v>21</v>
      </c>
      <c r="U2" s="45" t="s">
        <v>51</v>
      </c>
      <c r="V2" s="45" t="s">
        <v>141</v>
      </c>
      <c r="W2" s="45" t="s">
        <v>52</v>
      </c>
      <c r="X2" s="45" t="s">
        <v>142</v>
      </c>
      <c r="Y2" s="45" t="s">
        <v>143</v>
      </c>
      <c r="Z2" s="45" t="s">
        <v>144</v>
      </c>
      <c r="AA2" s="45" t="s">
        <v>145</v>
      </c>
      <c r="AB2" s="45" t="s">
        <v>151</v>
      </c>
      <c r="AC2" s="45" t="s">
        <v>146</v>
      </c>
      <c r="AD2" s="45" t="s">
        <v>147</v>
      </c>
      <c r="AE2" s="45" t="s">
        <v>148</v>
      </c>
      <c r="AF2" s="45" t="s">
        <v>149</v>
      </c>
      <c r="AG2" s="45" t="s">
        <v>150</v>
      </c>
      <c r="AH2" s="45" t="s">
        <v>170</v>
      </c>
      <c r="AI2" s="45" t="s">
        <v>171</v>
      </c>
      <c r="AJ2" s="45" t="s">
        <v>172</v>
      </c>
      <c r="AK2" s="45" t="s">
        <v>177</v>
      </c>
      <c r="AL2" s="45" t="s">
        <v>178</v>
      </c>
      <c r="AM2" s="45" t="s">
        <v>181</v>
      </c>
      <c r="AN2" s="45" t="s">
        <v>182</v>
      </c>
      <c r="AO2" s="45" t="s">
        <v>185</v>
      </c>
      <c r="AP2" s="45" t="s">
        <v>203</v>
      </c>
      <c r="AQ2" s="45" t="s">
        <v>204</v>
      </c>
      <c r="AR2" s="28"/>
    </row>
    <row r="3" spans="1:45" ht="18.75" x14ac:dyDescent="0.25">
      <c r="A3" s="23" t="s">
        <v>53</v>
      </c>
      <c r="B3" s="24"/>
      <c r="C3" s="15">
        <v>25</v>
      </c>
      <c r="D3" s="15"/>
      <c r="E3" s="15"/>
      <c r="F3" s="15"/>
      <c r="G3" s="15">
        <v>25</v>
      </c>
      <c r="H3" s="15"/>
      <c r="I3" s="15">
        <v>25</v>
      </c>
      <c r="J3" s="15">
        <v>25</v>
      </c>
      <c r="K3" s="15">
        <v>25</v>
      </c>
      <c r="L3" s="15"/>
      <c r="M3" s="15"/>
      <c r="N3" s="15"/>
      <c r="O3" s="15">
        <v>25</v>
      </c>
      <c r="P3" s="15"/>
      <c r="Q3" s="15"/>
      <c r="R3" s="15"/>
      <c r="S3" s="15">
        <v>25</v>
      </c>
      <c r="T3" s="15"/>
      <c r="U3" s="15"/>
      <c r="V3" s="15"/>
      <c r="W3" s="15">
        <v>25</v>
      </c>
      <c r="X3" s="15">
        <v>25</v>
      </c>
      <c r="Y3" s="15"/>
      <c r="Z3" s="15">
        <v>25</v>
      </c>
      <c r="AA3" s="15"/>
      <c r="AB3" s="15"/>
      <c r="AC3" s="15">
        <v>25</v>
      </c>
      <c r="AD3" s="15"/>
      <c r="AE3" s="15"/>
      <c r="AF3" s="15">
        <v>25</v>
      </c>
      <c r="AG3" s="15"/>
      <c r="AH3" s="15"/>
      <c r="AI3" s="15">
        <v>25</v>
      </c>
      <c r="AJ3" s="15">
        <v>25</v>
      </c>
      <c r="AK3" s="15"/>
      <c r="AL3" s="15"/>
      <c r="AM3" s="15"/>
      <c r="AN3" s="15">
        <v>25</v>
      </c>
      <c r="AO3" s="15"/>
      <c r="AP3" s="15">
        <v>25</v>
      </c>
      <c r="AQ3" s="15"/>
      <c r="AR3" s="29">
        <f>SUM(C3:AQ3)</f>
        <v>400</v>
      </c>
      <c r="AS3" s="81" t="s">
        <v>207</v>
      </c>
    </row>
    <row r="4" spans="1:45" ht="18.75" x14ac:dyDescent="0.25">
      <c r="A4" s="23" t="s">
        <v>55</v>
      </c>
      <c r="B4" s="24"/>
      <c r="C4" s="15"/>
      <c r="D4" s="15"/>
      <c r="E4" s="15"/>
      <c r="F4" s="15"/>
      <c r="G4" s="15"/>
      <c r="H4" s="15"/>
      <c r="I4" s="15">
        <v>25</v>
      </c>
      <c r="J4" s="15">
        <v>25</v>
      </c>
      <c r="K4" s="15">
        <v>25</v>
      </c>
      <c r="L4" s="15"/>
      <c r="M4" s="15"/>
      <c r="N4" s="15">
        <v>25</v>
      </c>
      <c r="O4" s="15"/>
      <c r="P4" s="15"/>
      <c r="Q4" s="15"/>
      <c r="R4" s="15">
        <v>25</v>
      </c>
      <c r="S4" s="15"/>
      <c r="T4" s="15"/>
      <c r="U4" s="15">
        <v>25</v>
      </c>
      <c r="V4" s="15"/>
      <c r="W4" s="15"/>
      <c r="X4" s="15"/>
      <c r="Y4" s="15">
        <v>25</v>
      </c>
      <c r="Z4" s="15"/>
      <c r="AA4" s="15"/>
      <c r="AB4" s="15"/>
      <c r="AC4" s="15"/>
      <c r="AD4" s="15"/>
      <c r="AE4" s="15"/>
      <c r="AF4" s="15"/>
      <c r="AG4" s="15"/>
      <c r="AH4" s="15">
        <v>25</v>
      </c>
      <c r="AI4" s="15"/>
      <c r="AJ4" s="15"/>
      <c r="AK4" s="15"/>
      <c r="AL4" s="15"/>
      <c r="AM4" s="15">
        <v>25</v>
      </c>
      <c r="AN4" s="15"/>
      <c r="AO4" s="15"/>
      <c r="AP4" s="15"/>
      <c r="AQ4" s="15"/>
      <c r="AR4" s="29">
        <f>SUM(C4:AQ4)</f>
        <v>225</v>
      </c>
      <c r="AS4" s="81" t="s">
        <v>208</v>
      </c>
    </row>
    <row r="5" spans="1:45" ht="18.75" x14ac:dyDescent="0.25">
      <c r="A5" s="23" t="s">
        <v>140</v>
      </c>
      <c r="B5" s="24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>
        <v>25</v>
      </c>
      <c r="V5" s="15">
        <v>25</v>
      </c>
      <c r="W5" s="15"/>
      <c r="X5" s="15"/>
      <c r="Y5" s="15"/>
      <c r="Z5" s="15">
        <v>25</v>
      </c>
      <c r="AA5" s="15"/>
      <c r="AB5" s="15"/>
      <c r="AC5" s="15"/>
      <c r="AD5" s="15">
        <v>25</v>
      </c>
      <c r="AE5" s="15">
        <v>25</v>
      </c>
      <c r="AF5" s="15">
        <v>25</v>
      </c>
      <c r="AG5" s="15"/>
      <c r="AH5" s="15">
        <v>25</v>
      </c>
      <c r="AI5" s="15"/>
      <c r="AJ5" s="15"/>
      <c r="AK5" s="15"/>
      <c r="AL5" s="15"/>
      <c r="AM5" s="15"/>
      <c r="AN5" s="15"/>
      <c r="AO5" s="15">
        <v>25</v>
      </c>
      <c r="AP5" s="15"/>
      <c r="AQ5" s="15">
        <v>25</v>
      </c>
      <c r="AR5" s="29">
        <f>SUM(C5:AQ5)</f>
        <v>225</v>
      </c>
      <c r="AS5" s="81" t="s">
        <v>209</v>
      </c>
    </row>
    <row r="6" spans="1:45" ht="18.75" x14ac:dyDescent="0.25">
      <c r="A6" s="23" t="s">
        <v>57</v>
      </c>
      <c r="B6" s="24"/>
      <c r="C6" s="15"/>
      <c r="D6" s="15">
        <v>25</v>
      </c>
      <c r="E6" s="15"/>
      <c r="F6" s="15">
        <v>25</v>
      </c>
      <c r="G6" s="15"/>
      <c r="H6" s="15"/>
      <c r="I6" s="15"/>
      <c r="J6" s="15"/>
      <c r="K6" s="15"/>
      <c r="L6" s="15"/>
      <c r="M6" s="15">
        <v>25</v>
      </c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>
        <v>25</v>
      </c>
      <c r="AB6" s="15">
        <v>25</v>
      </c>
      <c r="AC6" s="15"/>
      <c r="AD6" s="15"/>
      <c r="AE6" s="15"/>
      <c r="AF6" s="15"/>
      <c r="AG6" s="15"/>
      <c r="AH6" s="15"/>
      <c r="AI6" s="15"/>
      <c r="AJ6" s="15"/>
      <c r="AK6" s="15"/>
      <c r="AL6" s="15">
        <v>25</v>
      </c>
      <c r="AM6" s="15"/>
      <c r="AN6" s="15"/>
      <c r="AO6" s="15"/>
      <c r="AP6" s="15"/>
      <c r="AQ6" s="15"/>
      <c r="AR6" s="29">
        <f>SUM(C6:AQ6)</f>
        <v>150</v>
      </c>
    </row>
    <row r="7" spans="1:45" ht="18.75" x14ac:dyDescent="0.25">
      <c r="A7" s="23" t="s">
        <v>56</v>
      </c>
      <c r="B7" s="24"/>
      <c r="C7" s="15"/>
      <c r="D7" s="15"/>
      <c r="E7" s="15"/>
      <c r="F7" s="15"/>
      <c r="G7" s="15"/>
      <c r="H7" s="15"/>
      <c r="I7" s="15"/>
      <c r="J7" s="15">
        <v>25</v>
      </c>
      <c r="K7" s="15">
        <v>25</v>
      </c>
      <c r="L7" s="15"/>
      <c r="M7" s="15"/>
      <c r="N7" s="15">
        <v>25</v>
      </c>
      <c r="O7" s="15"/>
      <c r="P7" s="15"/>
      <c r="Q7" s="15"/>
      <c r="R7" s="15">
        <v>25</v>
      </c>
      <c r="S7" s="15"/>
      <c r="T7" s="15"/>
      <c r="U7" s="15">
        <v>25</v>
      </c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29">
        <f>SUM(C7:AQ7)</f>
        <v>125</v>
      </c>
    </row>
    <row r="8" spans="1:45" ht="18.75" x14ac:dyDescent="0.25">
      <c r="A8" s="23" t="s">
        <v>54</v>
      </c>
      <c r="B8" s="24"/>
      <c r="C8" s="15"/>
      <c r="D8" s="15"/>
      <c r="E8" s="15"/>
      <c r="F8" s="15"/>
      <c r="G8" s="15"/>
      <c r="H8" s="15">
        <v>25</v>
      </c>
      <c r="I8" s="15"/>
      <c r="J8" s="15"/>
      <c r="K8" s="15"/>
      <c r="L8" s="15"/>
      <c r="M8" s="15"/>
      <c r="N8" s="15"/>
      <c r="O8" s="15"/>
      <c r="P8" s="15">
        <v>25</v>
      </c>
      <c r="Q8" s="15">
        <v>25</v>
      </c>
      <c r="R8" s="15"/>
      <c r="S8" s="15"/>
      <c r="T8" s="15">
        <v>25</v>
      </c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29">
        <f>SUM(C8:AQ8)</f>
        <v>100</v>
      </c>
    </row>
    <row r="9" spans="1:45" ht="18.75" x14ac:dyDescent="0.25">
      <c r="A9" s="23" t="s">
        <v>59</v>
      </c>
      <c r="B9" s="24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>
        <v>25</v>
      </c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>
        <v>25</v>
      </c>
      <c r="AI9" s="15"/>
      <c r="AJ9" s="15"/>
      <c r="AK9" s="15">
        <v>25</v>
      </c>
      <c r="AL9" s="15"/>
      <c r="AM9" s="15">
        <v>25</v>
      </c>
      <c r="AN9" s="15"/>
      <c r="AO9" s="15"/>
      <c r="AP9" s="15"/>
      <c r="AQ9" s="15"/>
      <c r="AR9" s="29">
        <f>SUM(C9:AQ9)</f>
        <v>100</v>
      </c>
    </row>
    <row r="10" spans="1:45" ht="18.75" x14ac:dyDescent="0.25">
      <c r="A10" s="23" t="s">
        <v>58</v>
      </c>
      <c r="B10" s="24"/>
      <c r="C10" s="15"/>
      <c r="D10" s="15"/>
      <c r="E10" s="15"/>
      <c r="F10" s="15"/>
      <c r="G10" s="15"/>
      <c r="H10" s="15">
        <v>25</v>
      </c>
      <c r="I10" s="15"/>
      <c r="J10" s="15"/>
      <c r="K10" s="15"/>
      <c r="L10" s="15">
        <v>25</v>
      </c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29">
        <f>SUM(C10:AQ10)</f>
        <v>50</v>
      </c>
    </row>
    <row r="11" spans="1:45" ht="18.75" x14ac:dyDescent="0.25">
      <c r="A11" s="23" t="s">
        <v>33</v>
      </c>
      <c r="B11" s="49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>
        <v>25</v>
      </c>
      <c r="AE11" s="15">
        <v>25</v>
      </c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29">
        <f>SUM(C11:AQ11)</f>
        <v>50</v>
      </c>
    </row>
    <row r="12" spans="1:45" ht="18.75" x14ac:dyDescent="0.25">
      <c r="A12" s="23" t="s">
        <v>63</v>
      </c>
      <c r="B12" s="49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>
        <v>25</v>
      </c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>
        <v>25</v>
      </c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29">
        <f>SUM(C12:AQ12)</f>
        <v>50</v>
      </c>
    </row>
    <row r="13" spans="1:45" ht="18.75" x14ac:dyDescent="0.25">
      <c r="A13" s="23" t="s">
        <v>168</v>
      </c>
      <c r="B13" s="49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>
        <v>25</v>
      </c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29">
        <f>SUM(C13:AQ13)</f>
        <v>25</v>
      </c>
    </row>
    <row r="14" spans="1:45" ht="18.75" x14ac:dyDescent="0.25">
      <c r="A14" s="23" t="s">
        <v>169</v>
      </c>
      <c r="B14" s="49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>
        <v>25</v>
      </c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29">
        <f>SUM(C14:AQ14)</f>
        <v>25</v>
      </c>
    </row>
    <row r="15" spans="1:45" ht="18.75" x14ac:dyDescent="0.25">
      <c r="A15" s="23" t="s">
        <v>62</v>
      </c>
      <c r="B15" s="49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>
        <v>25</v>
      </c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29">
        <f>SUM(C15:AQ15)</f>
        <v>25</v>
      </c>
    </row>
    <row r="16" spans="1:45" ht="18.75" x14ac:dyDescent="0.25">
      <c r="A16" s="23" t="s">
        <v>61</v>
      </c>
      <c r="B16" s="49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>
        <v>25</v>
      </c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29">
        <f t="shared" ref="AR16:AR17" si="0">SUM(C16:AQ16)</f>
        <v>25</v>
      </c>
    </row>
    <row r="17" spans="1:44" ht="18.75" x14ac:dyDescent="0.25">
      <c r="A17" s="23" t="s">
        <v>155</v>
      </c>
      <c r="B17" s="49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>
        <v>25</v>
      </c>
      <c r="AR17" s="29">
        <f t="shared" si="0"/>
        <v>25</v>
      </c>
    </row>
    <row r="18" spans="1:44" ht="18.75" x14ac:dyDescent="0.25">
      <c r="A18" s="23" t="s">
        <v>186</v>
      </c>
      <c r="B18" s="49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>
        <v>25</v>
      </c>
      <c r="AR18" s="29">
        <f>SUM(C18:AQ18)</f>
        <v>25</v>
      </c>
    </row>
  </sheetData>
  <sortState xmlns:xlrd2="http://schemas.microsoft.com/office/spreadsheetml/2017/richdata2" ref="A3:AR5">
    <sortCondition descending="1" ref="AR3:AR5"/>
  </sortState>
  <mergeCells count="1">
    <mergeCell ref="A1:M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AE2086-5D99-4AD3-BD54-212C370E4FDE}">
  <dimension ref="A1:K9"/>
  <sheetViews>
    <sheetView workbookViewId="0">
      <selection sqref="A1:I1"/>
    </sheetView>
  </sheetViews>
  <sheetFormatPr defaultRowHeight="15" x14ac:dyDescent="0.25"/>
  <cols>
    <col min="1" max="1" width="21.85546875" customWidth="1"/>
    <col min="3" max="4" width="5.42578125" bestFit="1" customWidth="1"/>
    <col min="6" max="6" width="5.42578125" bestFit="1" customWidth="1"/>
    <col min="7" max="8" width="5.42578125" customWidth="1"/>
    <col min="9" max="9" width="5.42578125" bestFit="1" customWidth="1"/>
    <col min="11" max="11" width="10.5703125" bestFit="1" customWidth="1"/>
  </cols>
  <sheetData>
    <row r="1" spans="1:11" x14ac:dyDescent="0.25">
      <c r="A1" s="89" t="s">
        <v>131</v>
      </c>
      <c r="B1" s="89"/>
      <c r="C1" s="89"/>
      <c r="D1" s="89"/>
      <c r="E1" s="89"/>
      <c r="F1" s="89"/>
      <c r="G1" s="89"/>
      <c r="H1" s="89"/>
      <c r="I1" s="89"/>
    </row>
    <row r="3" spans="1:11" ht="95.25" x14ac:dyDescent="0.25">
      <c r="A3" s="47" t="s">
        <v>15</v>
      </c>
      <c r="B3" s="18" t="s">
        <v>16</v>
      </c>
      <c r="C3" s="30" t="s">
        <v>133</v>
      </c>
      <c r="D3" s="30" t="s">
        <v>149</v>
      </c>
      <c r="E3" s="30" t="s">
        <v>174</v>
      </c>
      <c r="F3" s="30" t="s">
        <v>183</v>
      </c>
      <c r="G3" s="30" t="s">
        <v>187</v>
      </c>
      <c r="H3" s="30" t="s">
        <v>205</v>
      </c>
      <c r="I3" s="13" t="s">
        <v>189</v>
      </c>
      <c r="J3" s="20" t="s">
        <v>23</v>
      </c>
    </row>
    <row r="4" spans="1:11" ht="18.75" x14ac:dyDescent="0.25">
      <c r="A4" s="72" t="s">
        <v>192</v>
      </c>
      <c r="B4" s="24"/>
      <c r="C4" s="15">
        <v>25</v>
      </c>
      <c r="D4" s="15"/>
      <c r="E4" s="15"/>
      <c r="F4" s="15">
        <v>35</v>
      </c>
      <c r="G4" s="15"/>
      <c r="H4" s="15"/>
      <c r="I4" s="15">
        <v>25</v>
      </c>
      <c r="J4" s="26">
        <f>SUM(C4:I4)</f>
        <v>85</v>
      </c>
      <c r="K4" s="82" t="s">
        <v>207</v>
      </c>
    </row>
    <row r="5" spans="1:11" ht="18.75" x14ac:dyDescent="0.25">
      <c r="A5" s="72" t="s">
        <v>193</v>
      </c>
      <c r="B5" s="24"/>
      <c r="C5" s="15"/>
      <c r="D5" s="15">
        <v>12</v>
      </c>
      <c r="E5" s="15"/>
      <c r="F5" s="15"/>
      <c r="G5" s="15">
        <v>23</v>
      </c>
      <c r="H5" s="15"/>
      <c r="I5" s="15">
        <v>25</v>
      </c>
      <c r="J5" s="26">
        <f>SUM(C5:I5)</f>
        <v>60</v>
      </c>
      <c r="K5" s="82" t="s">
        <v>208</v>
      </c>
    </row>
    <row r="6" spans="1:11" ht="18.75" x14ac:dyDescent="0.25">
      <c r="A6" s="71" t="s">
        <v>136</v>
      </c>
      <c r="B6" s="24"/>
      <c r="C6" s="15"/>
      <c r="D6" s="15">
        <v>28</v>
      </c>
      <c r="E6" s="15"/>
      <c r="F6" s="15"/>
      <c r="G6" s="15"/>
      <c r="H6" s="15"/>
      <c r="I6" s="15"/>
      <c r="J6" s="26">
        <f>SUM(C6:I6)</f>
        <v>28</v>
      </c>
    </row>
    <row r="7" spans="1:11" ht="18.75" x14ac:dyDescent="0.25">
      <c r="A7" s="71" t="s">
        <v>175</v>
      </c>
      <c r="B7" s="24"/>
      <c r="C7" s="15"/>
      <c r="D7" s="15"/>
      <c r="E7" s="15">
        <v>24</v>
      </c>
      <c r="F7" s="15"/>
      <c r="G7" s="15"/>
      <c r="H7" s="15">
        <v>3</v>
      </c>
      <c r="I7" s="15"/>
      <c r="J7" s="26">
        <f>SUM(C7:I7)</f>
        <v>27</v>
      </c>
    </row>
    <row r="8" spans="1:11" ht="18.75" x14ac:dyDescent="0.25">
      <c r="A8" s="48"/>
      <c r="B8" s="24"/>
      <c r="C8" s="15"/>
      <c r="D8" s="15"/>
      <c r="E8" s="15"/>
      <c r="F8" s="15"/>
      <c r="G8" s="15"/>
      <c r="H8" s="15"/>
      <c r="I8" s="15"/>
      <c r="J8" s="26">
        <f t="shared" ref="J8:J9" si="0">SUM(C8:I8)</f>
        <v>0</v>
      </c>
    </row>
    <row r="9" spans="1:11" ht="18.75" x14ac:dyDescent="0.25">
      <c r="A9" s="48"/>
      <c r="B9" s="24"/>
      <c r="C9" s="15"/>
      <c r="D9" s="15"/>
      <c r="E9" s="15"/>
      <c r="F9" s="15"/>
      <c r="G9" s="15"/>
      <c r="H9" s="15"/>
      <c r="I9" s="15"/>
      <c r="J9" s="26">
        <f t="shared" si="0"/>
        <v>0</v>
      </c>
    </row>
  </sheetData>
  <sortState xmlns:xlrd2="http://schemas.microsoft.com/office/spreadsheetml/2017/richdata2" ref="A4:J7">
    <sortCondition descending="1" ref="J4:J7"/>
  </sortState>
  <mergeCells count="1">
    <mergeCell ref="A1:I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40DAB5-F213-4EDB-AE26-6B1B61DC3D8F}">
  <dimension ref="A1:J9"/>
  <sheetViews>
    <sheetView workbookViewId="0">
      <selection sqref="A1:H1"/>
    </sheetView>
  </sheetViews>
  <sheetFormatPr defaultRowHeight="15" x14ac:dyDescent="0.25"/>
  <cols>
    <col min="1" max="1" width="20.140625" customWidth="1"/>
    <col min="3" max="8" width="5.42578125" bestFit="1" customWidth="1"/>
    <col min="10" max="10" width="10.42578125" customWidth="1"/>
  </cols>
  <sheetData>
    <row r="1" spans="1:10" x14ac:dyDescent="0.25">
      <c r="A1" s="89" t="s">
        <v>132</v>
      </c>
      <c r="B1" s="89"/>
      <c r="C1" s="89"/>
      <c r="D1" s="89"/>
      <c r="E1" s="89"/>
      <c r="F1" s="89"/>
      <c r="G1" s="89"/>
      <c r="H1" s="89"/>
    </row>
    <row r="3" spans="1:10" ht="95.25" x14ac:dyDescent="0.25">
      <c r="A3" s="47" t="s">
        <v>15</v>
      </c>
      <c r="B3" s="18" t="s">
        <v>16</v>
      </c>
      <c r="C3" s="30" t="s">
        <v>133</v>
      </c>
      <c r="D3" s="30" t="s">
        <v>149</v>
      </c>
      <c r="E3" s="30" t="s">
        <v>174</v>
      </c>
      <c r="F3" s="30" t="s">
        <v>184</v>
      </c>
      <c r="G3" s="30" t="s">
        <v>205</v>
      </c>
      <c r="H3" s="13" t="s">
        <v>189</v>
      </c>
      <c r="I3" s="20" t="s">
        <v>23</v>
      </c>
    </row>
    <row r="4" spans="1:10" ht="18.75" x14ac:dyDescent="0.25">
      <c r="A4" s="72" t="s">
        <v>191</v>
      </c>
      <c r="B4" s="24"/>
      <c r="C4" s="15">
        <v>25</v>
      </c>
      <c r="D4" s="15"/>
      <c r="E4" s="15">
        <v>24</v>
      </c>
      <c r="F4" s="15">
        <v>35</v>
      </c>
      <c r="G4" s="15">
        <v>3</v>
      </c>
      <c r="H4" s="15"/>
      <c r="I4" s="26">
        <f>SUM(C4:H4)</f>
        <v>87</v>
      </c>
      <c r="J4" s="82" t="s">
        <v>207</v>
      </c>
    </row>
    <row r="5" spans="1:10" ht="18.75" x14ac:dyDescent="0.25">
      <c r="A5" s="71" t="s">
        <v>194</v>
      </c>
      <c r="B5" s="24"/>
      <c r="C5" s="15"/>
      <c r="D5" s="15">
        <v>12</v>
      </c>
      <c r="E5" s="15"/>
      <c r="F5" s="15">
        <v>23</v>
      </c>
      <c r="G5" s="15"/>
      <c r="H5" s="15"/>
      <c r="I5" s="26">
        <f>SUM(C5:H5)</f>
        <v>35</v>
      </c>
      <c r="J5" s="82" t="s">
        <v>210</v>
      </c>
    </row>
    <row r="6" spans="1:10" ht="18.75" x14ac:dyDescent="0.25">
      <c r="A6" s="71" t="s">
        <v>156</v>
      </c>
      <c r="B6" s="24"/>
      <c r="C6" s="15"/>
      <c r="D6" s="15">
        <v>28</v>
      </c>
      <c r="E6" s="15"/>
      <c r="F6" s="15"/>
      <c r="G6" s="15"/>
      <c r="H6" s="15"/>
      <c r="I6" s="26">
        <f>SUM(C6:H6)</f>
        <v>28</v>
      </c>
    </row>
    <row r="7" spans="1:10" ht="18.75" x14ac:dyDescent="0.25">
      <c r="A7" s="48"/>
      <c r="B7" s="24"/>
      <c r="C7" s="15"/>
      <c r="D7" s="15"/>
      <c r="E7" s="15"/>
      <c r="F7" s="15"/>
      <c r="G7" s="15"/>
      <c r="H7" s="15"/>
      <c r="I7" s="26">
        <f>SUM(C7:H7)</f>
        <v>0</v>
      </c>
    </row>
    <row r="8" spans="1:10" ht="18.75" x14ac:dyDescent="0.25">
      <c r="A8" s="48"/>
      <c r="B8" s="24"/>
      <c r="C8" s="15"/>
      <c r="D8" s="15"/>
      <c r="E8" s="15"/>
      <c r="F8" s="15"/>
      <c r="G8" s="15"/>
      <c r="H8" s="15"/>
      <c r="I8" s="26">
        <f t="shared" ref="I8:I9" si="0">SUM(C8:H8)</f>
        <v>0</v>
      </c>
    </row>
    <row r="9" spans="1:10" ht="18.75" x14ac:dyDescent="0.25">
      <c r="A9" s="48"/>
      <c r="B9" s="24"/>
      <c r="C9" s="15"/>
      <c r="D9" s="15"/>
      <c r="E9" s="15"/>
      <c r="F9" s="15"/>
      <c r="G9" s="15"/>
      <c r="H9" s="15"/>
      <c r="I9" s="26">
        <f t="shared" si="0"/>
        <v>0</v>
      </c>
    </row>
  </sheetData>
  <sortState xmlns:xlrd2="http://schemas.microsoft.com/office/spreadsheetml/2017/richdata2" ref="A4:I6">
    <sortCondition descending="1" ref="I4:I6"/>
  </sortState>
  <mergeCells count="1">
    <mergeCell ref="A1:H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84F69C-0DF5-4183-90F0-17941DCE93E8}">
  <dimension ref="A1:T9"/>
  <sheetViews>
    <sheetView workbookViewId="0">
      <selection sqref="A1:S1"/>
    </sheetView>
  </sheetViews>
  <sheetFormatPr defaultRowHeight="15" x14ac:dyDescent="0.25"/>
  <cols>
    <col min="1" max="1" width="23.42578125" customWidth="1"/>
    <col min="2" max="2" width="6.85546875" bestFit="1" customWidth="1"/>
    <col min="3" max="7" width="5.42578125" bestFit="1" customWidth="1"/>
    <col min="8" max="8" width="5.42578125" customWidth="1"/>
    <col min="9" max="11" width="5.42578125" bestFit="1" customWidth="1"/>
    <col min="12" max="18" width="9.140625" hidden="1" customWidth="1"/>
    <col min="19" max="19" width="12.5703125" customWidth="1"/>
    <col min="20" max="20" width="11.5703125" customWidth="1"/>
  </cols>
  <sheetData>
    <row r="1" spans="1:20" x14ac:dyDescent="0.25">
      <c r="A1" s="89" t="s">
        <v>65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</row>
    <row r="2" spans="1:20" x14ac:dyDescent="0.25">
      <c r="B2" s="16"/>
      <c r="C2" s="12" t="s">
        <v>29</v>
      </c>
      <c r="D2" s="46"/>
      <c r="E2" s="12"/>
      <c r="F2" s="12"/>
      <c r="G2" s="12"/>
      <c r="H2" s="12"/>
      <c r="I2" s="12"/>
      <c r="J2" s="12"/>
      <c r="K2" s="12"/>
      <c r="L2" s="12"/>
      <c r="M2" s="12"/>
      <c r="N2" s="12"/>
      <c r="O2" s="38"/>
      <c r="P2" s="38"/>
      <c r="Q2" s="38"/>
      <c r="R2" s="12"/>
      <c r="S2" s="12"/>
    </row>
    <row r="3" spans="1:20" ht="101.25" x14ac:dyDescent="0.25">
      <c r="A3" s="22" t="s">
        <v>64</v>
      </c>
      <c r="B3" s="18" t="s">
        <v>16</v>
      </c>
      <c r="C3" s="30" t="s">
        <v>60</v>
      </c>
      <c r="D3" s="30" t="s">
        <v>38</v>
      </c>
      <c r="E3" s="30" t="s">
        <v>49</v>
      </c>
      <c r="F3" s="30" t="s">
        <v>134</v>
      </c>
      <c r="G3" s="30" t="s">
        <v>152</v>
      </c>
      <c r="H3" s="30" t="s">
        <v>150</v>
      </c>
      <c r="I3" s="30" t="s">
        <v>173</v>
      </c>
      <c r="J3" s="30" t="s">
        <v>176</v>
      </c>
      <c r="K3" s="13" t="s">
        <v>189</v>
      </c>
      <c r="L3" s="30"/>
      <c r="M3" s="30"/>
      <c r="N3" s="30"/>
      <c r="O3" s="30"/>
      <c r="P3" s="30"/>
      <c r="Q3" s="30"/>
      <c r="R3" s="30"/>
      <c r="S3" s="20" t="s">
        <v>23</v>
      </c>
    </row>
    <row r="4" spans="1:20" ht="18.75" x14ac:dyDescent="0.25">
      <c r="A4" s="72" t="s">
        <v>195</v>
      </c>
      <c r="B4" s="24"/>
      <c r="C4" s="15">
        <v>43</v>
      </c>
      <c r="D4" s="15">
        <v>34</v>
      </c>
      <c r="E4" s="15"/>
      <c r="F4" s="15"/>
      <c r="G4" s="15">
        <v>35</v>
      </c>
      <c r="H4" s="15">
        <v>22</v>
      </c>
      <c r="I4" s="15"/>
      <c r="J4" s="15"/>
      <c r="K4" s="15">
        <v>25</v>
      </c>
      <c r="L4" s="15"/>
      <c r="M4" s="15"/>
      <c r="N4" s="15"/>
      <c r="O4" s="15"/>
      <c r="P4" s="15"/>
      <c r="Q4" s="15"/>
      <c r="R4" s="15"/>
      <c r="S4" s="26">
        <f t="shared" ref="S4:S9" si="0">SUM(C4:R4)</f>
        <v>159</v>
      </c>
      <c r="T4" s="82" t="s">
        <v>207</v>
      </c>
    </row>
    <row r="5" spans="1:20" ht="18.75" x14ac:dyDescent="0.25">
      <c r="A5" s="72" t="s">
        <v>196</v>
      </c>
      <c r="B5" s="24"/>
      <c r="C5" s="15"/>
      <c r="D5" s="15"/>
      <c r="E5" s="15">
        <v>33</v>
      </c>
      <c r="F5" s="15"/>
      <c r="G5" s="15">
        <v>45</v>
      </c>
      <c r="H5" s="15"/>
      <c r="I5" s="15"/>
      <c r="J5" s="15">
        <v>33</v>
      </c>
      <c r="K5" s="15">
        <v>25</v>
      </c>
      <c r="L5" s="15"/>
      <c r="M5" s="15"/>
      <c r="N5" s="15"/>
      <c r="O5" s="15"/>
      <c r="P5" s="15"/>
      <c r="Q5" s="15"/>
      <c r="R5" s="15"/>
      <c r="S5" s="26">
        <f t="shared" si="0"/>
        <v>136</v>
      </c>
      <c r="T5" s="82" t="s">
        <v>208</v>
      </c>
    </row>
    <row r="6" spans="1:20" ht="18.75" x14ac:dyDescent="0.25">
      <c r="A6" s="71" t="s">
        <v>135</v>
      </c>
      <c r="B6" s="24"/>
      <c r="C6" s="15"/>
      <c r="D6" s="15"/>
      <c r="E6" s="15"/>
      <c r="F6" s="15">
        <v>55</v>
      </c>
      <c r="G6" s="15">
        <v>76</v>
      </c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26">
        <f t="shared" si="0"/>
        <v>131</v>
      </c>
    </row>
    <row r="7" spans="1:20" ht="18.75" x14ac:dyDescent="0.25">
      <c r="A7" s="71" t="s">
        <v>153</v>
      </c>
      <c r="B7" s="24"/>
      <c r="C7" s="15"/>
      <c r="D7" s="15"/>
      <c r="E7" s="15"/>
      <c r="F7" s="15"/>
      <c r="G7" s="15">
        <v>72</v>
      </c>
      <c r="H7" s="15"/>
      <c r="I7" s="15">
        <v>50</v>
      </c>
      <c r="J7" s="15"/>
      <c r="K7" s="15"/>
      <c r="L7" s="15"/>
      <c r="M7" s="15"/>
      <c r="N7" s="15"/>
      <c r="O7" s="15"/>
      <c r="P7" s="15"/>
      <c r="Q7" s="15"/>
      <c r="R7" s="15"/>
      <c r="S7" s="26">
        <f t="shared" si="0"/>
        <v>122</v>
      </c>
    </row>
    <row r="8" spans="1:20" ht="18.75" x14ac:dyDescent="0.25">
      <c r="A8" s="72" t="s">
        <v>192</v>
      </c>
      <c r="B8" s="24"/>
      <c r="C8" s="15">
        <v>59</v>
      </c>
      <c r="D8" s="15"/>
      <c r="E8" s="15"/>
      <c r="F8" s="15"/>
      <c r="G8" s="15"/>
      <c r="H8" s="15">
        <v>33</v>
      </c>
      <c r="I8" s="15"/>
      <c r="J8" s="15"/>
      <c r="K8" s="15"/>
      <c r="L8" s="15"/>
      <c r="M8" s="15"/>
      <c r="N8" s="15"/>
      <c r="O8" s="15"/>
      <c r="P8" s="15"/>
      <c r="Q8" s="15"/>
      <c r="R8" s="15"/>
      <c r="S8" s="26">
        <f t="shared" si="0"/>
        <v>92</v>
      </c>
      <c r="T8" s="80" t="s">
        <v>209</v>
      </c>
    </row>
    <row r="9" spans="1:20" ht="18.75" x14ac:dyDescent="0.25">
      <c r="A9" s="71" t="s">
        <v>136</v>
      </c>
      <c r="B9" s="24"/>
      <c r="C9" s="15"/>
      <c r="D9" s="15"/>
      <c r="E9" s="15"/>
      <c r="F9" s="15">
        <v>45</v>
      </c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26">
        <f t="shared" si="0"/>
        <v>45</v>
      </c>
    </row>
  </sheetData>
  <sortState xmlns:xlrd2="http://schemas.microsoft.com/office/spreadsheetml/2017/richdata2" ref="A4:S9">
    <sortCondition descending="1" ref="S4:S9"/>
  </sortState>
  <mergeCells count="1">
    <mergeCell ref="A1:S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7F7A10-789F-4EC9-8BA3-EB41A23B5389}">
  <dimension ref="A1:M10"/>
  <sheetViews>
    <sheetView tabSelected="1" zoomScaleNormal="100" workbookViewId="0">
      <selection activeCell="M8" sqref="M8"/>
    </sheetView>
  </sheetViews>
  <sheetFormatPr defaultRowHeight="15" x14ac:dyDescent="0.25"/>
  <cols>
    <col min="1" max="1" width="21.42578125" customWidth="1"/>
    <col min="2" max="2" width="6.85546875" bestFit="1" customWidth="1"/>
    <col min="3" max="9" width="5.42578125" bestFit="1" customWidth="1"/>
    <col min="10" max="11" width="5.42578125" customWidth="1"/>
    <col min="12" max="12" width="11.28515625" customWidth="1"/>
    <col min="13" max="13" width="10.85546875" customWidth="1"/>
  </cols>
  <sheetData>
    <row r="1" spans="1:13" x14ac:dyDescent="0.25">
      <c r="A1" s="89" t="s">
        <v>128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</row>
    <row r="2" spans="1:13" x14ac:dyDescent="0.25">
      <c r="B2" s="16"/>
      <c r="C2" s="12" t="s">
        <v>29</v>
      </c>
    </row>
    <row r="3" spans="1:13" ht="101.25" x14ac:dyDescent="0.25">
      <c r="A3" s="22" t="s">
        <v>15</v>
      </c>
      <c r="B3" s="18" t="s">
        <v>16</v>
      </c>
      <c r="C3" s="30" t="s">
        <v>60</v>
      </c>
      <c r="D3" s="30" t="s">
        <v>38</v>
      </c>
      <c r="E3" s="30" t="s">
        <v>49</v>
      </c>
      <c r="F3" s="30" t="s">
        <v>137</v>
      </c>
      <c r="G3" s="30" t="s">
        <v>152</v>
      </c>
      <c r="H3" s="30" t="s">
        <v>150</v>
      </c>
      <c r="I3" s="30" t="s">
        <v>173</v>
      </c>
      <c r="J3" s="30" t="s">
        <v>176</v>
      </c>
      <c r="K3" s="13" t="s">
        <v>189</v>
      </c>
      <c r="L3" s="20" t="s">
        <v>23</v>
      </c>
    </row>
    <row r="4" spans="1:13" ht="18.75" x14ac:dyDescent="0.25">
      <c r="A4" s="72" t="s">
        <v>197</v>
      </c>
      <c r="B4" s="24"/>
      <c r="C4" s="15"/>
      <c r="D4" s="15"/>
      <c r="E4" s="15">
        <v>33</v>
      </c>
      <c r="F4" s="15"/>
      <c r="G4" s="15">
        <v>45</v>
      </c>
      <c r="H4" s="15"/>
      <c r="I4" s="15"/>
      <c r="J4" s="15">
        <v>33</v>
      </c>
      <c r="K4" s="15">
        <v>25</v>
      </c>
      <c r="L4" s="26">
        <f t="shared" ref="L4:L10" si="0">SUM(C4:K4)</f>
        <v>136</v>
      </c>
      <c r="M4" s="82" t="s">
        <v>207</v>
      </c>
    </row>
    <row r="5" spans="1:13" ht="18.75" x14ac:dyDescent="0.25">
      <c r="A5" s="71" t="s">
        <v>138</v>
      </c>
      <c r="B5" s="24"/>
      <c r="C5" s="15"/>
      <c r="D5" s="15"/>
      <c r="E5" s="15"/>
      <c r="F5" s="15">
        <v>55</v>
      </c>
      <c r="G5" s="15">
        <v>76</v>
      </c>
      <c r="H5" s="15"/>
      <c r="I5" s="15"/>
      <c r="J5" s="15"/>
      <c r="K5" s="15"/>
      <c r="L5" s="26">
        <f t="shared" si="0"/>
        <v>131</v>
      </c>
    </row>
    <row r="6" spans="1:13" ht="18.75" x14ac:dyDescent="0.25">
      <c r="A6" s="71" t="s">
        <v>154</v>
      </c>
      <c r="B6" s="24"/>
      <c r="C6" s="15"/>
      <c r="D6" s="15"/>
      <c r="E6" s="15"/>
      <c r="F6" s="15"/>
      <c r="G6" s="15">
        <v>72</v>
      </c>
      <c r="H6" s="15"/>
      <c r="I6" s="15">
        <v>50</v>
      </c>
      <c r="J6" s="15"/>
      <c r="K6" s="15"/>
      <c r="L6" s="26">
        <f>SUM(C6:K6)</f>
        <v>122</v>
      </c>
    </row>
    <row r="7" spans="1:13" ht="18.75" x14ac:dyDescent="0.25">
      <c r="A7" s="72" t="s">
        <v>198</v>
      </c>
      <c r="B7" s="24"/>
      <c r="C7" s="15">
        <v>43</v>
      </c>
      <c r="D7" s="15">
        <v>34</v>
      </c>
      <c r="E7" s="15"/>
      <c r="F7" s="15"/>
      <c r="G7" s="15"/>
      <c r="H7" s="15"/>
      <c r="I7" s="15"/>
      <c r="J7" s="15"/>
      <c r="K7" s="15">
        <v>25</v>
      </c>
      <c r="L7" s="26">
        <f>SUM(C7:K7)</f>
        <v>102</v>
      </c>
      <c r="M7" s="82" t="s">
        <v>208</v>
      </c>
    </row>
    <row r="8" spans="1:13" ht="18.75" x14ac:dyDescent="0.25">
      <c r="A8" s="71" t="s">
        <v>139</v>
      </c>
      <c r="B8" s="24"/>
      <c r="C8" s="15"/>
      <c r="D8" s="15"/>
      <c r="E8" s="15"/>
      <c r="F8" s="15">
        <v>45</v>
      </c>
      <c r="G8" s="15"/>
      <c r="H8" s="15"/>
      <c r="I8" s="15"/>
      <c r="J8" s="15">
        <v>51</v>
      </c>
      <c r="K8" s="15"/>
      <c r="L8" s="26">
        <f>SUM(C8:K8)</f>
        <v>96</v>
      </c>
    </row>
    <row r="9" spans="1:13" ht="18.75" x14ac:dyDescent="0.25">
      <c r="A9" s="72" t="s">
        <v>191</v>
      </c>
      <c r="B9" s="24"/>
      <c r="C9" s="15">
        <v>59</v>
      </c>
      <c r="D9" s="15"/>
      <c r="E9" s="15"/>
      <c r="F9" s="15"/>
      <c r="G9" s="15"/>
      <c r="H9" s="15">
        <v>33</v>
      </c>
      <c r="I9" s="15"/>
      <c r="J9" s="15"/>
      <c r="K9" s="15"/>
      <c r="L9" s="26">
        <f>SUM(C9:K9)</f>
        <v>92</v>
      </c>
      <c r="M9" s="80" t="s">
        <v>209</v>
      </c>
    </row>
    <row r="10" spans="1:13" ht="18.75" x14ac:dyDescent="0.25">
      <c r="A10" s="72" t="s">
        <v>199</v>
      </c>
      <c r="B10" s="24"/>
      <c r="C10" s="15"/>
      <c r="D10" s="15"/>
      <c r="E10" s="15"/>
      <c r="F10" s="15"/>
      <c r="G10" s="15">
        <v>35</v>
      </c>
      <c r="H10" s="15">
        <v>22</v>
      </c>
      <c r="I10" s="15"/>
      <c r="J10" s="15"/>
      <c r="K10" s="15"/>
      <c r="L10" s="26">
        <f>SUM(C10:K10)</f>
        <v>57</v>
      </c>
    </row>
  </sheetData>
  <sortState xmlns:xlrd2="http://schemas.microsoft.com/office/spreadsheetml/2017/richdata2" ref="A6:L10">
    <sortCondition descending="1" ref="L6:L10"/>
  </sortState>
  <mergeCells count="1">
    <mergeCell ref="A1:L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0A209A-A93C-497D-B083-3258D904AB61}">
  <dimension ref="A1:X20"/>
  <sheetViews>
    <sheetView zoomScale="80" zoomScaleNormal="80" workbookViewId="0">
      <selection sqref="A1:I1"/>
    </sheetView>
  </sheetViews>
  <sheetFormatPr defaultRowHeight="15" x14ac:dyDescent="0.25"/>
  <cols>
    <col min="1" max="1" width="23.85546875" customWidth="1"/>
    <col min="2" max="2" width="6.85546875" bestFit="1" customWidth="1"/>
    <col min="3" max="3" width="5.42578125" bestFit="1" customWidth="1"/>
    <col min="4" max="4" width="5.5703125" bestFit="1" customWidth="1"/>
    <col min="5" max="5" width="6.42578125" bestFit="1" customWidth="1"/>
    <col min="6" max="6" width="6.5703125" bestFit="1" customWidth="1"/>
    <col min="7" max="7" width="5.5703125" bestFit="1" customWidth="1"/>
    <col min="8" max="8" width="6.140625" bestFit="1" customWidth="1"/>
    <col min="9" max="9" width="6.28515625" bestFit="1" customWidth="1"/>
    <col min="10" max="10" width="6.5703125" bestFit="1" customWidth="1"/>
    <col min="11" max="11" width="11.85546875" customWidth="1"/>
    <col min="12" max="12" width="3.5703125" bestFit="1" customWidth="1"/>
    <col min="13" max="13" width="4.28515625" bestFit="1" customWidth="1"/>
    <col min="14" max="14" width="3.85546875" bestFit="1" customWidth="1"/>
    <col min="15" max="20" width="3.7109375" bestFit="1" customWidth="1"/>
    <col min="21" max="23" width="4.7109375" bestFit="1" customWidth="1"/>
    <col min="24" max="24" width="10.7109375" bestFit="1" customWidth="1"/>
  </cols>
  <sheetData>
    <row r="1" spans="1:24" ht="15.75" thickBot="1" x14ac:dyDescent="0.3">
      <c r="A1" s="90" t="s">
        <v>66</v>
      </c>
      <c r="B1" s="91"/>
      <c r="C1" s="92"/>
      <c r="D1" s="92"/>
      <c r="E1" s="92"/>
      <c r="F1" s="92"/>
      <c r="G1" s="92"/>
      <c r="H1" s="92"/>
      <c r="I1" s="93"/>
      <c r="J1" s="31"/>
      <c r="K1" s="32"/>
    </row>
    <row r="2" spans="1:24" ht="38.25" thickBot="1" x14ac:dyDescent="0.35">
      <c r="A2" s="50" t="s">
        <v>15</v>
      </c>
      <c r="B2" s="51" t="s">
        <v>16</v>
      </c>
      <c r="C2" s="52" t="s">
        <v>67</v>
      </c>
      <c r="D2" s="52" t="s">
        <v>68</v>
      </c>
      <c r="E2" s="52" t="s">
        <v>69</v>
      </c>
      <c r="F2" s="52" t="s">
        <v>161</v>
      </c>
      <c r="G2" s="52" t="s">
        <v>70</v>
      </c>
      <c r="H2" s="52" t="s">
        <v>71</v>
      </c>
      <c r="I2" s="52" t="s">
        <v>200</v>
      </c>
      <c r="J2" s="53" t="s">
        <v>23</v>
      </c>
      <c r="K2" s="33"/>
    </row>
    <row r="3" spans="1:24" ht="19.5" thickBot="1" x14ac:dyDescent="0.3">
      <c r="A3" s="54" t="s">
        <v>73</v>
      </c>
      <c r="B3" s="55"/>
      <c r="C3" s="56">
        <v>12</v>
      </c>
      <c r="D3" s="56">
        <v>15</v>
      </c>
      <c r="E3" s="56">
        <v>15</v>
      </c>
      <c r="F3" s="56">
        <v>15</v>
      </c>
      <c r="G3" s="56">
        <v>15</v>
      </c>
      <c r="H3" s="60"/>
      <c r="I3" s="58">
        <v>15</v>
      </c>
      <c r="J3" s="57">
        <f t="shared" ref="J3:J20" si="0">SUM(C3:I3)</f>
        <v>87</v>
      </c>
      <c r="K3" s="83" t="s">
        <v>207</v>
      </c>
      <c r="L3" s="35" t="s">
        <v>74</v>
      </c>
      <c r="M3" s="35" t="s">
        <v>75</v>
      </c>
      <c r="N3" s="35" t="s">
        <v>76</v>
      </c>
      <c r="O3" s="35" t="s">
        <v>77</v>
      </c>
      <c r="P3" s="35" t="s">
        <v>78</v>
      </c>
      <c r="Q3" s="35" t="s">
        <v>79</v>
      </c>
      <c r="R3" s="35" t="s">
        <v>80</v>
      </c>
      <c r="S3" s="35" t="s">
        <v>81</v>
      </c>
      <c r="T3" s="35" t="s">
        <v>82</v>
      </c>
      <c r="U3" s="35" t="s">
        <v>83</v>
      </c>
      <c r="V3" s="35" t="s">
        <v>84</v>
      </c>
      <c r="W3" s="35" t="s">
        <v>85</v>
      </c>
      <c r="X3" s="35" t="s">
        <v>86</v>
      </c>
    </row>
    <row r="4" spans="1:24" ht="19.5" thickBot="1" x14ac:dyDescent="0.3">
      <c r="A4" s="54" t="s">
        <v>87</v>
      </c>
      <c r="B4" s="55"/>
      <c r="C4" s="56">
        <v>15</v>
      </c>
      <c r="D4" s="58">
        <v>15</v>
      </c>
      <c r="E4" s="56">
        <v>10</v>
      </c>
      <c r="F4" s="56">
        <v>8</v>
      </c>
      <c r="G4" s="56">
        <v>9</v>
      </c>
      <c r="H4" s="73"/>
      <c r="I4" s="56">
        <v>12</v>
      </c>
      <c r="J4" s="57">
        <f t="shared" si="0"/>
        <v>69</v>
      </c>
      <c r="K4" s="83" t="s">
        <v>208</v>
      </c>
      <c r="L4" s="35">
        <v>15</v>
      </c>
      <c r="M4" s="35">
        <v>12</v>
      </c>
      <c r="N4" s="35">
        <v>10</v>
      </c>
      <c r="O4" s="35">
        <v>9</v>
      </c>
      <c r="P4" s="35">
        <v>8</v>
      </c>
      <c r="Q4" s="35">
        <v>7</v>
      </c>
      <c r="R4" s="35">
        <v>6</v>
      </c>
      <c r="S4" s="35">
        <v>5</v>
      </c>
      <c r="T4" s="35">
        <v>4</v>
      </c>
      <c r="U4" s="35">
        <v>3</v>
      </c>
      <c r="V4" s="35">
        <v>2</v>
      </c>
      <c r="W4" s="35">
        <v>1</v>
      </c>
      <c r="X4" s="36">
        <v>15</v>
      </c>
    </row>
    <row r="5" spans="1:24" ht="19.5" thickBot="1" x14ac:dyDescent="0.3">
      <c r="A5" s="59" t="s">
        <v>88</v>
      </c>
      <c r="B5" s="55"/>
      <c r="C5" s="58">
        <v>15</v>
      </c>
      <c r="D5" s="56">
        <v>7</v>
      </c>
      <c r="E5" s="56">
        <v>12</v>
      </c>
      <c r="F5" s="60"/>
      <c r="G5" s="56">
        <v>12</v>
      </c>
      <c r="H5" s="73"/>
      <c r="I5" s="56">
        <v>15</v>
      </c>
      <c r="J5" s="57">
        <f t="shared" si="0"/>
        <v>61</v>
      </c>
      <c r="K5" s="83" t="s">
        <v>209</v>
      </c>
    </row>
    <row r="6" spans="1:24" ht="19.5" thickBot="1" x14ac:dyDescent="0.3">
      <c r="A6" s="59" t="s">
        <v>89</v>
      </c>
      <c r="B6" s="55"/>
      <c r="C6" s="56">
        <v>10</v>
      </c>
      <c r="D6" s="56">
        <v>10</v>
      </c>
      <c r="E6" s="56">
        <v>9</v>
      </c>
      <c r="F6" s="56">
        <v>10</v>
      </c>
      <c r="G6" s="58">
        <v>15</v>
      </c>
      <c r="H6" s="73"/>
      <c r="I6" s="73"/>
      <c r="J6" s="57">
        <f t="shared" si="0"/>
        <v>54</v>
      </c>
      <c r="K6" s="33"/>
    </row>
    <row r="7" spans="1:24" ht="19.5" thickBot="1" x14ac:dyDescent="0.3">
      <c r="A7" s="59" t="s">
        <v>90</v>
      </c>
      <c r="B7" s="55"/>
      <c r="C7" s="56">
        <v>9</v>
      </c>
      <c r="D7" s="56">
        <v>8</v>
      </c>
      <c r="E7" s="56">
        <v>7</v>
      </c>
      <c r="F7" s="56">
        <v>7</v>
      </c>
      <c r="G7" s="56">
        <v>10</v>
      </c>
      <c r="H7" s="73"/>
      <c r="I7" s="56">
        <v>10</v>
      </c>
      <c r="J7" s="57">
        <f t="shared" si="0"/>
        <v>51</v>
      </c>
      <c r="K7" s="83" t="s">
        <v>211</v>
      </c>
    </row>
    <row r="8" spans="1:24" ht="19.5" thickBot="1" x14ac:dyDescent="0.3">
      <c r="A8" s="59" t="s">
        <v>92</v>
      </c>
      <c r="B8" s="55"/>
      <c r="C8" s="56">
        <v>7</v>
      </c>
      <c r="D8" s="56">
        <v>12</v>
      </c>
      <c r="E8" s="60"/>
      <c r="F8" s="56">
        <v>4</v>
      </c>
      <c r="G8" s="56">
        <v>8</v>
      </c>
      <c r="H8" s="73"/>
      <c r="I8" s="56">
        <v>9</v>
      </c>
      <c r="J8" s="57">
        <f t="shared" si="0"/>
        <v>40</v>
      </c>
      <c r="K8" s="33"/>
    </row>
    <row r="9" spans="1:24" ht="19.5" thickBot="1" x14ac:dyDescent="0.3">
      <c r="A9" s="59" t="s">
        <v>91</v>
      </c>
      <c r="B9" s="55"/>
      <c r="C9" s="60"/>
      <c r="D9" s="56">
        <v>9</v>
      </c>
      <c r="E9" s="58">
        <v>15</v>
      </c>
      <c r="F9" s="56">
        <v>12</v>
      </c>
      <c r="G9" s="73"/>
      <c r="H9" s="73"/>
      <c r="I9" s="73"/>
      <c r="J9" s="57">
        <f t="shared" si="0"/>
        <v>36</v>
      </c>
      <c r="K9" s="33"/>
    </row>
    <row r="10" spans="1:24" ht="19.5" thickBot="1" x14ac:dyDescent="0.3">
      <c r="A10" s="54" t="s">
        <v>163</v>
      </c>
      <c r="B10" s="55"/>
      <c r="C10" s="60"/>
      <c r="D10" s="60"/>
      <c r="E10" s="60"/>
      <c r="F10" s="56">
        <v>6</v>
      </c>
      <c r="G10" s="56">
        <v>6</v>
      </c>
      <c r="H10" s="73"/>
      <c r="I10" s="73"/>
      <c r="J10" s="57">
        <f t="shared" si="0"/>
        <v>12</v>
      </c>
      <c r="K10" s="33"/>
    </row>
    <row r="11" spans="1:24" ht="19.5" thickBot="1" x14ac:dyDescent="0.3">
      <c r="A11" s="59" t="s">
        <v>93</v>
      </c>
      <c r="B11" s="55"/>
      <c r="C11" s="56">
        <v>9</v>
      </c>
      <c r="D11" s="60"/>
      <c r="E11" s="60"/>
      <c r="F11" s="60"/>
      <c r="G11" s="60"/>
      <c r="H11" s="73"/>
      <c r="I11" s="73"/>
      <c r="J11" s="57">
        <f t="shared" si="0"/>
        <v>9</v>
      </c>
      <c r="K11" s="33"/>
    </row>
    <row r="12" spans="1:24" ht="19.5" thickBot="1" x14ac:dyDescent="0.3">
      <c r="A12" s="54" t="s">
        <v>162</v>
      </c>
      <c r="B12" s="55"/>
      <c r="C12" s="60"/>
      <c r="D12" s="60"/>
      <c r="E12" s="60"/>
      <c r="F12" s="56">
        <v>9</v>
      </c>
      <c r="G12" s="60"/>
      <c r="H12" s="73"/>
      <c r="I12" s="73"/>
      <c r="J12" s="57">
        <f t="shared" si="0"/>
        <v>9</v>
      </c>
      <c r="K12" s="33"/>
    </row>
    <row r="13" spans="1:24" ht="19.5" thickBot="1" x14ac:dyDescent="0.3">
      <c r="A13" s="54" t="s">
        <v>94</v>
      </c>
      <c r="B13" s="55"/>
      <c r="C13" s="60"/>
      <c r="D13" s="60"/>
      <c r="E13" s="56">
        <v>8</v>
      </c>
      <c r="F13" s="60"/>
      <c r="G13" s="60"/>
      <c r="H13" s="73"/>
      <c r="I13" s="73"/>
      <c r="J13" s="57">
        <f t="shared" si="0"/>
        <v>8</v>
      </c>
      <c r="K13" s="33"/>
    </row>
    <row r="14" spans="1:24" ht="19.5" thickBot="1" x14ac:dyDescent="0.3">
      <c r="A14" s="59" t="s">
        <v>95</v>
      </c>
      <c r="B14" s="55"/>
      <c r="C14" s="56">
        <v>7</v>
      </c>
      <c r="D14" s="60"/>
      <c r="E14" s="60"/>
      <c r="F14" s="60"/>
      <c r="G14" s="60"/>
      <c r="H14" s="73"/>
      <c r="I14" s="73"/>
      <c r="J14" s="57">
        <f t="shared" si="0"/>
        <v>7</v>
      </c>
      <c r="K14" s="34"/>
    </row>
    <row r="15" spans="1:24" ht="19.5" thickBot="1" x14ac:dyDescent="0.3">
      <c r="A15" s="54" t="s">
        <v>201</v>
      </c>
      <c r="B15" s="55"/>
      <c r="C15" s="60"/>
      <c r="D15" s="60"/>
      <c r="E15" s="60"/>
      <c r="F15" s="60"/>
      <c r="G15" s="56">
        <v>7</v>
      </c>
      <c r="H15" s="73"/>
      <c r="I15" s="73"/>
      <c r="J15" s="57">
        <f t="shared" si="0"/>
        <v>7</v>
      </c>
      <c r="K15" s="34"/>
    </row>
    <row r="16" spans="1:24" ht="19.5" thickBot="1" x14ac:dyDescent="0.3">
      <c r="A16" s="59" t="s">
        <v>96</v>
      </c>
      <c r="B16" s="55"/>
      <c r="C16" s="60"/>
      <c r="D16" s="56">
        <v>6</v>
      </c>
      <c r="E16" s="60"/>
      <c r="F16" s="60"/>
      <c r="G16" s="60"/>
      <c r="H16" s="73"/>
      <c r="I16" s="73"/>
      <c r="J16" s="57">
        <f t="shared" si="0"/>
        <v>6</v>
      </c>
      <c r="K16" s="34"/>
    </row>
    <row r="17" spans="1:10" ht="19.5" thickBot="1" x14ac:dyDescent="0.3">
      <c r="A17" s="54" t="s">
        <v>97</v>
      </c>
      <c r="B17" s="55"/>
      <c r="C17" s="60"/>
      <c r="D17" s="60"/>
      <c r="E17" s="56">
        <v>6</v>
      </c>
      <c r="F17" s="60"/>
      <c r="G17" s="60"/>
      <c r="H17" s="73"/>
      <c r="I17" s="73"/>
      <c r="J17" s="57">
        <f t="shared" si="0"/>
        <v>6</v>
      </c>
    </row>
    <row r="18" spans="1:10" ht="19.5" thickBot="1" x14ac:dyDescent="0.3">
      <c r="A18" s="59" t="s">
        <v>98</v>
      </c>
      <c r="B18" s="55"/>
      <c r="C18" s="60"/>
      <c r="D18" s="56">
        <v>5</v>
      </c>
      <c r="E18" s="60"/>
      <c r="F18" s="60"/>
      <c r="G18" s="60"/>
      <c r="H18" s="73"/>
      <c r="I18" s="73"/>
      <c r="J18" s="57">
        <f t="shared" si="0"/>
        <v>5</v>
      </c>
    </row>
    <row r="19" spans="1:10" ht="19.5" thickBot="1" x14ac:dyDescent="0.3">
      <c r="A19" s="54" t="s">
        <v>99</v>
      </c>
      <c r="B19" s="55"/>
      <c r="C19" s="60"/>
      <c r="D19" s="60"/>
      <c r="E19" s="56">
        <v>5</v>
      </c>
      <c r="F19" s="60"/>
      <c r="G19" s="60"/>
      <c r="H19" s="73"/>
      <c r="I19" s="73"/>
      <c r="J19" s="57">
        <f t="shared" si="0"/>
        <v>5</v>
      </c>
    </row>
    <row r="20" spans="1:10" ht="19.5" thickBot="1" x14ac:dyDescent="0.3">
      <c r="A20" s="54" t="s">
        <v>164</v>
      </c>
      <c r="B20" s="55"/>
      <c r="C20" s="60"/>
      <c r="D20" s="60"/>
      <c r="E20" s="60"/>
      <c r="F20" s="56">
        <v>5</v>
      </c>
      <c r="G20" s="60"/>
      <c r="H20" s="73"/>
      <c r="I20" s="73"/>
      <c r="J20" s="57">
        <f t="shared" si="0"/>
        <v>5</v>
      </c>
    </row>
  </sheetData>
  <sortState xmlns:xlrd2="http://schemas.microsoft.com/office/spreadsheetml/2017/richdata2" ref="A3:J20">
    <sortCondition descending="1" ref="J3:J20"/>
  </sortState>
  <mergeCells count="1">
    <mergeCell ref="A1:I1"/>
  </mergeCells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9301A3-19AE-46C0-8B44-4F2C0705F46A}">
  <dimension ref="A1:Y20"/>
  <sheetViews>
    <sheetView zoomScale="80" zoomScaleNormal="80" workbookViewId="0">
      <selection sqref="A1:I1"/>
    </sheetView>
  </sheetViews>
  <sheetFormatPr defaultRowHeight="15" x14ac:dyDescent="0.25"/>
  <cols>
    <col min="1" max="1" width="22.140625" customWidth="1"/>
    <col min="2" max="2" width="6.85546875" bestFit="1" customWidth="1"/>
    <col min="3" max="3" width="5.42578125" bestFit="1" customWidth="1"/>
    <col min="4" max="4" width="5.5703125" bestFit="1" customWidth="1"/>
    <col min="5" max="5" width="6.42578125" bestFit="1" customWidth="1"/>
    <col min="6" max="6" width="6.140625" customWidth="1"/>
    <col min="7" max="7" width="5.5703125" bestFit="1" customWidth="1"/>
    <col min="8" max="8" width="6.140625" bestFit="1" customWidth="1"/>
    <col min="9" max="9" width="6.28515625" bestFit="1" customWidth="1"/>
    <col min="10" max="10" width="6.5703125" bestFit="1" customWidth="1"/>
    <col min="11" max="11" width="12.42578125" customWidth="1"/>
    <col min="12" max="12" width="6.5703125" bestFit="1" customWidth="1"/>
    <col min="13" max="13" width="3.5703125" bestFit="1" customWidth="1"/>
    <col min="14" max="14" width="4.28515625" bestFit="1" customWidth="1"/>
    <col min="15" max="15" width="3.85546875" bestFit="1" customWidth="1"/>
    <col min="16" max="21" width="3.7109375" bestFit="1" customWidth="1"/>
    <col min="22" max="24" width="4.7109375" bestFit="1" customWidth="1"/>
    <col min="25" max="25" width="10.7109375" bestFit="1" customWidth="1"/>
  </cols>
  <sheetData>
    <row r="1" spans="1:25" ht="15.75" thickBot="1" x14ac:dyDescent="0.3">
      <c r="A1" s="90" t="s">
        <v>127</v>
      </c>
      <c r="B1" s="91"/>
      <c r="C1" s="92"/>
      <c r="D1" s="92"/>
      <c r="E1" s="92"/>
      <c r="F1" s="92"/>
      <c r="G1" s="92"/>
      <c r="H1" s="92"/>
      <c r="I1" s="93"/>
      <c r="J1" s="31"/>
      <c r="K1" s="32"/>
    </row>
    <row r="2" spans="1:25" ht="23.25" customHeight="1" thickBot="1" x14ac:dyDescent="0.35">
      <c r="A2" s="61" t="s">
        <v>15</v>
      </c>
      <c r="B2" s="63" t="s">
        <v>16</v>
      </c>
      <c r="C2" s="64" t="s">
        <v>67</v>
      </c>
      <c r="D2" s="64" t="s">
        <v>68</v>
      </c>
      <c r="E2" s="64" t="s">
        <v>69</v>
      </c>
      <c r="F2" s="64" t="s">
        <v>161</v>
      </c>
      <c r="G2" s="64" t="s">
        <v>70</v>
      </c>
      <c r="H2" s="64" t="s">
        <v>71</v>
      </c>
      <c r="I2" s="64" t="s">
        <v>72</v>
      </c>
      <c r="J2" s="65" t="s">
        <v>23</v>
      </c>
      <c r="K2" s="33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</row>
    <row r="3" spans="1:25" ht="19.5" thickBot="1" x14ac:dyDescent="0.3">
      <c r="A3" s="86" t="s">
        <v>100</v>
      </c>
      <c r="B3" s="74"/>
      <c r="C3" s="75">
        <v>12</v>
      </c>
      <c r="D3" s="78">
        <v>15</v>
      </c>
      <c r="E3" s="78">
        <v>15</v>
      </c>
      <c r="F3" s="78">
        <v>15</v>
      </c>
      <c r="G3" s="78">
        <v>15</v>
      </c>
      <c r="H3" s="76"/>
      <c r="I3" s="58">
        <v>15</v>
      </c>
      <c r="J3" s="77">
        <f t="shared" ref="J3:J20" si="0">SUM(C3:I3)</f>
        <v>87</v>
      </c>
      <c r="K3" s="83" t="s">
        <v>207</v>
      </c>
      <c r="L3" s="35" t="s">
        <v>101</v>
      </c>
      <c r="M3" s="35" t="s">
        <v>74</v>
      </c>
      <c r="N3" s="35" t="s">
        <v>75</v>
      </c>
      <c r="O3" s="35" t="s">
        <v>76</v>
      </c>
      <c r="P3" s="35" t="s">
        <v>77</v>
      </c>
      <c r="Q3" s="35" t="s">
        <v>78</v>
      </c>
      <c r="R3" s="35" t="s">
        <v>79</v>
      </c>
      <c r="S3" s="35" t="s">
        <v>80</v>
      </c>
      <c r="T3" s="35" t="s">
        <v>81</v>
      </c>
      <c r="U3" s="35" t="s">
        <v>82</v>
      </c>
      <c r="V3" s="35" t="s">
        <v>83</v>
      </c>
      <c r="W3" s="35" t="s">
        <v>84</v>
      </c>
      <c r="X3" s="35" t="s">
        <v>85</v>
      </c>
      <c r="Y3" s="35" t="s">
        <v>86</v>
      </c>
    </row>
    <row r="4" spans="1:25" ht="19.5" thickBot="1" x14ac:dyDescent="0.3">
      <c r="A4" s="84" t="s">
        <v>104</v>
      </c>
      <c r="B4" s="66"/>
      <c r="C4" s="67">
        <v>15</v>
      </c>
      <c r="D4" s="68">
        <v>7</v>
      </c>
      <c r="E4" s="68">
        <v>12</v>
      </c>
      <c r="F4" s="68">
        <v>9</v>
      </c>
      <c r="G4" s="68">
        <v>12</v>
      </c>
      <c r="H4" s="73"/>
      <c r="I4" s="68">
        <v>15</v>
      </c>
      <c r="J4" s="69">
        <f t="shared" si="0"/>
        <v>70</v>
      </c>
      <c r="K4" s="83" t="s">
        <v>208</v>
      </c>
      <c r="L4" s="35" t="s">
        <v>103</v>
      </c>
      <c r="M4" s="35">
        <v>15</v>
      </c>
      <c r="N4" s="35">
        <v>12</v>
      </c>
      <c r="O4" s="35">
        <v>10</v>
      </c>
      <c r="P4" s="35">
        <v>9</v>
      </c>
      <c r="Q4" s="35">
        <v>8</v>
      </c>
      <c r="R4" s="35">
        <v>7</v>
      </c>
      <c r="S4" s="35">
        <v>6</v>
      </c>
      <c r="T4" s="35">
        <v>5</v>
      </c>
      <c r="U4" s="35">
        <v>4</v>
      </c>
      <c r="V4" s="35">
        <v>3</v>
      </c>
      <c r="W4" s="35">
        <v>2</v>
      </c>
      <c r="X4" s="35">
        <v>1</v>
      </c>
      <c r="Y4" s="36">
        <v>15</v>
      </c>
    </row>
    <row r="5" spans="1:25" ht="19.5" thickBot="1" x14ac:dyDescent="0.3">
      <c r="A5" s="84" t="s">
        <v>102</v>
      </c>
      <c r="B5" s="62"/>
      <c r="C5" s="79">
        <v>15</v>
      </c>
      <c r="D5" s="58">
        <v>15</v>
      </c>
      <c r="E5" s="56">
        <v>10</v>
      </c>
      <c r="F5" s="56">
        <v>8</v>
      </c>
      <c r="G5" s="56">
        <v>9</v>
      </c>
      <c r="H5" s="73"/>
      <c r="I5" s="56">
        <v>12</v>
      </c>
      <c r="J5" s="69">
        <f t="shared" si="0"/>
        <v>69</v>
      </c>
      <c r="K5" s="83" t="s">
        <v>209</v>
      </c>
    </row>
    <row r="6" spans="1:25" ht="19.5" thickBot="1" x14ac:dyDescent="0.3">
      <c r="A6" s="85" t="s">
        <v>105</v>
      </c>
      <c r="B6" s="62"/>
      <c r="C6" s="56">
        <v>10</v>
      </c>
      <c r="D6" s="56">
        <v>10</v>
      </c>
      <c r="E6" s="56">
        <v>9</v>
      </c>
      <c r="F6" s="56">
        <v>10</v>
      </c>
      <c r="G6" s="58">
        <v>15</v>
      </c>
      <c r="H6" s="73"/>
      <c r="I6" s="73"/>
      <c r="J6" s="69">
        <f t="shared" si="0"/>
        <v>54</v>
      </c>
      <c r="K6" s="34"/>
    </row>
    <row r="7" spans="1:25" ht="19.5" thickBot="1" x14ac:dyDescent="0.3">
      <c r="A7" s="84" t="s">
        <v>108</v>
      </c>
      <c r="B7" s="62"/>
      <c r="C7" s="73"/>
      <c r="D7" s="56">
        <v>8</v>
      </c>
      <c r="E7" s="56">
        <v>7</v>
      </c>
      <c r="F7" s="56">
        <v>7</v>
      </c>
      <c r="G7" s="56">
        <v>10</v>
      </c>
      <c r="H7" s="73"/>
      <c r="I7" s="56">
        <v>10</v>
      </c>
      <c r="J7" s="69">
        <f t="shared" si="0"/>
        <v>42</v>
      </c>
      <c r="K7" s="83" t="s">
        <v>211</v>
      </c>
    </row>
    <row r="8" spans="1:25" ht="19.5" thickBot="1" x14ac:dyDescent="0.3">
      <c r="A8" s="84" t="s">
        <v>107</v>
      </c>
      <c r="B8" s="62"/>
      <c r="C8" s="56">
        <v>7</v>
      </c>
      <c r="D8" s="56">
        <v>12</v>
      </c>
      <c r="E8" s="73"/>
      <c r="F8" s="56">
        <v>4</v>
      </c>
      <c r="G8" s="56">
        <v>8</v>
      </c>
      <c r="H8" s="73"/>
      <c r="I8" s="56">
        <v>9</v>
      </c>
      <c r="J8" s="69">
        <f t="shared" si="0"/>
        <v>40</v>
      </c>
      <c r="K8" s="34"/>
    </row>
    <row r="9" spans="1:25" ht="19.5" thickBot="1" x14ac:dyDescent="0.3">
      <c r="A9" s="85" t="s">
        <v>106</v>
      </c>
      <c r="B9" s="62"/>
      <c r="C9" s="73"/>
      <c r="D9" s="56">
        <v>9</v>
      </c>
      <c r="E9" s="58">
        <v>15</v>
      </c>
      <c r="F9" s="56">
        <v>12</v>
      </c>
      <c r="G9" s="73"/>
      <c r="H9" s="73"/>
      <c r="I9" s="73"/>
      <c r="J9" s="69">
        <f t="shared" si="0"/>
        <v>36</v>
      </c>
      <c r="K9" s="34"/>
    </row>
    <row r="10" spans="1:25" ht="19.5" thickBot="1" x14ac:dyDescent="0.3">
      <c r="A10" s="84" t="s">
        <v>110</v>
      </c>
      <c r="B10" s="62"/>
      <c r="C10" s="73"/>
      <c r="D10" s="73"/>
      <c r="E10" s="56">
        <v>8</v>
      </c>
      <c r="F10" s="58">
        <v>15</v>
      </c>
      <c r="G10" s="56"/>
      <c r="H10" s="73"/>
      <c r="I10" s="73"/>
      <c r="J10" s="69">
        <f t="shared" si="0"/>
        <v>23</v>
      </c>
      <c r="K10" s="34"/>
    </row>
    <row r="11" spans="1:25" ht="19.5" thickBot="1" x14ac:dyDescent="0.3">
      <c r="A11" s="84" t="s">
        <v>165</v>
      </c>
      <c r="B11" s="62"/>
      <c r="C11" s="73"/>
      <c r="D11" s="73"/>
      <c r="E11" s="73"/>
      <c r="F11" s="56">
        <v>6</v>
      </c>
      <c r="G11" s="56">
        <v>6</v>
      </c>
      <c r="H11" s="73"/>
      <c r="I11" s="73"/>
      <c r="J11" s="69">
        <f t="shared" si="0"/>
        <v>12</v>
      </c>
      <c r="K11" s="34"/>
    </row>
    <row r="12" spans="1:25" ht="19.5" thickBot="1" x14ac:dyDescent="0.3">
      <c r="A12" s="85" t="s">
        <v>91</v>
      </c>
      <c r="B12" s="62"/>
      <c r="C12" s="56">
        <v>9</v>
      </c>
      <c r="D12" s="73"/>
      <c r="E12" s="73"/>
      <c r="F12" s="73"/>
      <c r="G12" s="73"/>
      <c r="H12" s="73"/>
      <c r="I12" s="73"/>
      <c r="J12" s="69">
        <f t="shared" si="0"/>
        <v>9</v>
      </c>
      <c r="K12" s="34"/>
    </row>
    <row r="13" spans="1:25" ht="19.5" thickBot="1" x14ac:dyDescent="0.3">
      <c r="A13" s="84" t="s">
        <v>109</v>
      </c>
      <c r="B13" s="62"/>
      <c r="C13" s="56">
        <v>9</v>
      </c>
      <c r="D13" s="73"/>
      <c r="E13" s="73"/>
      <c r="F13" s="73"/>
      <c r="G13" s="73"/>
      <c r="H13" s="73"/>
      <c r="I13" s="73"/>
      <c r="J13" s="69">
        <f t="shared" si="0"/>
        <v>9</v>
      </c>
      <c r="K13" s="34"/>
    </row>
    <row r="14" spans="1:25" ht="19.5" thickBot="1" x14ac:dyDescent="0.3">
      <c r="A14" s="84" t="s">
        <v>202</v>
      </c>
      <c r="B14" s="62"/>
      <c r="C14" s="73"/>
      <c r="D14" s="73"/>
      <c r="E14" s="73"/>
      <c r="F14" s="73"/>
      <c r="G14" s="56">
        <v>7</v>
      </c>
      <c r="H14" s="73"/>
      <c r="I14" s="73"/>
      <c r="J14" s="69">
        <f t="shared" si="0"/>
        <v>7</v>
      </c>
      <c r="K14" s="34"/>
    </row>
    <row r="15" spans="1:25" ht="19.5" customHeight="1" thickBot="1" x14ac:dyDescent="0.3">
      <c r="A15" s="84" t="s">
        <v>111</v>
      </c>
      <c r="B15" s="62"/>
      <c r="C15" s="56">
        <v>6</v>
      </c>
      <c r="D15" s="73"/>
      <c r="E15" s="73"/>
      <c r="F15" s="73"/>
      <c r="G15" s="73"/>
      <c r="H15" s="73"/>
      <c r="I15" s="73"/>
      <c r="J15" s="69">
        <f t="shared" si="0"/>
        <v>6</v>
      </c>
      <c r="K15" s="34"/>
    </row>
    <row r="16" spans="1:25" ht="19.5" thickBot="1" x14ac:dyDescent="0.3">
      <c r="A16" s="84" t="s">
        <v>112</v>
      </c>
      <c r="B16" s="62"/>
      <c r="C16" s="73"/>
      <c r="D16" s="56">
        <v>6</v>
      </c>
      <c r="E16" s="73"/>
      <c r="F16" s="73"/>
      <c r="G16" s="73"/>
      <c r="H16" s="73"/>
      <c r="I16" s="73"/>
      <c r="J16" s="69">
        <f t="shared" si="0"/>
        <v>6</v>
      </c>
      <c r="K16" s="34"/>
    </row>
    <row r="17" spans="1:10" ht="19.5" thickBot="1" x14ac:dyDescent="0.3">
      <c r="A17" s="84" t="s">
        <v>113</v>
      </c>
      <c r="B17" s="62"/>
      <c r="C17" s="73"/>
      <c r="D17" s="73"/>
      <c r="E17" s="56">
        <v>6</v>
      </c>
      <c r="F17" s="73"/>
      <c r="G17" s="73"/>
      <c r="H17" s="73"/>
      <c r="I17" s="73"/>
      <c r="J17" s="69">
        <f t="shared" si="0"/>
        <v>6</v>
      </c>
    </row>
    <row r="18" spans="1:10" ht="19.5" thickBot="1" x14ac:dyDescent="0.3">
      <c r="A18" s="85" t="s">
        <v>114</v>
      </c>
      <c r="B18" s="62"/>
      <c r="C18" s="73"/>
      <c r="D18" s="56">
        <v>5</v>
      </c>
      <c r="E18" s="73"/>
      <c r="F18" s="73"/>
      <c r="G18" s="73"/>
      <c r="H18" s="73"/>
      <c r="I18" s="73"/>
      <c r="J18" s="69">
        <f t="shared" si="0"/>
        <v>5</v>
      </c>
    </row>
    <row r="19" spans="1:10" ht="19.5" thickBot="1" x14ac:dyDescent="0.3">
      <c r="A19" s="84" t="s">
        <v>115</v>
      </c>
      <c r="B19" s="62"/>
      <c r="C19" s="73"/>
      <c r="D19" s="73"/>
      <c r="E19" s="56">
        <v>5</v>
      </c>
      <c r="F19" s="73"/>
      <c r="G19" s="73"/>
      <c r="H19" s="73"/>
      <c r="I19" s="73"/>
      <c r="J19" s="69">
        <f t="shared" si="0"/>
        <v>5</v>
      </c>
    </row>
    <row r="20" spans="1:10" ht="19.5" thickBot="1" x14ac:dyDescent="0.3">
      <c r="A20" s="85" t="s">
        <v>166</v>
      </c>
      <c r="B20" s="62"/>
      <c r="C20" s="73"/>
      <c r="D20" s="73"/>
      <c r="E20" s="73"/>
      <c r="F20" s="56">
        <v>5</v>
      </c>
      <c r="G20" s="73"/>
      <c r="H20" s="73"/>
      <c r="I20" s="73"/>
      <c r="J20" s="69">
        <f t="shared" si="0"/>
        <v>5</v>
      </c>
    </row>
  </sheetData>
  <sortState xmlns:xlrd2="http://schemas.microsoft.com/office/spreadsheetml/2017/richdata2" ref="A3:J20">
    <sortCondition descending="1" ref="J3:J20"/>
  </sortState>
  <mergeCells count="1">
    <mergeCell ref="A1:I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Stage Driver</vt:lpstr>
      <vt:lpstr>Stage CoDriver</vt:lpstr>
      <vt:lpstr>Marshal</vt:lpstr>
      <vt:lpstr>Targa Driver</vt:lpstr>
      <vt:lpstr>Targa Navigator</vt:lpstr>
      <vt:lpstr>Road Rally Driver</vt:lpstr>
      <vt:lpstr>Road Rally Nav</vt:lpstr>
      <vt:lpstr>Scatter Driver</vt:lpstr>
      <vt:lpstr>Scatter Nav</vt:lpstr>
      <vt:lpstr>Points Calculator</vt:lpstr>
      <vt:lpstr>Points Allocation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 Rogers</dc:creator>
  <cp:lastModifiedBy>Simon Rogers</cp:lastModifiedBy>
  <dcterms:created xsi:type="dcterms:W3CDTF">2024-06-05T12:55:43Z</dcterms:created>
  <dcterms:modified xsi:type="dcterms:W3CDTF">2025-01-08T21:24:00Z</dcterms:modified>
</cp:coreProperties>
</file>