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Dell\Desktop\whitehousenew\"/>
    </mc:Choice>
  </mc:AlternateContent>
  <bookViews>
    <workbookView xWindow="0" yWindow="0" windowWidth="21600" windowHeight="11610" tabRatio="500" activeTab="1"/>
  </bookViews>
  <sheets>
    <sheet name="Master" sheetId="1" r:id="rId1"/>
    <sheet name="Phase 1" sheetId="4" r:id="rId2"/>
    <sheet name="Phase 2" sheetId="3" r:id="rId3"/>
    <sheet name="Phase 3" sheetId="5" r:id="rId4"/>
    <sheet name="Phase 4" sheetId="6" r:id="rId5"/>
  </sheets>
  <definedNames>
    <definedName name="_xlnm.Print_Area" localSheetId="0">Master!$A$1:$V$476</definedName>
    <definedName name="_xlnm.Print_Area" localSheetId="1">'Phase 1'!$A$1:$O$64</definedName>
    <definedName name="_xlnm.Print_Area" localSheetId="2">'Phase 2'!$A$1:$S$160</definedName>
    <definedName name="_xlnm.Print_Area" localSheetId="3">'Phase 3'!$A$1:$S$121</definedName>
    <definedName name="_xlnm.Print_Area" localSheetId="4">'Phase 4'!$A$1:$S$121</definedName>
  </definedName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465" i="1" l="1"/>
  <c r="G403" i="1"/>
  <c r="H403" i="1"/>
  <c r="G404" i="1"/>
  <c r="H404" i="1"/>
  <c r="G405" i="1"/>
  <c r="H405" i="1"/>
  <c r="G406" i="1"/>
  <c r="H406" i="1"/>
  <c r="G407" i="1"/>
  <c r="H407" i="1"/>
  <c r="G408" i="1"/>
  <c r="H408" i="1"/>
  <c r="G409" i="1"/>
  <c r="H409" i="1"/>
  <c r="G410" i="1"/>
  <c r="H410" i="1"/>
  <c r="G411" i="1"/>
  <c r="H411" i="1"/>
  <c r="G412" i="1"/>
  <c r="H412" i="1"/>
  <c r="G413" i="1"/>
  <c r="H413" i="1"/>
  <c r="G414" i="1"/>
  <c r="H414" i="1"/>
  <c r="G415" i="1"/>
  <c r="H415" i="1"/>
  <c r="G416" i="1"/>
  <c r="H416" i="1"/>
  <c r="G417" i="1"/>
  <c r="H417" i="1"/>
  <c r="G418" i="1"/>
  <c r="H418" i="1"/>
  <c r="G419" i="1"/>
  <c r="H419" i="1"/>
  <c r="G420" i="1"/>
  <c r="H420" i="1"/>
  <c r="G421" i="1"/>
  <c r="H421" i="1"/>
  <c r="G422" i="1"/>
  <c r="H422" i="1"/>
  <c r="G423" i="1"/>
  <c r="H423" i="1"/>
  <c r="G424" i="1"/>
  <c r="H424" i="1"/>
  <c r="G425" i="1"/>
  <c r="H425" i="1"/>
  <c r="G426" i="1"/>
  <c r="H426" i="1"/>
  <c r="G427" i="1"/>
  <c r="H427" i="1"/>
  <c r="G428" i="1"/>
  <c r="H428" i="1"/>
  <c r="G429" i="1"/>
  <c r="H429" i="1"/>
  <c r="G430" i="1"/>
  <c r="H430" i="1"/>
  <c r="G431" i="1"/>
  <c r="H431" i="1"/>
  <c r="G432" i="1"/>
  <c r="H432" i="1"/>
  <c r="G433" i="1"/>
  <c r="H433" i="1"/>
  <c r="G434" i="1"/>
  <c r="H434" i="1"/>
  <c r="G435" i="1"/>
  <c r="H435" i="1"/>
  <c r="G436" i="1"/>
  <c r="H436" i="1"/>
  <c r="G437" i="1"/>
  <c r="H437" i="1"/>
  <c r="G438" i="1"/>
  <c r="H438" i="1"/>
  <c r="G439" i="1"/>
  <c r="H439" i="1"/>
  <c r="G440" i="1"/>
  <c r="H440" i="1"/>
  <c r="G441" i="1"/>
  <c r="H441" i="1"/>
  <c r="G442" i="1"/>
  <c r="H442" i="1"/>
  <c r="G443" i="1"/>
  <c r="H443" i="1"/>
  <c r="G444" i="1"/>
  <c r="H444" i="1"/>
  <c r="G445" i="1"/>
  <c r="H445" i="1"/>
  <c r="G446" i="1"/>
  <c r="H446" i="1"/>
  <c r="G447" i="1"/>
  <c r="H447" i="1"/>
  <c r="G448" i="1"/>
  <c r="H448" i="1"/>
  <c r="G449" i="1"/>
  <c r="H449" i="1"/>
  <c r="G450" i="1"/>
  <c r="H450" i="1"/>
  <c r="G451" i="1"/>
  <c r="H451" i="1"/>
  <c r="G452" i="1"/>
  <c r="H452" i="1"/>
  <c r="G453" i="1"/>
  <c r="H453" i="1"/>
  <c r="G454" i="1"/>
  <c r="H454" i="1"/>
  <c r="G455" i="1"/>
  <c r="H455" i="1"/>
  <c r="G456" i="1"/>
  <c r="H456" i="1"/>
  <c r="G457" i="1"/>
  <c r="H457" i="1"/>
  <c r="G458" i="1"/>
  <c r="H458" i="1"/>
  <c r="H459" i="1"/>
  <c r="G345" i="1"/>
  <c r="H345" i="1"/>
  <c r="G346" i="1"/>
  <c r="H346" i="1"/>
  <c r="G347" i="1"/>
  <c r="H347" i="1"/>
  <c r="G348" i="1"/>
  <c r="H348" i="1"/>
  <c r="G349" i="1"/>
  <c r="H349" i="1"/>
  <c r="G350" i="1"/>
  <c r="H350" i="1"/>
  <c r="G351" i="1"/>
  <c r="H351" i="1"/>
  <c r="G352" i="1"/>
  <c r="H352" i="1"/>
  <c r="G353" i="1"/>
  <c r="H353" i="1"/>
  <c r="G354" i="1"/>
  <c r="H354" i="1"/>
  <c r="G355" i="1"/>
  <c r="H355" i="1"/>
  <c r="G356" i="1"/>
  <c r="H356" i="1"/>
  <c r="G357" i="1"/>
  <c r="H357" i="1"/>
  <c r="G358" i="1"/>
  <c r="H358" i="1"/>
  <c r="G359" i="1"/>
  <c r="H359" i="1"/>
  <c r="G360" i="1"/>
  <c r="H360" i="1"/>
  <c r="G361" i="1"/>
  <c r="H361" i="1"/>
  <c r="G362" i="1"/>
  <c r="H362" i="1"/>
  <c r="G363" i="1"/>
  <c r="H363" i="1"/>
  <c r="G364" i="1"/>
  <c r="H364" i="1"/>
  <c r="G365" i="1"/>
  <c r="H365" i="1"/>
  <c r="G366" i="1"/>
  <c r="H366" i="1"/>
  <c r="G367" i="1"/>
  <c r="H367" i="1"/>
  <c r="G368" i="1"/>
  <c r="H368" i="1"/>
  <c r="G369" i="1"/>
  <c r="H369" i="1"/>
  <c r="G370" i="1"/>
  <c r="H370" i="1"/>
  <c r="G371" i="1"/>
  <c r="H371" i="1"/>
  <c r="G372" i="1"/>
  <c r="H372" i="1"/>
  <c r="G373" i="1"/>
  <c r="H373" i="1"/>
  <c r="G374" i="1"/>
  <c r="H374" i="1"/>
  <c r="G375" i="1"/>
  <c r="H375" i="1"/>
  <c r="G376" i="1"/>
  <c r="H376" i="1"/>
  <c r="G377" i="1"/>
  <c r="H377" i="1"/>
  <c r="G378" i="1"/>
  <c r="H378" i="1"/>
  <c r="G379" i="1"/>
  <c r="H379" i="1"/>
  <c r="G380" i="1"/>
  <c r="H380" i="1"/>
  <c r="G381" i="1"/>
  <c r="H381" i="1"/>
  <c r="G382" i="1"/>
  <c r="H382" i="1"/>
  <c r="G383" i="1"/>
  <c r="H383" i="1"/>
  <c r="G384" i="1"/>
  <c r="H384" i="1"/>
  <c r="G385" i="1"/>
  <c r="H385" i="1"/>
  <c r="G386" i="1"/>
  <c r="H386" i="1"/>
  <c r="G387" i="1"/>
  <c r="H387" i="1"/>
  <c r="G388" i="1"/>
  <c r="H388" i="1"/>
  <c r="G389" i="1"/>
  <c r="H389" i="1"/>
  <c r="G390" i="1"/>
  <c r="H390" i="1"/>
  <c r="G391" i="1"/>
  <c r="H391" i="1"/>
  <c r="G392" i="1"/>
  <c r="H392" i="1"/>
  <c r="G393" i="1"/>
  <c r="H393" i="1"/>
  <c r="G394" i="1"/>
  <c r="H394" i="1"/>
  <c r="G395" i="1"/>
  <c r="H395" i="1"/>
  <c r="G396" i="1"/>
  <c r="H396" i="1"/>
  <c r="G397" i="1"/>
  <c r="H397" i="1"/>
  <c r="G398" i="1"/>
  <c r="H398" i="1"/>
  <c r="G399" i="1"/>
  <c r="H399" i="1"/>
  <c r="G400" i="1"/>
  <c r="H400" i="1"/>
  <c r="H401" i="1"/>
  <c r="G220" i="1"/>
  <c r="H220" i="1"/>
  <c r="G221" i="1"/>
  <c r="H221" i="1"/>
  <c r="G222" i="1"/>
  <c r="H222" i="1"/>
  <c r="G223" i="1"/>
  <c r="H223" i="1"/>
  <c r="G224" i="1"/>
  <c r="H224" i="1"/>
  <c r="G225" i="1"/>
  <c r="H225" i="1"/>
  <c r="G226" i="1"/>
  <c r="H226" i="1"/>
  <c r="G227" i="1"/>
  <c r="H227" i="1"/>
  <c r="G228" i="1"/>
  <c r="H228" i="1"/>
  <c r="G229" i="1"/>
  <c r="H229" i="1"/>
  <c r="G230" i="1"/>
  <c r="H230" i="1"/>
  <c r="G231" i="1"/>
  <c r="H231" i="1"/>
  <c r="G232" i="1"/>
  <c r="H232" i="1"/>
  <c r="G233" i="1"/>
  <c r="H233" i="1"/>
  <c r="G234" i="1"/>
  <c r="H234" i="1"/>
  <c r="G235" i="1"/>
  <c r="H235" i="1"/>
  <c r="G236" i="1"/>
  <c r="H236" i="1"/>
  <c r="G237" i="1"/>
  <c r="H237" i="1"/>
  <c r="G238" i="1"/>
  <c r="H238" i="1"/>
  <c r="G239" i="1"/>
  <c r="H239" i="1"/>
  <c r="G240" i="1"/>
  <c r="H240" i="1"/>
  <c r="G241" i="1"/>
  <c r="H241" i="1"/>
  <c r="G242" i="1"/>
  <c r="H242" i="1"/>
  <c r="G243" i="1"/>
  <c r="H243" i="1"/>
  <c r="G244" i="1"/>
  <c r="H244" i="1"/>
  <c r="G245" i="1"/>
  <c r="H245" i="1"/>
  <c r="G246" i="1"/>
  <c r="H246" i="1"/>
  <c r="G247" i="1"/>
  <c r="H247" i="1"/>
  <c r="G248" i="1"/>
  <c r="H248" i="1"/>
  <c r="G249" i="1"/>
  <c r="H249" i="1"/>
  <c r="G250" i="1"/>
  <c r="H250" i="1"/>
  <c r="G251" i="1"/>
  <c r="H251" i="1"/>
  <c r="G252" i="1"/>
  <c r="H252" i="1"/>
  <c r="G253" i="1"/>
  <c r="H253" i="1"/>
  <c r="G254" i="1"/>
  <c r="H254" i="1"/>
  <c r="G255" i="1"/>
  <c r="H255" i="1"/>
  <c r="G256" i="1"/>
  <c r="H256" i="1"/>
  <c r="G257" i="1"/>
  <c r="H257" i="1"/>
  <c r="G258" i="1"/>
  <c r="H258" i="1"/>
  <c r="G259" i="1"/>
  <c r="H259" i="1"/>
  <c r="G260" i="1"/>
  <c r="H260" i="1"/>
  <c r="G261" i="1"/>
  <c r="H261" i="1"/>
  <c r="G262" i="1"/>
  <c r="H262" i="1"/>
  <c r="G263" i="1"/>
  <c r="H263" i="1"/>
  <c r="G264" i="1"/>
  <c r="H264" i="1"/>
  <c r="G265" i="1"/>
  <c r="H265" i="1"/>
  <c r="G266" i="1"/>
  <c r="H266" i="1"/>
  <c r="G267" i="1"/>
  <c r="H267" i="1"/>
  <c r="G268" i="1"/>
  <c r="H268" i="1"/>
  <c r="G269" i="1"/>
  <c r="H269" i="1"/>
  <c r="G270" i="1"/>
  <c r="H270" i="1"/>
  <c r="G271" i="1"/>
  <c r="H271" i="1"/>
  <c r="G272" i="1"/>
  <c r="H272" i="1"/>
  <c r="G273" i="1"/>
  <c r="H273" i="1"/>
  <c r="G274" i="1"/>
  <c r="H274" i="1"/>
  <c r="G275" i="1"/>
  <c r="H275" i="1"/>
  <c r="G276" i="1"/>
  <c r="H276" i="1"/>
  <c r="G277" i="1"/>
  <c r="H277" i="1"/>
  <c r="G278" i="1"/>
  <c r="H278" i="1"/>
  <c r="G279" i="1"/>
  <c r="H279" i="1"/>
  <c r="G280" i="1"/>
  <c r="H280" i="1"/>
  <c r="G281" i="1"/>
  <c r="H281" i="1"/>
  <c r="G282" i="1"/>
  <c r="H282" i="1"/>
  <c r="G283" i="1"/>
  <c r="H283" i="1"/>
  <c r="G284" i="1"/>
  <c r="H284" i="1"/>
  <c r="G285" i="1"/>
  <c r="H285" i="1"/>
  <c r="G286" i="1"/>
  <c r="H286" i="1"/>
  <c r="G287" i="1"/>
  <c r="H287" i="1"/>
  <c r="G288" i="1"/>
  <c r="H288" i="1"/>
  <c r="G289" i="1"/>
  <c r="H289" i="1"/>
  <c r="G290" i="1"/>
  <c r="H290" i="1"/>
  <c r="G291" i="1"/>
  <c r="H291" i="1"/>
  <c r="G292" i="1"/>
  <c r="H292" i="1"/>
  <c r="G293" i="1"/>
  <c r="H293" i="1"/>
  <c r="G294" i="1"/>
  <c r="H294" i="1"/>
  <c r="G295" i="1"/>
  <c r="H295" i="1"/>
  <c r="G296" i="1"/>
  <c r="H296" i="1"/>
  <c r="G297" i="1"/>
  <c r="H297" i="1"/>
  <c r="G298" i="1"/>
  <c r="H298" i="1"/>
  <c r="G299" i="1"/>
  <c r="H299" i="1"/>
  <c r="G300" i="1"/>
  <c r="H300" i="1"/>
  <c r="G301" i="1"/>
  <c r="H301" i="1"/>
  <c r="G302" i="1"/>
  <c r="H302" i="1"/>
  <c r="G303" i="1"/>
  <c r="H303" i="1"/>
  <c r="G304" i="1"/>
  <c r="H304" i="1"/>
  <c r="G305" i="1"/>
  <c r="H305" i="1"/>
  <c r="G306" i="1"/>
  <c r="H306" i="1"/>
  <c r="G307" i="1"/>
  <c r="H307" i="1"/>
  <c r="G308" i="1"/>
  <c r="H308" i="1"/>
  <c r="G309" i="1"/>
  <c r="H309" i="1"/>
  <c r="G310" i="1"/>
  <c r="H310" i="1"/>
  <c r="G311" i="1"/>
  <c r="H311" i="1"/>
  <c r="G312" i="1"/>
  <c r="H312" i="1"/>
  <c r="G313" i="1"/>
  <c r="H313" i="1"/>
  <c r="G314" i="1"/>
  <c r="H314" i="1"/>
  <c r="G315" i="1"/>
  <c r="H315" i="1"/>
  <c r="G316" i="1"/>
  <c r="H316" i="1"/>
  <c r="G317" i="1"/>
  <c r="H317" i="1"/>
  <c r="G318" i="1"/>
  <c r="H318" i="1"/>
  <c r="G319" i="1"/>
  <c r="H319" i="1"/>
  <c r="G320" i="1"/>
  <c r="H320" i="1"/>
  <c r="G321" i="1"/>
  <c r="H321" i="1"/>
  <c r="G322" i="1"/>
  <c r="H322" i="1"/>
  <c r="G323" i="1"/>
  <c r="H323" i="1"/>
  <c r="G324" i="1"/>
  <c r="H324" i="1"/>
  <c r="G325" i="1"/>
  <c r="H325" i="1"/>
  <c r="G326" i="1"/>
  <c r="H326" i="1"/>
  <c r="G327" i="1"/>
  <c r="H327" i="1"/>
  <c r="G328" i="1"/>
  <c r="H328" i="1"/>
  <c r="G329" i="1"/>
  <c r="H329" i="1"/>
  <c r="G330" i="1"/>
  <c r="H330" i="1"/>
  <c r="G331" i="1"/>
  <c r="H331" i="1"/>
  <c r="G332" i="1"/>
  <c r="H332" i="1"/>
  <c r="G333" i="1"/>
  <c r="H333" i="1"/>
  <c r="G334" i="1"/>
  <c r="H334" i="1"/>
  <c r="G335" i="1"/>
  <c r="H335" i="1"/>
  <c r="G336" i="1"/>
  <c r="H336" i="1"/>
  <c r="G337" i="1"/>
  <c r="H337" i="1"/>
  <c r="G338" i="1"/>
  <c r="H338" i="1"/>
  <c r="G339" i="1"/>
  <c r="H339" i="1"/>
  <c r="G340" i="1"/>
  <c r="H340" i="1"/>
  <c r="G341" i="1"/>
  <c r="H341" i="1"/>
  <c r="G342" i="1"/>
  <c r="H342" i="1"/>
  <c r="H343" i="1"/>
  <c r="G81" i="1"/>
  <c r="H81" i="1"/>
  <c r="G82" i="1"/>
  <c r="H82" i="1"/>
  <c r="G83" i="1"/>
  <c r="H83" i="1"/>
  <c r="G84" i="1"/>
  <c r="H84" i="1"/>
  <c r="G85" i="1"/>
  <c r="H85" i="1"/>
  <c r="G86" i="1"/>
  <c r="H86" i="1"/>
  <c r="G87" i="1"/>
  <c r="H87" i="1"/>
  <c r="G88" i="1"/>
  <c r="H88" i="1"/>
  <c r="G89" i="1"/>
  <c r="H89" i="1"/>
  <c r="G90" i="1"/>
  <c r="H90" i="1"/>
  <c r="G91" i="1"/>
  <c r="H91" i="1"/>
  <c r="G92" i="1"/>
  <c r="H92" i="1"/>
  <c r="G93" i="1"/>
  <c r="H93" i="1"/>
  <c r="G94" i="1"/>
  <c r="H94" i="1"/>
  <c r="G95" i="1"/>
  <c r="H95" i="1"/>
  <c r="G96" i="1"/>
  <c r="H96" i="1"/>
  <c r="G97" i="1"/>
  <c r="H97" i="1"/>
  <c r="G98" i="1"/>
  <c r="H98" i="1"/>
  <c r="G99" i="1"/>
  <c r="H99" i="1"/>
  <c r="G100" i="1"/>
  <c r="H100" i="1"/>
  <c r="G101" i="1"/>
  <c r="H101" i="1"/>
  <c r="G102" i="1"/>
  <c r="H102" i="1"/>
  <c r="G103" i="1"/>
  <c r="H103" i="1"/>
  <c r="G104" i="1"/>
  <c r="H104" i="1"/>
  <c r="G105" i="1"/>
  <c r="H105" i="1"/>
  <c r="G106" i="1"/>
  <c r="H106" i="1"/>
  <c r="G107" i="1"/>
  <c r="H107" i="1"/>
  <c r="G108" i="1"/>
  <c r="H108" i="1"/>
  <c r="G109" i="1"/>
  <c r="H109" i="1"/>
  <c r="G110" i="1"/>
  <c r="H110" i="1"/>
  <c r="G111" i="1"/>
  <c r="H111" i="1"/>
  <c r="G112" i="1"/>
  <c r="H112" i="1"/>
  <c r="G113" i="1"/>
  <c r="H113" i="1"/>
  <c r="G114" i="1"/>
  <c r="H114" i="1"/>
  <c r="G115" i="1"/>
  <c r="H115" i="1"/>
  <c r="G116" i="1"/>
  <c r="H116" i="1"/>
  <c r="G117" i="1"/>
  <c r="H117" i="1"/>
  <c r="G118" i="1"/>
  <c r="H118" i="1"/>
  <c r="G119" i="1"/>
  <c r="H119" i="1"/>
  <c r="G120" i="1"/>
  <c r="H120" i="1"/>
  <c r="G121" i="1"/>
  <c r="H121" i="1"/>
  <c r="G122" i="1"/>
  <c r="H122" i="1"/>
  <c r="G123" i="1"/>
  <c r="H123" i="1"/>
  <c r="G124" i="1"/>
  <c r="H124" i="1"/>
  <c r="G125" i="1"/>
  <c r="H125" i="1"/>
  <c r="G126" i="1"/>
  <c r="H126" i="1"/>
  <c r="G127" i="1"/>
  <c r="H127" i="1"/>
  <c r="G128" i="1"/>
  <c r="H128" i="1"/>
  <c r="G129" i="1"/>
  <c r="H129" i="1"/>
  <c r="G130" i="1"/>
  <c r="H130" i="1"/>
  <c r="G131" i="1"/>
  <c r="H131" i="1"/>
  <c r="G132" i="1"/>
  <c r="H132" i="1"/>
  <c r="G133" i="1"/>
  <c r="H133" i="1"/>
  <c r="G134" i="1"/>
  <c r="H134" i="1"/>
  <c r="G135" i="1"/>
  <c r="H135" i="1"/>
  <c r="G136" i="1"/>
  <c r="H136" i="1"/>
  <c r="G137" i="1"/>
  <c r="H137" i="1"/>
  <c r="G138" i="1"/>
  <c r="H138" i="1"/>
  <c r="G139" i="1"/>
  <c r="H139" i="1"/>
  <c r="G140" i="1"/>
  <c r="H140" i="1"/>
  <c r="G141" i="1"/>
  <c r="H141" i="1"/>
  <c r="G142" i="1"/>
  <c r="H142" i="1"/>
  <c r="G143" i="1"/>
  <c r="H143" i="1"/>
  <c r="G144" i="1"/>
  <c r="H144" i="1"/>
  <c r="G145" i="1"/>
  <c r="H145" i="1"/>
  <c r="G146" i="1"/>
  <c r="H146" i="1"/>
  <c r="G147" i="1"/>
  <c r="H147" i="1"/>
  <c r="G148" i="1"/>
  <c r="H148" i="1"/>
  <c r="G149" i="1"/>
  <c r="H149" i="1"/>
  <c r="G150" i="1"/>
  <c r="H150" i="1"/>
  <c r="G151" i="1"/>
  <c r="H151" i="1"/>
  <c r="G152" i="1"/>
  <c r="H152" i="1"/>
  <c r="G153" i="1"/>
  <c r="H153" i="1"/>
  <c r="G154" i="1"/>
  <c r="H154" i="1"/>
  <c r="G155" i="1"/>
  <c r="H155" i="1"/>
  <c r="G156" i="1"/>
  <c r="H156" i="1"/>
  <c r="G157" i="1"/>
  <c r="H157" i="1"/>
  <c r="G158" i="1"/>
  <c r="H158" i="1"/>
  <c r="G159" i="1"/>
  <c r="H159" i="1"/>
  <c r="G160" i="1"/>
  <c r="H160" i="1"/>
  <c r="G161" i="1"/>
  <c r="H161" i="1"/>
  <c r="G162" i="1"/>
  <c r="H162" i="1"/>
  <c r="G163" i="1"/>
  <c r="H163" i="1"/>
  <c r="G164" i="1"/>
  <c r="H164" i="1"/>
  <c r="G165" i="1"/>
  <c r="H165" i="1"/>
  <c r="G166" i="1"/>
  <c r="H166" i="1"/>
  <c r="G167" i="1"/>
  <c r="H167" i="1"/>
  <c r="G168" i="1"/>
  <c r="H168" i="1"/>
  <c r="G169" i="1"/>
  <c r="H169" i="1"/>
  <c r="G170" i="1"/>
  <c r="H170" i="1"/>
  <c r="G171" i="1"/>
  <c r="H171" i="1"/>
  <c r="G172" i="1"/>
  <c r="H172" i="1"/>
  <c r="G173" i="1"/>
  <c r="H173" i="1"/>
  <c r="G174" i="1"/>
  <c r="H174" i="1"/>
  <c r="G175" i="1"/>
  <c r="H175" i="1"/>
  <c r="G176" i="1"/>
  <c r="H176" i="1"/>
  <c r="G177" i="1"/>
  <c r="H177" i="1"/>
  <c r="G178" i="1"/>
  <c r="H178" i="1"/>
  <c r="G179" i="1"/>
  <c r="H179" i="1"/>
  <c r="G180" i="1"/>
  <c r="H180" i="1"/>
  <c r="G181" i="1"/>
  <c r="H181" i="1"/>
  <c r="G182" i="1"/>
  <c r="H182" i="1"/>
  <c r="G183" i="1"/>
  <c r="H183" i="1"/>
  <c r="G184" i="1"/>
  <c r="H184" i="1"/>
  <c r="G185" i="1"/>
  <c r="H185" i="1"/>
  <c r="G186" i="1"/>
  <c r="H186" i="1"/>
  <c r="G187" i="1"/>
  <c r="H187" i="1"/>
  <c r="G188" i="1"/>
  <c r="H188" i="1"/>
  <c r="G189" i="1"/>
  <c r="H189" i="1"/>
  <c r="G190" i="1"/>
  <c r="H190" i="1"/>
  <c r="G191" i="1"/>
  <c r="H191" i="1"/>
  <c r="G192" i="1"/>
  <c r="H192" i="1"/>
  <c r="G193" i="1"/>
  <c r="H193" i="1"/>
  <c r="G194" i="1"/>
  <c r="H194" i="1"/>
  <c r="G195" i="1"/>
  <c r="H195" i="1"/>
  <c r="G196" i="1"/>
  <c r="H196" i="1"/>
  <c r="G197" i="1"/>
  <c r="H197" i="1"/>
  <c r="G198" i="1"/>
  <c r="H198" i="1"/>
  <c r="G199" i="1"/>
  <c r="H199" i="1"/>
  <c r="G200" i="1"/>
  <c r="H200" i="1"/>
  <c r="G201" i="1"/>
  <c r="H201" i="1"/>
  <c r="G202" i="1"/>
  <c r="H202" i="1"/>
  <c r="G203" i="1"/>
  <c r="H203" i="1"/>
  <c r="G204" i="1"/>
  <c r="H204" i="1"/>
  <c r="G205" i="1"/>
  <c r="H205" i="1"/>
  <c r="G206" i="1"/>
  <c r="H206" i="1"/>
  <c r="G207" i="1"/>
  <c r="H207" i="1"/>
  <c r="G208" i="1"/>
  <c r="H208" i="1"/>
  <c r="G209" i="1"/>
  <c r="H209" i="1"/>
  <c r="G210" i="1"/>
  <c r="H210" i="1"/>
  <c r="G211" i="1"/>
  <c r="H211" i="1"/>
  <c r="G212" i="1"/>
  <c r="H212" i="1"/>
  <c r="G213" i="1"/>
  <c r="H213" i="1"/>
  <c r="G214" i="1"/>
  <c r="H214" i="1"/>
  <c r="G215" i="1"/>
  <c r="H215" i="1"/>
  <c r="G216" i="1"/>
  <c r="H216" i="1"/>
  <c r="G217" i="1"/>
  <c r="H217" i="1"/>
  <c r="H218" i="1"/>
  <c r="G3" i="1"/>
  <c r="H3" i="1"/>
  <c r="G4" i="1"/>
  <c r="H4" i="1"/>
  <c r="G5" i="1"/>
  <c r="H5" i="1"/>
  <c r="G6" i="1"/>
  <c r="H6" i="1"/>
  <c r="G7" i="1"/>
  <c r="H7" i="1"/>
  <c r="G8" i="1"/>
  <c r="H8" i="1"/>
  <c r="G9" i="1"/>
  <c r="H9" i="1"/>
  <c r="G10" i="1"/>
  <c r="H10" i="1"/>
  <c r="G11" i="1"/>
  <c r="H11" i="1"/>
  <c r="G12" i="1"/>
  <c r="H12" i="1"/>
  <c r="G13" i="1"/>
  <c r="H13" i="1"/>
  <c r="G14" i="1"/>
  <c r="H14" i="1"/>
  <c r="G15" i="1"/>
  <c r="H15" i="1"/>
  <c r="G16" i="1"/>
  <c r="H16" i="1"/>
  <c r="G17" i="1"/>
  <c r="H17" i="1"/>
  <c r="G18" i="1"/>
  <c r="H18" i="1"/>
  <c r="G19" i="1"/>
  <c r="H19" i="1"/>
  <c r="G20" i="1"/>
  <c r="H20" i="1"/>
  <c r="G21" i="1"/>
  <c r="H21" i="1"/>
  <c r="G22" i="1"/>
  <c r="H22" i="1"/>
  <c r="G23" i="1"/>
  <c r="H23" i="1"/>
  <c r="G24" i="1"/>
  <c r="H24" i="1"/>
  <c r="G25" i="1"/>
  <c r="H25" i="1"/>
  <c r="G26" i="1"/>
  <c r="H26" i="1"/>
  <c r="G27" i="1"/>
  <c r="H27" i="1"/>
  <c r="G28" i="1"/>
  <c r="H28" i="1"/>
  <c r="G29" i="1"/>
  <c r="H29" i="1"/>
  <c r="G30" i="1"/>
  <c r="H30" i="1"/>
  <c r="G31" i="1"/>
  <c r="H31" i="1"/>
  <c r="G32" i="1"/>
  <c r="H32" i="1"/>
  <c r="G33" i="1"/>
  <c r="H33" i="1"/>
  <c r="G34" i="1"/>
  <c r="H34" i="1"/>
  <c r="G35" i="1"/>
  <c r="H35" i="1"/>
  <c r="G36" i="1"/>
  <c r="H36" i="1"/>
  <c r="G37" i="1"/>
  <c r="H37" i="1"/>
  <c r="G38" i="1"/>
  <c r="H38" i="1"/>
  <c r="G39" i="1"/>
  <c r="H39" i="1"/>
  <c r="G40" i="1"/>
  <c r="H40" i="1"/>
  <c r="G41" i="1"/>
  <c r="H41" i="1"/>
  <c r="G42" i="1"/>
  <c r="H42" i="1"/>
  <c r="G43" i="1"/>
  <c r="H43" i="1"/>
  <c r="G44" i="1"/>
  <c r="H44" i="1"/>
  <c r="G45" i="1"/>
  <c r="H45" i="1"/>
  <c r="G46" i="1"/>
  <c r="H46" i="1"/>
  <c r="G47" i="1"/>
  <c r="H47" i="1"/>
  <c r="G48" i="1"/>
  <c r="H48" i="1"/>
  <c r="G49" i="1"/>
  <c r="H49" i="1"/>
  <c r="G50" i="1"/>
  <c r="H50" i="1"/>
  <c r="G51" i="1"/>
  <c r="H51" i="1"/>
  <c r="G52" i="1"/>
  <c r="H52" i="1"/>
  <c r="G53" i="1"/>
  <c r="H53" i="1"/>
  <c r="G54" i="1"/>
  <c r="H54" i="1"/>
  <c r="G55" i="1"/>
  <c r="H55" i="1"/>
  <c r="G56" i="1"/>
  <c r="H56" i="1"/>
  <c r="G57" i="1"/>
  <c r="H57" i="1"/>
  <c r="G58" i="1"/>
  <c r="H58" i="1"/>
  <c r="G59" i="1"/>
  <c r="H59" i="1"/>
  <c r="G60" i="1"/>
  <c r="H60" i="1"/>
  <c r="G61" i="1"/>
  <c r="H61" i="1"/>
  <c r="G62" i="1"/>
  <c r="H62" i="1"/>
  <c r="G63" i="1"/>
  <c r="H63" i="1"/>
  <c r="G64" i="1"/>
  <c r="H64" i="1"/>
  <c r="G65" i="1"/>
  <c r="H65" i="1"/>
  <c r="G66" i="1"/>
  <c r="H66" i="1"/>
  <c r="G67" i="1"/>
  <c r="H67" i="1"/>
  <c r="G68" i="1"/>
  <c r="H68" i="1"/>
  <c r="G69" i="1"/>
  <c r="H69" i="1"/>
  <c r="G70" i="1"/>
  <c r="H70" i="1"/>
  <c r="G71" i="1"/>
  <c r="H71" i="1"/>
  <c r="G72" i="1"/>
  <c r="H72" i="1"/>
  <c r="G73" i="1"/>
  <c r="H73" i="1"/>
  <c r="G74" i="1"/>
  <c r="H74" i="1"/>
  <c r="G75" i="1"/>
  <c r="H75" i="1"/>
  <c r="G76" i="1"/>
  <c r="H76" i="1"/>
  <c r="G77" i="1"/>
  <c r="H77" i="1"/>
  <c r="G78" i="1"/>
  <c r="H78" i="1"/>
  <c r="H79" i="1"/>
  <c r="H463" i="1"/>
  <c r="H468" i="1"/>
  <c r="L403" i="1"/>
  <c r="N403" i="1"/>
  <c r="L404" i="1"/>
  <c r="N404" i="1"/>
  <c r="L405" i="1"/>
  <c r="N405" i="1"/>
  <c r="L406" i="1"/>
  <c r="N406" i="1"/>
  <c r="L407" i="1"/>
  <c r="N407" i="1"/>
  <c r="L408" i="1"/>
  <c r="N408" i="1"/>
  <c r="L409" i="1"/>
  <c r="N409" i="1"/>
  <c r="L410" i="1"/>
  <c r="N410" i="1"/>
  <c r="L411" i="1"/>
  <c r="N411" i="1"/>
  <c r="L412" i="1"/>
  <c r="N412" i="1"/>
  <c r="L413" i="1"/>
  <c r="N413" i="1"/>
  <c r="L414" i="1"/>
  <c r="N414" i="1"/>
  <c r="L415" i="1"/>
  <c r="N415" i="1"/>
  <c r="L416" i="1"/>
  <c r="N416" i="1"/>
  <c r="L417" i="1"/>
  <c r="N417" i="1"/>
  <c r="L418" i="1"/>
  <c r="N418" i="1"/>
  <c r="L419" i="1"/>
  <c r="N419" i="1"/>
  <c r="L420" i="1"/>
  <c r="N420" i="1"/>
  <c r="L421" i="1"/>
  <c r="N421" i="1"/>
  <c r="L422" i="1"/>
  <c r="N422" i="1"/>
  <c r="L423" i="1"/>
  <c r="N423" i="1"/>
  <c r="L424" i="1"/>
  <c r="N424" i="1"/>
  <c r="L425" i="1"/>
  <c r="N425" i="1"/>
  <c r="L426" i="1"/>
  <c r="N426" i="1"/>
  <c r="L427" i="1"/>
  <c r="N427" i="1"/>
  <c r="L428" i="1"/>
  <c r="N428" i="1"/>
  <c r="L429" i="1"/>
  <c r="N429" i="1"/>
  <c r="L430" i="1"/>
  <c r="N430" i="1"/>
  <c r="L431" i="1"/>
  <c r="N431" i="1"/>
  <c r="L432" i="1"/>
  <c r="N432" i="1"/>
  <c r="L433" i="1"/>
  <c r="N433" i="1"/>
  <c r="L434" i="1"/>
  <c r="N434" i="1"/>
  <c r="L435" i="1"/>
  <c r="N435" i="1"/>
  <c r="L436" i="1"/>
  <c r="N436" i="1"/>
  <c r="L437" i="1"/>
  <c r="N437" i="1"/>
  <c r="L438" i="1"/>
  <c r="N438" i="1"/>
  <c r="L439" i="1"/>
  <c r="N439" i="1"/>
  <c r="L440" i="1"/>
  <c r="N440" i="1"/>
  <c r="L441" i="1"/>
  <c r="N441" i="1"/>
  <c r="L442" i="1"/>
  <c r="N442" i="1"/>
  <c r="L443" i="1"/>
  <c r="N443" i="1"/>
  <c r="L444" i="1"/>
  <c r="N444" i="1"/>
  <c r="L445" i="1"/>
  <c r="N445" i="1"/>
  <c r="L446" i="1"/>
  <c r="N446" i="1"/>
  <c r="L447" i="1"/>
  <c r="N447" i="1"/>
  <c r="L448" i="1"/>
  <c r="N448" i="1"/>
  <c r="L449" i="1"/>
  <c r="N449" i="1"/>
  <c r="L450" i="1"/>
  <c r="N450" i="1"/>
  <c r="L451" i="1"/>
  <c r="N451" i="1"/>
  <c r="L452" i="1"/>
  <c r="N452" i="1"/>
  <c r="L453" i="1"/>
  <c r="N453" i="1"/>
  <c r="L454" i="1"/>
  <c r="N454" i="1"/>
  <c r="L455" i="1"/>
  <c r="N455" i="1"/>
  <c r="L456" i="1"/>
  <c r="N456" i="1"/>
  <c r="L457" i="1"/>
  <c r="N457" i="1"/>
  <c r="L458" i="1"/>
  <c r="N458" i="1"/>
  <c r="N459" i="1"/>
  <c r="L345" i="1"/>
  <c r="N345" i="1"/>
  <c r="L346" i="1"/>
  <c r="N346" i="1"/>
  <c r="L347" i="1"/>
  <c r="N347" i="1"/>
  <c r="L348" i="1"/>
  <c r="N348" i="1"/>
  <c r="L349" i="1"/>
  <c r="N349" i="1"/>
  <c r="L350" i="1"/>
  <c r="N350" i="1"/>
  <c r="L351" i="1"/>
  <c r="N351" i="1"/>
  <c r="L352" i="1"/>
  <c r="N352" i="1"/>
  <c r="L353" i="1"/>
  <c r="N353" i="1"/>
  <c r="L354" i="1"/>
  <c r="N354" i="1"/>
  <c r="L355" i="1"/>
  <c r="N355" i="1"/>
  <c r="L356" i="1"/>
  <c r="N356" i="1"/>
  <c r="L357" i="1"/>
  <c r="N357" i="1"/>
  <c r="L358" i="1"/>
  <c r="N358" i="1"/>
  <c r="L359" i="1"/>
  <c r="N359" i="1"/>
  <c r="L360" i="1"/>
  <c r="N360" i="1"/>
  <c r="L361" i="1"/>
  <c r="N361" i="1"/>
  <c r="L362" i="1"/>
  <c r="N362" i="1"/>
  <c r="L363" i="1"/>
  <c r="N363" i="1"/>
  <c r="L364" i="1"/>
  <c r="N364" i="1"/>
  <c r="L365" i="1"/>
  <c r="N365" i="1"/>
  <c r="L366" i="1"/>
  <c r="N366" i="1"/>
  <c r="L367" i="1"/>
  <c r="N367" i="1"/>
  <c r="L368" i="1"/>
  <c r="N368" i="1"/>
  <c r="L369" i="1"/>
  <c r="N369" i="1"/>
  <c r="L370" i="1"/>
  <c r="N370" i="1"/>
  <c r="L371" i="1"/>
  <c r="N371" i="1"/>
  <c r="L372" i="1"/>
  <c r="N372" i="1"/>
  <c r="L373" i="1"/>
  <c r="N373" i="1"/>
  <c r="L374" i="1"/>
  <c r="N374" i="1"/>
  <c r="L375" i="1"/>
  <c r="N375" i="1"/>
  <c r="L376" i="1"/>
  <c r="N376" i="1"/>
  <c r="L377" i="1"/>
  <c r="N377" i="1"/>
  <c r="L378" i="1"/>
  <c r="N378" i="1"/>
  <c r="L379" i="1"/>
  <c r="N379" i="1"/>
  <c r="L380" i="1"/>
  <c r="N380" i="1"/>
  <c r="L381" i="1"/>
  <c r="N381" i="1"/>
  <c r="L382" i="1"/>
  <c r="N382" i="1"/>
  <c r="L383" i="1"/>
  <c r="N383" i="1"/>
  <c r="L384" i="1"/>
  <c r="N384" i="1"/>
  <c r="L385" i="1"/>
  <c r="N385" i="1"/>
  <c r="L386" i="1"/>
  <c r="N386" i="1"/>
  <c r="L387" i="1"/>
  <c r="N387" i="1"/>
  <c r="L388" i="1"/>
  <c r="N388" i="1"/>
  <c r="L389" i="1"/>
  <c r="N389" i="1"/>
  <c r="L390" i="1"/>
  <c r="N390" i="1"/>
  <c r="L391" i="1"/>
  <c r="N391" i="1"/>
  <c r="L392" i="1"/>
  <c r="N392" i="1"/>
  <c r="L393" i="1"/>
  <c r="N393" i="1"/>
  <c r="L394" i="1"/>
  <c r="N394" i="1"/>
  <c r="L395" i="1"/>
  <c r="N395" i="1"/>
  <c r="L396" i="1"/>
  <c r="N396" i="1"/>
  <c r="L397" i="1"/>
  <c r="N397" i="1"/>
  <c r="L398" i="1"/>
  <c r="N398" i="1"/>
  <c r="L399" i="1"/>
  <c r="N399" i="1"/>
  <c r="L400" i="1"/>
  <c r="N400" i="1"/>
  <c r="N401" i="1"/>
  <c r="L220" i="1"/>
  <c r="N220" i="1"/>
  <c r="L221" i="1"/>
  <c r="N221" i="1"/>
  <c r="L222" i="1"/>
  <c r="N222" i="1"/>
  <c r="L223" i="1"/>
  <c r="N223" i="1"/>
  <c r="L224" i="1"/>
  <c r="N224" i="1"/>
  <c r="L225" i="1"/>
  <c r="N225" i="1"/>
  <c r="L226" i="1"/>
  <c r="N226" i="1"/>
  <c r="L227" i="1"/>
  <c r="N227" i="1"/>
  <c r="L228" i="1"/>
  <c r="N228" i="1"/>
  <c r="L229" i="1"/>
  <c r="N229" i="1"/>
  <c r="L230" i="1"/>
  <c r="N230" i="1"/>
  <c r="L231" i="1"/>
  <c r="N231" i="1"/>
  <c r="L232" i="1"/>
  <c r="N232" i="1"/>
  <c r="L233" i="1"/>
  <c r="N233" i="1"/>
  <c r="L234" i="1"/>
  <c r="N234" i="1"/>
  <c r="L235" i="1"/>
  <c r="N235" i="1"/>
  <c r="L236" i="1"/>
  <c r="N236" i="1"/>
  <c r="L237" i="1"/>
  <c r="N237" i="1"/>
  <c r="L238" i="1"/>
  <c r="N238" i="1"/>
  <c r="L239" i="1"/>
  <c r="N239" i="1"/>
  <c r="L240" i="1"/>
  <c r="N240" i="1"/>
  <c r="L241" i="1"/>
  <c r="N241" i="1"/>
  <c r="L242" i="1"/>
  <c r="N242" i="1"/>
  <c r="L243" i="1"/>
  <c r="N243" i="1"/>
  <c r="L244" i="1"/>
  <c r="N244" i="1"/>
  <c r="L245" i="1"/>
  <c r="N245" i="1"/>
  <c r="L246" i="1"/>
  <c r="N246" i="1"/>
  <c r="L247" i="1"/>
  <c r="N247" i="1"/>
  <c r="L248" i="1"/>
  <c r="N248" i="1"/>
  <c r="L249" i="1"/>
  <c r="N249" i="1"/>
  <c r="L250" i="1"/>
  <c r="N250" i="1"/>
  <c r="L251" i="1"/>
  <c r="N251" i="1"/>
  <c r="L252" i="1"/>
  <c r="N252" i="1"/>
  <c r="L253" i="1"/>
  <c r="N253" i="1"/>
  <c r="L254" i="1"/>
  <c r="N254" i="1"/>
  <c r="L255" i="1"/>
  <c r="N255" i="1"/>
  <c r="L256" i="1"/>
  <c r="N256" i="1"/>
  <c r="L257" i="1"/>
  <c r="N257" i="1"/>
  <c r="L258" i="1"/>
  <c r="N258" i="1"/>
  <c r="L259" i="1"/>
  <c r="N259" i="1"/>
  <c r="L260" i="1"/>
  <c r="N260" i="1"/>
  <c r="L261" i="1"/>
  <c r="N261" i="1"/>
  <c r="L262" i="1"/>
  <c r="N262" i="1"/>
  <c r="L263" i="1"/>
  <c r="N263" i="1"/>
  <c r="L264" i="1"/>
  <c r="N264" i="1"/>
  <c r="L265" i="1"/>
  <c r="N265" i="1"/>
  <c r="L266" i="1"/>
  <c r="N266" i="1"/>
  <c r="L267" i="1"/>
  <c r="N267" i="1"/>
  <c r="L268" i="1"/>
  <c r="N268" i="1"/>
  <c r="L269" i="1"/>
  <c r="N269" i="1"/>
  <c r="L270" i="1"/>
  <c r="N270" i="1"/>
  <c r="L271" i="1"/>
  <c r="N271" i="1"/>
  <c r="L272" i="1"/>
  <c r="N272" i="1"/>
  <c r="L273" i="1"/>
  <c r="N273" i="1"/>
  <c r="L274" i="1"/>
  <c r="N274" i="1"/>
  <c r="L275" i="1"/>
  <c r="N275" i="1"/>
  <c r="L276" i="1"/>
  <c r="N276" i="1"/>
  <c r="L277" i="1"/>
  <c r="N277" i="1"/>
  <c r="L278" i="1"/>
  <c r="N278" i="1"/>
  <c r="L279" i="1"/>
  <c r="N279" i="1"/>
  <c r="L280" i="1"/>
  <c r="N280" i="1"/>
  <c r="L281" i="1"/>
  <c r="N281" i="1"/>
  <c r="L282" i="1"/>
  <c r="N282" i="1"/>
  <c r="L283" i="1"/>
  <c r="N283" i="1"/>
  <c r="L284" i="1"/>
  <c r="N284" i="1"/>
  <c r="L285" i="1"/>
  <c r="N285" i="1"/>
  <c r="L286" i="1"/>
  <c r="N286" i="1"/>
  <c r="L287" i="1"/>
  <c r="N287" i="1"/>
  <c r="L288" i="1"/>
  <c r="N288" i="1"/>
  <c r="L289" i="1"/>
  <c r="N289" i="1"/>
  <c r="L290" i="1"/>
  <c r="N290" i="1"/>
  <c r="L291" i="1"/>
  <c r="N291" i="1"/>
  <c r="L292" i="1"/>
  <c r="N292" i="1"/>
  <c r="L293" i="1"/>
  <c r="N293" i="1"/>
  <c r="L294" i="1"/>
  <c r="N294" i="1"/>
  <c r="L295" i="1"/>
  <c r="N295" i="1"/>
  <c r="L296" i="1"/>
  <c r="N296" i="1"/>
  <c r="L297" i="1"/>
  <c r="N297" i="1"/>
  <c r="L298" i="1"/>
  <c r="N298" i="1"/>
  <c r="L299" i="1"/>
  <c r="N299" i="1"/>
  <c r="L300" i="1"/>
  <c r="N300" i="1"/>
  <c r="L301" i="1"/>
  <c r="N301" i="1"/>
  <c r="L302" i="1"/>
  <c r="N302" i="1"/>
  <c r="L303" i="1"/>
  <c r="N303" i="1"/>
  <c r="L304" i="1"/>
  <c r="N304" i="1"/>
  <c r="L305" i="1"/>
  <c r="N305" i="1"/>
  <c r="L306" i="1"/>
  <c r="N306" i="1"/>
  <c r="L307" i="1"/>
  <c r="N307" i="1"/>
  <c r="L308" i="1"/>
  <c r="N308" i="1"/>
  <c r="L309" i="1"/>
  <c r="N309" i="1"/>
  <c r="L310" i="1"/>
  <c r="N310" i="1"/>
  <c r="L311" i="1"/>
  <c r="N311" i="1"/>
  <c r="L312" i="1"/>
  <c r="N312" i="1"/>
  <c r="L313" i="1"/>
  <c r="N313" i="1"/>
  <c r="L314" i="1"/>
  <c r="N314" i="1"/>
  <c r="L315" i="1"/>
  <c r="N315" i="1"/>
  <c r="L316" i="1"/>
  <c r="N316" i="1"/>
  <c r="L317" i="1"/>
  <c r="N317" i="1"/>
  <c r="L318" i="1"/>
  <c r="N318" i="1"/>
  <c r="L319" i="1"/>
  <c r="N319" i="1"/>
  <c r="L320" i="1"/>
  <c r="N320" i="1"/>
  <c r="L321" i="1"/>
  <c r="N321" i="1"/>
  <c r="L322" i="1"/>
  <c r="N322" i="1"/>
  <c r="L323" i="1"/>
  <c r="N323" i="1"/>
  <c r="L324" i="1"/>
  <c r="N324" i="1"/>
  <c r="L325" i="1"/>
  <c r="N325" i="1"/>
  <c r="L326" i="1"/>
  <c r="N326" i="1"/>
  <c r="L327" i="1"/>
  <c r="N327" i="1"/>
  <c r="L328" i="1"/>
  <c r="N328" i="1"/>
  <c r="L329" i="1"/>
  <c r="N329" i="1"/>
  <c r="L330" i="1"/>
  <c r="N330" i="1"/>
  <c r="L331" i="1"/>
  <c r="N331" i="1"/>
  <c r="L332" i="1"/>
  <c r="N332" i="1"/>
  <c r="L333" i="1"/>
  <c r="N333" i="1"/>
  <c r="L334" i="1"/>
  <c r="N334" i="1"/>
  <c r="L335" i="1"/>
  <c r="N335" i="1"/>
  <c r="L336" i="1"/>
  <c r="N336" i="1"/>
  <c r="L337" i="1"/>
  <c r="N337" i="1"/>
  <c r="L338" i="1"/>
  <c r="N338" i="1"/>
  <c r="L339" i="1"/>
  <c r="N339" i="1"/>
  <c r="L340" i="1"/>
  <c r="N340" i="1"/>
  <c r="L341" i="1"/>
  <c r="N341" i="1"/>
  <c r="L342" i="1"/>
  <c r="N342" i="1"/>
  <c r="N343" i="1"/>
  <c r="L81" i="1"/>
  <c r="N81" i="1"/>
  <c r="L82" i="1"/>
  <c r="N82" i="1"/>
  <c r="L83" i="1"/>
  <c r="N83" i="1"/>
  <c r="L84" i="1"/>
  <c r="N84" i="1"/>
  <c r="L85" i="1"/>
  <c r="N85" i="1"/>
  <c r="L86" i="1"/>
  <c r="N86" i="1"/>
  <c r="L87" i="1"/>
  <c r="N87" i="1"/>
  <c r="L88" i="1"/>
  <c r="N88" i="1"/>
  <c r="L89" i="1"/>
  <c r="N89" i="1"/>
  <c r="L90" i="1"/>
  <c r="N90" i="1"/>
  <c r="L91" i="1"/>
  <c r="N91" i="1"/>
  <c r="L92" i="1"/>
  <c r="N92" i="1"/>
  <c r="L93" i="1"/>
  <c r="N93" i="1"/>
  <c r="L94" i="1"/>
  <c r="N94" i="1"/>
  <c r="L95" i="1"/>
  <c r="N95" i="1"/>
  <c r="L96" i="1"/>
  <c r="N96" i="1"/>
  <c r="L97" i="1"/>
  <c r="N97" i="1"/>
  <c r="L98" i="1"/>
  <c r="N98" i="1"/>
  <c r="L99" i="1"/>
  <c r="N99" i="1"/>
  <c r="L100" i="1"/>
  <c r="N100" i="1"/>
  <c r="L101" i="1"/>
  <c r="N101" i="1"/>
  <c r="L102" i="1"/>
  <c r="N102" i="1"/>
  <c r="L103" i="1"/>
  <c r="N103" i="1"/>
  <c r="L104" i="1"/>
  <c r="N104" i="1"/>
  <c r="L105" i="1"/>
  <c r="N105" i="1"/>
  <c r="L106" i="1"/>
  <c r="N106" i="1"/>
  <c r="L107" i="1"/>
  <c r="N107" i="1"/>
  <c r="L108" i="1"/>
  <c r="N108" i="1"/>
  <c r="L109" i="1"/>
  <c r="N109" i="1"/>
  <c r="L110" i="1"/>
  <c r="N110" i="1"/>
  <c r="L111" i="1"/>
  <c r="N111" i="1"/>
  <c r="L112" i="1"/>
  <c r="N112" i="1"/>
  <c r="L113" i="1"/>
  <c r="N113" i="1"/>
  <c r="L114" i="1"/>
  <c r="N114" i="1"/>
  <c r="L115" i="1"/>
  <c r="N115" i="1"/>
  <c r="L116" i="1"/>
  <c r="N116" i="1"/>
  <c r="L117" i="1"/>
  <c r="N117" i="1"/>
  <c r="L118" i="1"/>
  <c r="N118" i="1"/>
  <c r="L119" i="1"/>
  <c r="N119" i="1"/>
  <c r="L120" i="1"/>
  <c r="N120" i="1"/>
  <c r="L121" i="1"/>
  <c r="N121" i="1"/>
  <c r="L122" i="1"/>
  <c r="N122" i="1"/>
  <c r="L123" i="1"/>
  <c r="N123" i="1"/>
  <c r="L124" i="1"/>
  <c r="N124" i="1"/>
  <c r="L125" i="1"/>
  <c r="N125" i="1"/>
  <c r="L126" i="1"/>
  <c r="N126" i="1"/>
  <c r="L127" i="1"/>
  <c r="N127" i="1"/>
  <c r="L128" i="1"/>
  <c r="N128" i="1"/>
  <c r="L129" i="1"/>
  <c r="N129" i="1"/>
  <c r="L130" i="1"/>
  <c r="N130" i="1"/>
  <c r="L131" i="1"/>
  <c r="N131" i="1"/>
  <c r="L132" i="1"/>
  <c r="N132" i="1"/>
  <c r="L133" i="1"/>
  <c r="N133" i="1"/>
  <c r="L134" i="1"/>
  <c r="N134" i="1"/>
  <c r="L135" i="1"/>
  <c r="N135" i="1"/>
  <c r="L136" i="1"/>
  <c r="N136" i="1"/>
  <c r="L137" i="1"/>
  <c r="N137" i="1"/>
  <c r="L138" i="1"/>
  <c r="N138" i="1"/>
  <c r="L139" i="1"/>
  <c r="N139" i="1"/>
  <c r="L140" i="1"/>
  <c r="N140" i="1"/>
  <c r="L141" i="1"/>
  <c r="N141" i="1"/>
  <c r="L142" i="1"/>
  <c r="N142" i="1"/>
  <c r="L143" i="1"/>
  <c r="N143" i="1"/>
  <c r="L144" i="1"/>
  <c r="N144" i="1"/>
  <c r="L145" i="1"/>
  <c r="N145" i="1"/>
  <c r="L146" i="1"/>
  <c r="N146" i="1"/>
  <c r="L147" i="1"/>
  <c r="N147" i="1"/>
  <c r="L148" i="1"/>
  <c r="N148" i="1"/>
  <c r="L149" i="1"/>
  <c r="N149" i="1"/>
  <c r="L150" i="1"/>
  <c r="N150" i="1"/>
  <c r="L151" i="1"/>
  <c r="N151" i="1"/>
  <c r="L152" i="1"/>
  <c r="N152" i="1"/>
  <c r="L153" i="1"/>
  <c r="N153" i="1"/>
  <c r="L154" i="1"/>
  <c r="N154" i="1"/>
  <c r="L155" i="1"/>
  <c r="N155" i="1"/>
  <c r="L156" i="1"/>
  <c r="N156" i="1"/>
  <c r="L157" i="1"/>
  <c r="N157" i="1"/>
  <c r="L158" i="1"/>
  <c r="N158" i="1"/>
  <c r="L159" i="1"/>
  <c r="N159" i="1"/>
  <c r="L160" i="1"/>
  <c r="N160" i="1"/>
  <c r="L161" i="1"/>
  <c r="N161" i="1"/>
  <c r="L162" i="1"/>
  <c r="N162" i="1"/>
  <c r="L163" i="1"/>
  <c r="N163" i="1"/>
  <c r="L164" i="1"/>
  <c r="N164" i="1"/>
  <c r="L165" i="1"/>
  <c r="N165" i="1"/>
  <c r="L166" i="1"/>
  <c r="N166" i="1"/>
  <c r="L167" i="1"/>
  <c r="N167" i="1"/>
  <c r="L168" i="1"/>
  <c r="N168" i="1"/>
  <c r="L169" i="1"/>
  <c r="N169" i="1"/>
  <c r="L170" i="1"/>
  <c r="N170" i="1"/>
  <c r="L171" i="1"/>
  <c r="N171" i="1"/>
  <c r="L172" i="1"/>
  <c r="N172" i="1"/>
  <c r="L173" i="1"/>
  <c r="N173" i="1"/>
  <c r="L174" i="1"/>
  <c r="N174" i="1"/>
  <c r="L175" i="1"/>
  <c r="N175" i="1"/>
  <c r="L176" i="1"/>
  <c r="N176" i="1"/>
  <c r="L177" i="1"/>
  <c r="N177" i="1"/>
  <c r="L178" i="1"/>
  <c r="N178" i="1"/>
  <c r="L179" i="1"/>
  <c r="N179" i="1"/>
  <c r="L180" i="1"/>
  <c r="N180" i="1"/>
  <c r="L181" i="1"/>
  <c r="N181" i="1"/>
  <c r="L182" i="1"/>
  <c r="N182" i="1"/>
  <c r="L183" i="1"/>
  <c r="N183" i="1"/>
  <c r="L184" i="1"/>
  <c r="N184" i="1"/>
  <c r="L185" i="1"/>
  <c r="N185" i="1"/>
  <c r="L186" i="1"/>
  <c r="N186" i="1"/>
  <c r="L187" i="1"/>
  <c r="N187" i="1"/>
  <c r="L188" i="1"/>
  <c r="N188" i="1"/>
  <c r="L189" i="1"/>
  <c r="N189" i="1"/>
  <c r="L190" i="1"/>
  <c r="N190" i="1"/>
  <c r="L191" i="1"/>
  <c r="N191" i="1"/>
  <c r="L192" i="1"/>
  <c r="N192" i="1"/>
  <c r="L193" i="1"/>
  <c r="N193" i="1"/>
  <c r="L194" i="1"/>
  <c r="N194" i="1"/>
  <c r="L195" i="1"/>
  <c r="N195" i="1"/>
  <c r="L196" i="1"/>
  <c r="N196" i="1"/>
  <c r="L197" i="1"/>
  <c r="N197" i="1"/>
  <c r="L198" i="1"/>
  <c r="N198" i="1"/>
  <c r="L199" i="1"/>
  <c r="N199" i="1"/>
  <c r="L200" i="1"/>
  <c r="N200" i="1"/>
  <c r="L201" i="1"/>
  <c r="N201" i="1"/>
  <c r="L202" i="1"/>
  <c r="N202" i="1"/>
  <c r="L203" i="1"/>
  <c r="N203" i="1"/>
  <c r="L204" i="1"/>
  <c r="N204" i="1"/>
  <c r="L205" i="1"/>
  <c r="N205" i="1"/>
  <c r="L206" i="1"/>
  <c r="N206" i="1"/>
  <c r="L207" i="1"/>
  <c r="N207" i="1"/>
  <c r="L208" i="1"/>
  <c r="N208" i="1"/>
  <c r="L209" i="1"/>
  <c r="N209" i="1"/>
  <c r="L210" i="1"/>
  <c r="N210" i="1"/>
  <c r="L211" i="1"/>
  <c r="N211" i="1"/>
  <c r="L212" i="1"/>
  <c r="N212" i="1"/>
  <c r="L213" i="1"/>
  <c r="N213" i="1"/>
  <c r="L214" i="1"/>
  <c r="N214" i="1"/>
  <c r="L215" i="1"/>
  <c r="N215" i="1"/>
  <c r="L216" i="1"/>
  <c r="N216" i="1"/>
  <c r="L217" i="1"/>
  <c r="N217" i="1"/>
  <c r="N218" i="1"/>
  <c r="L3" i="1"/>
  <c r="N3" i="1"/>
  <c r="L4" i="1"/>
  <c r="N4" i="1"/>
  <c r="L5" i="1"/>
  <c r="N5" i="1"/>
  <c r="L6" i="1"/>
  <c r="N6" i="1"/>
  <c r="L7" i="1"/>
  <c r="N7" i="1"/>
  <c r="L8" i="1"/>
  <c r="N8" i="1"/>
  <c r="L9" i="1"/>
  <c r="N9" i="1"/>
  <c r="L10" i="1"/>
  <c r="N10" i="1"/>
  <c r="L11" i="1"/>
  <c r="N11" i="1"/>
  <c r="L12" i="1"/>
  <c r="N12" i="1"/>
  <c r="L13" i="1"/>
  <c r="N13" i="1"/>
  <c r="L14" i="1"/>
  <c r="N14" i="1"/>
  <c r="L15" i="1"/>
  <c r="N15" i="1"/>
  <c r="L16" i="1"/>
  <c r="N16" i="1"/>
  <c r="L17" i="1"/>
  <c r="N17" i="1"/>
  <c r="L18" i="1"/>
  <c r="N18" i="1"/>
  <c r="L19" i="1"/>
  <c r="N19" i="1"/>
  <c r="L20" i="1"/>
  <c r="N20" i="1"/>
  <c r="L21" i="1"/>
  <c r="N21" i="1"/>
  <c r="L22" i="1"/>
  <c r="N22" i="1"/>
  <c r="L23" i="1"/>
  <c r="N23" i="1"/>
  <c r="L24" i="1"/>
  <c r="N24" i="1"/>
  <c r="L25" i="1"/>
  <c r="N25" i="1"/>
  <c r="L26" i="1"/>
  <c r="N26" i="1"/>
  <c r="L27" i="1"/>
  <c r="N27" i="1"/>
  <c r="L28" i="1"/>
  <c r="N28" i="1"/>
  <c r="L29" i="1"/>
  <c r="N29" i="1"/>
  <c r="L30" i="1"/>
  <c r="N30" i="1"/>
  <c r="L31" i="1"/>
  <c r="N31" i="1"/>
  <c r="L32" i="1"/>
  <c r="N32" i="1"/>
  <c r="L33" i="1"/>
  <c r="N33" i="1"/>
  <c r="L34" i="1"/>
  <c r="N34" i="1"/>
  <c r="L35" i="1"/>
  <c r="N35" i="1"/>
  <c r="L36" i="1"/>
  <c r="N36" i="1"/>
  <c r="L37" i="1"/>
  <c r="N37" i="1"/>
  <c r="L38" i="1"/>
  <c r="N38" i="1"/>
  <c r="L39" i="1"/>
  <c r="N39" i="1"/>
  <c r="L40" i="1"/>
  <c r="N40" i="1"/>
  <c r="L41" i="1"/>
  <c r="N41" i="1"/>
  <c r="L42" i="1"/>
  <c r="N42" i="1"/>
  <c r="L43" i="1"/>
  <c r="N43" i="1"/>
  <c r="L44" i="1"/>
  <c r="N44" i="1"/>
  <c r="L45" i="1"/>
  <c r="N45" i="1"/>
  <c r="L46" i="1"/>
  <c r="N46" i="1"/>
  <c r="L47" i="1"/>
  <c r="N47" i="1"/>
  <c r="L48" i="1"/>
  <c r="N48" i="1"/>
  <c r="L49" i="1"/>
  <c r="N49" i="1"/>
  <c r="L50" i="1"/>
  <c r="N50" i="1"/>
  <c r="L51" i="1"/>
  <c r="N51" i="1"/>
  <c r="L52" i="1"/>
  <c r="N52" i="1"/>
  <c r="L53" i="1"/>
  <c r="N53" i="1"/>
  <c r="L54" i="1"/>
  <c r="N54" i="1"/>
  <c r="L55" i="1"/>
  <c r="N55" i="1"/>
  <c r="L56" i="1"/>
  <c r="N56" i="1"/>
  <c r="L57" i="1"/>
  <c r="N57" i="1"/>
  <c r="L58" i="1"/>
  <c r="N58" i="1"/>
  <c r="L59" i="1"/>
  <c r="N59" i="1"/>
  <c r="L60" i="1"/>
  <c r="N60" i="1"/>
  <c r="L61" i="1"/>
  <c r="N61" i="1"/>
  <c r="L62" i="1"/>
  <c r="N62" i="1"/>
  <c r="L63" i="1"/>
  <c r="N63" i="1"/>
  <c r="L64" i="1"/>
  <c r="N64" i="1"/>
  <c r="L65" i="1"/>
  <c r="N65" i="1"/>
  <c r="L66" i="1"/>
  <c r="N66" i="1"/>
  <c r="L67" i="1"/>
  <c r="N67" i="1"/>
  <c r="L68" i="1"/>
  <c r="N68" i="1"/>
  <c r="L69" i="1"/>
  <c r="N69" i="1"/>
  <c r="L70" i="1"/>
  <c r="N70" i="1"/>
  <c r="L71" i="1"/>
  <c r="N71" i="1"/>
  <c r="L72" i="1"/>
  <c r="N72" i="1"/>
  <c r="L73" i="1"/>
  <c r="N73" i="1"/>
  <c r="L74" i="1"/>
  <c r="N74" i="1"/>
  <c r="L75" i="1"/>
  <c r="N75" i="1"/>
  <c r="L76" i="1"/>
  <c r="N76" i="1"/>
  <c r="L77" i="1"/>
  <c r="N77" i="1"/>
  <c r="L78" i="1"/>
  <c r="N78" i="1"/>
  <c r="N79" i="1"/>
  <c r="N463" i="1"/>
  <c r="L459" i="1"/>
  <c r="L401" i="1"/>
  <c r="L343" i="1"/>
  <c r="L218" i="1"/>
  <c r="L79" i="1"/>
  <c r="L463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463" i="1"/>
  <c r="G459" i="1"/>
  <c r="G401" i="1"/>
  <c r="G343" i="1"/>
  <c r="G218" i="1"/>
  <c r="G79" i="1"/>
  <c r="G463" i="1"/>
  <c r="F459" i="1"/>
  <c r="F401" i="1"/>
  <c r="F343" i="1"/>
  <c r="F218" i="1"/>
  <c r="F79" i="1"/>
  <c r="F463" i="1"/>
  <c r="O459" i="1"/>
  <c r="M459" i="1"/>
  <c r="O401" i="1"/>
  <c r="M401" i="1"/>
  <c r="O343" i="1"/>
  <c r="M343" i="1"/>
  <c r="O218" i="1"/>
  <c r="M218" i="1"/>
  <c r="O79" i="1"/>
  <c r="M79" i="1"/>
  <c r="L74" i="6"/>
  <c r="N74" i="6"/>
  <c r="L75" i="6"/>
  <c r="N75" i="6"/>
  <c r="L76" i="6"/>
  <c r="N76" i="6"/>
  <c r="L77" i="6"/>
  <c r="N77" i="6"/>
  <c r="L78" i="6"/>
  <c r="N78" i="6"/>
  <c r="L79" i="6"/>
  <c r="N79" i="6"/>
  <c r="L80" i="6"/>
  <c r="N80" i="6"/>
  <c r="L81" i="6"/>
  <c r="N81" i="6"/>
  <c r="L82" i="6"/>
  <c r="N82" i="6"/>
  <c r="L83" i="6"/>
  <c r="N83" i="6"/>
  <c r="L84" i="6"/>
  <c r="N84" i="6"/>
  <c r="L85" i="6"/>
  <c r="N85" i="6"/>
  <c r="L86" i="6"/>
  <c r="N86" i="6"/>
  <c r="L87" i="6"/>
  <c r="N87" i="6"/>
  <c r="L88" i="6"/>
  <c r="N88" i="6"/>
  <c r="L89" i="6"/>
  <c r="N89" i="6"/>
  <c r="L90" i="6"/>
  <c r="N90" i="6"/>
  <c r="L91" i="6"/>
  <c r="N91" i="6"/>
  <c r="L92" i="6"/>
  <c r="N92" i="6"/>
  <c r="L93" i="6"/>
  <c r="N93" i="6"/>
  <c r="L94" i="6"/>
  <c r="N94" i="6"/>
  <c r="L95" i="6"/>
  <c r="N95" i="6"/>
  <c r="L96" i="6"/>
  <c r="N96" i="6"/>
  <c r="L97" i="6"/>
  <c r="N97" i="6"/>
  <c r="L98" i="6"/>
  <c r="N98" i="6"/>
  <c r="L99" i="6"/>
  <c r="N99" i="6"/>
  <c r="L100" i="6"/>
  <c r="N100" i="6"/>
  <c r="L101" i="6"/>
  <c r="N101" i="6"/>
  <c r="L102" i="6"/>
  <c r="N102" i="6"/>
  <c r="L103" i="6"/>
  <c r="N103" i="6"/>
  <c r="L104" i="6"/>
  <c r="N104" i="6"/>
  <c r="L105" i="6"/>
  <c r="N105" i="6"/>
  <c r="L106" i="6"/>
  <c r="N106" i="6"/>
  <c r="L107" i="6"/>
  <c r="N107" i="6"/>
  <c r="L108" i="6"/>
  <c r="N108" i="6"/>
  <c r="N109" i="6"/>
  <c r="L31" i="6"/>
  <c r="N31" i="6"/>
  <c r="L32" i="6"/>
  <c r="N32" i="6"/>
  <c r="L33" i="6"/>
  <c r="N33" i="6"/>
  <c r="L34" i="6"/>
  <c r="N34" i="6"/>
  <c r="L35" i="6"/>
  <c r="N35" i="6"/>
  <c r="L36" i="6"/>
  <c r="N36" i="6"/>
  <c r="L37" i="6"/>
  <c r="N37" i="6"/>
  <c r="L38" i="6"/>
  <c r="N38" i="6"/>
  <c r="L39" i="6"/>
  <c r="N39" i="6"/>
  <c r="L40" i="6"/>
  <c r="N40" i="6"/>
  <c r="L41" i="6"/>
  <c r="N41" i="6"/>
  <c r="L42" i="6"/>
  <c r="N42" i="6"/>
  <c r="L43" i="6"/>
  <c r="N43" i="6"/>
  <c r="L44" i="6"/>
  <c r="N44" i="6"/>
  <c r="L45" i="6"/>
  <c r="N45" i="6"/>
  <c r="L46" i="6"/>
  <c r="N46" i="6"/>
  <c r="L47" i="6"/>
  <c r="N47" i="6"/>
  <c r="L48" i="6"/>
  <c r="N48" i="6"/>
  <c r="L49" i="6"/>
  <c r="N49" i="6"/>
  <c r="L50" i="6"/>
  <c r="N50" i="6"/>
  <c r="L51" i="6"/>
  <c r="N51" i="6"/>
  <c r="L52" i="6"/>
  <c r="N52" i="6"/>
  <c r="L53" i="6"/>
  <c r="N53" i="6"/>
  <c r="L54" i="6"/>
  <c r="N54" i="6"/>
  <c r="L55" i="6"/>
  <c r="N55" i="6"/>
  <c r="L56" i="6"/>
  <c r="N56" i="6"/>
  <c r="L57" i="6"/>
  <c r="N57" i="6"/>
  <c r="L58" i="6"/>
  <c r="N58" i="6"/>
  <c r="L59" i="6"/>
  <c r="N59" i="6"/>
  <c r="L60" i="6"/>
  <c r="N60" i="6"/>
  <c r="L61" i="6"/>
  <c r="N61" i="6"/>
  <c r="L62" i="6"/>
  <c r="N62" i="6"/>
  <c r="L63" i="6"/>
  <c r="N63" i="6"/>
  <c r="L64" i="6"/>
  <c r="N64" i="6"/>
  <c r="L65" i="6"/>
  <c r="N65" i="6"/>
  <c r="L66" i="6"/>
  <c r="N66" i="6"/>
  <c r="L67" i="6"/>
  <c r="N67" i="6"/>
  <c r="L68" i="6"/>
  <c r="N68" i="6"/>
  <c r="L69" i="6"/>
  <c r="N69" i="6"/>
  <c r="L70" i="6"/>
  <c r="N70" i="6"/>
  <c r="L71" i="6"/>
  <c r="N71" i="6"/>
  <c r="N72" i="6"/>
  <c r="L3" i="6"/>
  <c r="N3" i="6"/>
  <c r="L4" i="6"/>
  <c r="N4" i="6"/>
  <c r="L5" i="6"/>
  <c r="N5" i="6"/>
  <c r="L6" i="6"/>
  <c r="N6" i="6"/>
  <c r="L7" i="6"/>
  <c r="N7" i="6"/>
  <c r="L8" i="6"/>
  <c r="N8" i="6"/>
  <c r="L9" i="6"/>
  <c r="N9" i="6"/>
  <c r="L10" i="6"/>
  <c r="N10" i="6"/>
  <c r="L11" i="6"/>
  <c r="N11" i="6"/>
  <c r="L12" i="6"/>
  <c r="N12" i="6"/>
  <c r="L13" i="6"/>
  <c r="N13" i="6"/>
  <c r="L14" i="6"/>
  <c r="N14" i="6"/>
  <c r="L15" i="6"/>
  <c r="N15" i="6"/>
  <c r="L16" i="6"/>
  <c r="N16" i="6"/>
  <c r="L17" i="6"/>
  <c r="N17" i="6"/>
  <c r="L18" i="6"/>
  <c r="N18" i="6"/>
  <c r="L19" i="6"/>
  <c r="N19" i="6"/>
  <c r="L20" i="6"/>
  <c r="N20" i="6"/>
  <c r="L21" i="6"/>
  <c r="N21" i="6"/>
  <c r="L22" i="6"/>
  <c r="N22" i="6"/>
  <c r="L23" i="6"/>
  <c r="N23" i="6"/>
  <c r="L24" i="6"/>
  <c r="N24" i="6"/>
  <c r="L25" i="6"/>
  <c r="N25" i="6"/>
  <c r="L26" i="6"/>
  <c r="N26" i="6"/>
  <c r="L27" i="6"/>
  <c r="N27" i="6"/>
  <c r="L28" i="6"/>
  <c r="N28" i="6"/>
  <c r="N29" i="6"/>
  <c r="N112" i="6"/>
  <c r="L109" i="6"/>
  <c r="L72" i="6"/>
  <c r="L29" i="6"/>
  <c r="L112" i="6"/>
  <c r="J74" i="6"/>
  <c r="J75" i="6"/>
  <c r="J76" i="6"/>
  <c r="J77" i="6"/>
  <c r="J78" i="6"/>
  <c r="J79" i="6"/>
  <c r="J80" i="6"/>
  <c r="J81" i="6"/>
  <c r="J82" i="6"/>
  <c r="J83" i="6"/>
  <c r="J84" i="6"/>
  <c r="J85" i="6"/>
  <c r="J86" i="6"/>
  <c r="J87" i="6"/>
  <c r="J88" i="6"/>
  <c r="J89" i="6"/>
  <c r="J90" i="6"/>
  <c r="J91" i="6"/>
  <c r="J92" i="6"/>
  <c r="J93" i="6"/>
  <c r="J94" i="6"/>
  <c r="J95" i="6"/>
  <c r="J96" i="6"/>
  <c r="J97" i="6"/>
  <c r="J98" i="6"/>
  <c r="J99" i="6"/>
  <c r="J100" i="6"/>
  <c r="J101" i="6"/>
  <c r="J102" i="6"/>
  <c r="J103" i="6"/>
  <c r="J104" i="6"/>
  <c r="J105" i="6"/>
  <c r="J106" i="6"/>
  <c r="J107" i="6"/>
  <c r="J108" i="6"/>
  <c r="J109" i="6"/>
  <c r="J31" i="6"/>
  <c r="J32" i="6"/>
  <c r="J33" i="6"/>
  <c r="J34" i="6"/>
  <c r="J35" i="6"/>
  <c r="J36" i="6"/>
  <c r="J37" i="6"/>
  <c r="J38" i="6"/>
  <c r="J39" i="6"/>
  <c r="J40" i="6"/>
  <c r="J41" i="6"/>
  <c r="J42" i="6"/>
  <c r="J43" i="6"/>
  <c r="J44" i="6"/>
  <c r="J45" i="6"/>
  <c r="J46" i="6"/>
  <c r="J47" i="6"/>
  <c r="J48" i="6"/>
  <c r="J49" i="6"/>
  <c r="J50" i="6"/>
  <c r="J51" i="6"/>
  <c r="J52" i="6"/>
  <c r="J53" i="6"/>
  <c r="J54" i="6"/>
  <c r="J55" i="6"/>
  <c r="J56" i="6"/>
  <c r="J57" i="6"/>
  <c r="J58" i="6"/>
  <c r="J59" i="6"/>
  <c r="J60" i="6"/>
  <c r="J61" i="6"/>
  <c r="J62" i="6"/>
  <c r="J63" i="6"/>
  <c r="J64" i="6"/>
  <c r="J65" i="6"/>
  <c r="J66" i="6"/>
  <c r="J67" i="6"/>
  <c r="J68" i="6"/>
  <c r="J69" i="6"/>
  <c r="J70" i="6"/>
  <c r="J71" i="6"/>
  <c r="J72" i="6"/>
  <c r="J3" i="6"/>
  <c r="J4" i="6"/>
  <c r="J5" i="6"/>
  <c r="J6" i="6"/>
  <c r="J7" i="6"/>
  <c r="J8" i="6"/>
  <c r="J9" i="6"/>
  <c r="J10" i="6"/>
  <c r="J11" i="6"/>
  <c r="J12" i="6"/>
  <c r="J13" i="6"/>
  <c r="J14" i="6"/>
  <c r="J15" i="6"/>
  <c r="J16" i="6"/>
  <c r="J17" i="6"/>
  <c r="J18" i="6"/>
  <c r="J19" i="6"/>
  <c r="J20" i="6"/>
  <c r="J21" i="6"/>
  <c r="J22" i="6"/>
  <c r="J23" i="6"/>
  <c r="J24" i="6"/>
  <c r="J25" i="6"/>
  <c r="J26" i="6"/>
  <c r="J27" i="6"/>
  <c r="J28" i="6"/>
  <c r="J29" i="6"/>
  <c r="J112" i="6"/>
  <c r="G74" i="6"/>
  <c r="H74" i="6"/>
  <c r="G75" i="6"/>
  <c r="H75" i="6"/>
  <c r="G76" i="6"/>
  <c r="H76" i="6"/>
  <c r="G77" i="6"/>
  <c r="H77" i="6"/>
  <c r="G78" i="6"/>
  <c r="H78" i="6"/>
  <c r="G79" i="6"/>
  <c r="H79" i="6"/>
  <c r="G80" i="6"/>
  <c r="H80" i="6"/>
  <c r="G81" i="6"/>
  <c r="H81" i="6"/>
  <c r="G82" i="6"/>
  <c r="H82" i="6"/>
  <c r="G83" i="6"/>
  <c r="H83" i="6"/>
  <c r="G84" i="6"/>
  <c r="H84" i="6"/>
  <c r="G85" i="6"/>
  <c r="H85" i="6"/>
  <c r="G86" i="6"/>
  <c r="H86" i="6"/>
  <c r="G87" i="6"/>
  <c r="H87" i="6"/>
  <c r="G88" i="6"/>
  <c r="H88" i="6"/>
  <c r="G89" i="6"/>
  <c r="H89" i="6"/>
  <c r="G90" i="6"/>
  <c r="H90" i="6"/>
  <c r="G91" i="6"/>
  <c r="H91" i="6"/>
  <c r="G92" i="6"/>
  <c r="H92" i="6"/>
  <c r="G93" i="6"/>
  <c r="H93" i="6"/>
  <c r="G94" i="6"/>
  <c r="H94" i="6"/>
  <c r="G95" i="6"/>
  <c r="H95" i="6"/>
  <c r="G96" i="6"/>
  <c r="H96" i="6"/>
  <c r="G97" i="6"/>
  <c r="H97" i="6"/>
  <c r="G98" i="6"/>
  <c r="H98" i="6"/>
  <c r="G99" i="6"/>
  <c r="H99" i="6"/>
  <c r="G100" i="6"/>
  <c r="H100" i="6"/>
  <c r="G101" i="6"/>
  <c r="H101" i="6"/>
  <c r="G102" i="6"/>
  <c r="H102" i="6"/>
  <c r="G103" i="6"/>
  <c r="H103" i="6"/>
  <c r="G104" i="6"/>
  <c r="H104" i="6"/>
  <c r="G105" i="6"/>
  <c r="H105" i="6"/>
  <c r="G106" i="6"/>
  <c r="H106" i="6"/>
  <c r="G107" i="6"/>
  <c r="H107" i="6"/>
  <c r="G108" i="6"/>
  <c r="H108" i="6"/>
  <c r="H109" i="6"/>
  <c r="G31" i="6"/>
  <c r="H31" i="6"/>
  <c r="G32" i="6"/>
  <c r="H32" i="6"/>
  <c r="G33" i="6"/>
  <c r="H33" i="6"/>
  <c r="G34" i="6"/>
  <c r="H34" i="6"/>
  <c r="G35" i="6"/>
  <c r="H35" i="6"/>
  <c r="G36" i="6"/>
  <c r="H36" i="6"/>
  <c r="G37" i="6"/>
  <c r="H37" i="6"/>
  <c r="G38" i="6"/>
  <c r="H38" i="6"/>
  <c r="G39" i="6"/>
  <c r="H39" i="6"/>
  <c r="G40" i="6"/>
  <c r="H40" i="6"/>
  <c r="G41" i="6"/>
  <c r="H41" i="6"/>
  <c r="G42" i="6"/>
  <c r="H42" i="6"/>
  <c r="G43" i="6"/>
  <c r="H43" i="6"/>
  <c r="G44" i="6"/>
  <c r="H44" i="6"/>
  <c r="G45" i="6"/>
  <c r="H45" i="6"/>
  <c r="G46" i="6"/>
  <c r="H46" i="6"/>
  <c r="G47" i="6"/>
  <c r="H47" i="6"/>
  <c r="G48" i="6"/>
  <c r="H48" i="6"/>
  <c r="G49" i="6"/>
  <c r="H49" i="6"/>
  <c r="G50" i="6"/>
  <c r="H50" i="6"/>
  <c r="G51" i="6"/>
  <c r="H51" i="6"/>
  <c r="G52" i="6"/>
  <c r="H52" i="6"/>
  <c r="G53" i="6"/>
  <c r="H53" i="6"/>
  <c r="G54" i="6"/>
  <c r="H54" i="6"/>
  <c r="G55" i="6"/>
  <c r="H55" i="6"/>
  <c r="G56" i="6"/>
  <c r="H56" i="6"/>
  <c r="G57" i="6"/>
  <c r="H57" i="6"/>
  <c r="G58" i="6"/>
  <c r="H58" i="6"/>
  <c r="G59" i="6"/>
  <c r="H59" i="6"/>
  <c r="G60" i="6"/>
  <c r="H60" i="6"/>
  <c r="G61" i="6"/>
  <c r="H61" i="6"/>
  <c r="G62" i="6"/>
  <c r="H62" i="6"/>
  <c r="G63" i="6"/>
  <c r="H63" i="6"/>
  <c r="G64" i="6"/>
  <c r="H64" i="6"/>
  <c r="G65" i="6"/>
  <c r="H65" i="6"/>
  <c r="G66" i="6"/>
  <c r="H66" i="6"/>
  <c r="G67" i="6"/>
  <c r="H67" i="6"/>
  <c r="G68" i="6"/>
  <c r="H68" i="6"/>
  <c r="G69" i="6"/>
  <c r="H69" i="6"/>
  <c r="G70" i="6"/>
  <c r="H70" i="6"/>
  <c r="G71" i="6"/>
  <c r="H71" i="6"/>
  <c r="H72" i="6"/>
  <c r="G3" i="6"/>
  <c r="H3" i="6"/>
  <c r="G4" i="6"/>
  <c r="H4" i="6"/>
  <c r="G5" i="6"/>
  <c r="H5" i="6"/>
  <c r="G6" i="6"/>
  <c r="H6" i="6"/>
  <c r="G7" i="6"/>
  <c r="H7" i="6"/>
  <c r="G8" i="6"/>
  <c r="H8" i="6"/>
  <c r="G9" i="6"/>
  <c r="H9" i="6"/>
  <c r="G10" i="6"/>
  <c r="H10" i="6"/>
  <c r="G11" i="6"/>
  <c r="H11" i="6"/>
  <c r="G12" i="6"/>
  <c r="H12" i="6"/>
  <c r="G13" i="6"/>
  <c r="H13" i="6"/>
  <c r="G14" i="6"/>
  <c r="H14" i="6"/>
  <c r="G15" i="6"/>
  <c r="H15" i="6"/>
  <c r="G16" i="6"/>
  <c r="H16" i="6"/>
  <c r="G17" i="6"/>
  <c r="H17" i="6"/>
  <c r="G18" i="6"/>
  <c r="H18" i="6"/>
  <c r="G19" i="6"/>
  <c r="H19" i="6"/>
  <c r="G20" i="6"/>
  <c r="H20" i="6"/>
  <c r="G21" i="6"/>
  <c r="H21" i="6"/>
  <c r="G22" i="6"/>
  <c r="H22" i="6"/>
  <c r="G23" i="6"/>
  <c r="H23" i="6"/>
  <c r="G24" i="6"/>
  <c r="H24" i="6"/>
  <c r="G25" i="6"/>
  <c r="H25" i="6"/>
  <c r="G26" i="6"/>
  <c r="H26" i="6"/>
  <c r="G27" i="6"/>
  <c r="H27" i="6"/>
  <c r="G28" i="6"/>
  <c r="H28" i="6"/>
  <c r="H29" i="6"/>
  <c r="H112" i="6"/>
  <c r="G109" i="6"/>
  <c r="G72" i="6"/>
  <c r="G29" i="6"/>
  <c r="G112" i="6"/>
  <c r="F109" i="6"/>
  <c r="F72" i="6"/>
  <c r="F29" i="6"/>
  <c r="F112" i="6"/>
  <c r="O109" i="6"/>
  <c r="M109" i="6"/>
  <c r="O72" i="6"/>
  <c r="M72" i="6"/>
  <c r="O29" i="6"/>
  <c r="M29" i="6"/>
  <c r="O108" i="6"/>
  <c r="M108" i="6"/>
  <c r="O107" i="6"/>
  <c r="M107" i="6"/>
  <c r="O106" i="6"/>
  <c r="M106" i="6"/>
  <c r="O105" i="6"/>
  <c r="M105" i="6"/>
  <c r="O104" i="6"/>
  <c r="M104" i="6"/>
  <c r="O103" i="6"/>
  <c r="M103" i="6"/>
  <c r="O102" i="6"/>
  <c r="M102" i="6"/>
  <c r="O101" i="6"/>
  <c r="M101" i="6"/>
  <c r="O100" i="6"/>
  <c r="M100" i="6"/>
  <c r="O99" i="6"/>
  <c r="M99" i="6"/>
  <c r="O98" i="6"/>
  <c r="M98" i="6"/>
  <c r="O97" i="6"/>
  <c r="M97" i="6"/>
  <c r="O96" i="6"/>
  <c r="M96" i="6"/>
  <c r="O95" i="6"/>
  <c r="M95" i="6"/>
  <c r="O94" i="6"/>
  <c r="M94" i="6"/>
  <c r="O93" i="6"/>
  <c r="M93" i="6"/>
  <c r="O92" i="6"/>
  <c r="M92" i="6"/>
  <c r="O91" i="6"/>
  <c r="M91" i="6"/>
  <c r="O90" i="6"/>
  <c r="M90" i="6"/>
  <c r="O89" i="6"/>
  <c r="M89" i="6"/>
  <c r="O88" i="6"/>
  <c r="M88" i="6"/>
  <c r="O87" i="6"/>
  <c r="M87" i="6"/>
  <c r="O86" i="6"/>
  <c r="M86" i="6"/>
  <c r="O85" i="6"/>
  <c r="M85" i="6"/>
  <c r="O84" i="6"/>
  <c r="M84" i="6"/>
  <c r="O83" i="6"/>
  <c r="M83" i="6"/>
  <c r="O82" i="6"/>
  <c r="M82" i="6"/>
  <c r="O81" i="6"/>
  <c r="M81" i="6"/>
  <c r="O80" i="6"/>
  <c r="M80" i="6"/>
  <c r="O79" i="6"/>
  <c r="M79" i="6"/>
  <c r="O78" i="6"/>
  <c r="M78" i="6"/>
  <c r="O77" i="6"/>
  <c r="M77" i="6"/>
  <c r="O76" i="6"/>
  <c r="M76" i="6"/>
  <c r="O75" i="6"/>
  <c r="M75" i="6"/>
  <c r="O74" i="6"/>
  <c r="M74" i="6"/>
  <c r="O71" i="6"/>
  <c r="M71" i="6"/>
  <c r="O70" i="6"/>
  <c r="M70" i="6"/>
  <c r="O69" i="6"/>
  <c r="M69" i="6"/>
  <c r="O68" i="6"/>
  <c r="M68" i="6"/>
  <c r="O67" i="6"/>
  <c r="M67" i="6"/>
  <c r="O66" i="6"/>
  <c r="M66" i="6"/>
  <c r="O65" i="6"/>
  <c r="M65" i="6"/>
  <c r="O64" i="6"/>
  <c r="M64" i="6"/>
  <c r="O63" i="6"/>
  <c r="M63" i="6"/>
  <c r="O62" i="6"/>
  <c r="M62" i="6"/>
  <c r="O61" i="6"/>
  <c r="M61" i="6"/>
  <c r="O60" i="6"/>
  <c r="M60" i="6"/>
  <c r="O59" i="6"/>
  <c r="M59" i="6"/>
  <c r="O58" i="6"/>
  <c r="M58" i="6"/>
  <c r="O57" i="6"/>
  <c r="M57" i="6"/>
  <c r="O56" i="6"/>
  <c r="M56" i="6"/>
  <c r="O55" i="6"/>
  <c r="M55" i="6"/>
  <c r="O54" i="6"/>
  <c r="M54" i="6"/>
  <c r="O53" i="6"/>
  <c r="M53" i="6"/>
  <c r="O52" i="6"/>
  <c r="M52" i="6"/>
  <c r="O51" i="6"/>
  <c r="M51" i="6"/>
  <c r="O50" i="6"/>
  <c r="M50" i="6"/>
  <c r="O49" i="6"/>
  <c r="M49" i="6"/>
  <c r="O48" i="6"/>
  <c r="M48" i="6"/>
  <c r="O47" i="6"/>
  <c r="M47" i="6"/>
  <c r="O46" i="6"/>
  <c r="M46" i="6"/>
  <c r="O45" i="6"/>
  <c r="M45" i="6"/>
  <c r="O44" i="6"/>
  <c r="M44" i="6"/>
  <c r="O43" i="6"/>
  <c r="M43" i="6"/>
  <c r="O42" i="6"/>
  <c r="M42" i="6"/>
  <c r="O41" i="6"/>
  <c r="M41" i="6"/>
  <c r="O40" i="6"/>
  <c r="M40" i="6"/>
  <c r="O39" i="6"/>
  <c r="M39" i="6"/>
  <c r="O38" i="6"/>
  <c r="M38" i="6"/>
  <c r="O37" i="6"/>
  <c r="M37" i="6"/>
  <c r="O36" i="6"/>
  <c r="M36" i="6"/>
  <c r="O35" i="6"/>
  <c r="M35" i="6"/>
  <c r="O34" i="6"/>
  <c r="M34" i="6"/>
  <c r="O33" i="6"/>
  <c r="M33" i="6"/>
  <c r="O32" i="6"/>
  <c r="M32" i="6"/>
  <c r="O31" i="6"/>
  <c r="M31" i="6"/>
  <c r="O28" i="6"/>
  <c r="M28" i="6"/>
  <c r="O27" i="6"/>
  <c r="M27" i="6"/>
  <c r="O26" i="6"/>
  <c r="M26" i="6"/>
  <c r="O25" i="6"/>
  <c r="M25" i="6"/>
  <c r="O24" i="6"/>
  <c r="M24" i="6"/>
  <c r="O23" i="6"/>
  <c r="M23" i="6"/>
  <c r="O22" i="6"/>
  <c r="M22" i="6"/>
  <c r="O21" i="6"/>
  <c r="M21" i="6"/>
  <c r="O20" i="6"/>
  <c r="M20" i="6"/>
  <c r="O19" i="6"/>
  <c r="M19" i="6"/>
  <c r="O18" i="6"/>
  <c r="M18" i="6"/>
  <c r="O17" i="6"/>
  <c r="M17" i="6"/>
  <c r="O16" i="6"/>
  <c r="M16" i="6"/>
  <c r="O15" i="6"/>
  <c r="M15" i="6"/>
  <c r="O14" i="6"/>
  <c r="M14" i="6"/>
  <c r="O13" i="6"/>
  <c r="M13" i="6"/>
  <c r="O12" i="6"/>
  <c r="M12" i="6"/>
  <c r="O11" i="6"/>
  <c r="M11" i="6"/>
  <c r="O10" i="6"/>
  <c r="M10" i="6"/>
  <c r="O9" i="6"/>
  <c r="M9" i="6"/>
  <c r="O8" i="6"/>
  <c r="M8" i="6"/>
  <c r="O7" i="6"/>
  <c r="M7" i="6"/>
  <c r="O6" i="6"/>
  <c r="M6" i="6"/>
  <c r="O5" i="6"/>
  <c r="M5" i="6"/>
  <c r="O4" i="6"/>
  <c r="M4" i="6"/>
  <c r="O3" i="6"/>
  <c r="M3" i="6"/>
  <c r="L76" i="5"/>
  <c r="N76" i="5"/>
  <c r="L77" i="5"/>
  <c r="N77" i="5"/>
  <c r="L78" i="5"/>
  <c r="N78" i="5"/>
  <c r="L79" i="5"/>
  <c r="N79" i="5"/>
  <c r="L80" i="5"/>
  <c r="N80" i="5"/>
  <c r="L81" i="5"/>
  <c r="N81" i="5"/>
  <c r="L82" i="5"/>
  <c r="N82" i="5"/>
  <c r="L83" i="5"/>
  <c r="N83" i="5"/>
  <c r="L84" i="5"/>
  <c r="N84" i="5"/>
  <c r="L85" i="5"/>
  <c r="N85" i="5"/>
  <c r="L86" i="5"/>
  <c r="N86" i="5"/>
  <c r="L87" i="5"/>
  <c r="N87" i="5"/>
  <c r="L88" i="5"/>
  <c r="N88" i="5"/>
  <c r="L89" i="5"/>
  <c r="N89" i="5"/>
  <c r="L90" i="5"/>
  <c r="N90" i="5"/>
  <c r="L91" i="5"/>
  <c r="N91" i="5"/>
  <c r="L92" i="5"/>
  <c r="N92" i="5"/>
  <c r="L93" i="5"/>
  <c r="N93" i="5"/>
  <c r="L94" i="5"/>
  <c r="N94" i="5"/>
  <c r="L95" i="5"/>
  <c r="N95" i="5"/>
  <c r="L96" i="5"/>
  <c r="N96" i="5"/>
  <c r="L97" i="5"/>
  <c r="N97" i="5"/>
  <c r="L98" i="5"/>
  <c r="N98" i="5"/>
  <c r="L99" i="5"/>
  <c r="N99" i="5"/>
  <c r="L100" i="5"/>
  <c r="N100" i="5"/>
  <c r="L101" i="5"/>
  <c r="N101" i="5"/>
  <c r="L102" i="5"/>
  <c r="N102" i="5"/>
  <c r="L103" i="5"/>
  <c r="N103" i="5"/>
  <c r="L104" i="5"/>
  <c r="N104" i="5"/>
  <c r="L105" i="5"/>
  <c r="N105" i="5"/>
  <c r="L106" i="5"/>
  <c r="N106" i="5"/>
  <c r="L107" i="5"/>
  <c r="N107" i="5"/>
  <c r="N108" i="5"/>
  <c r="L30" i="5"/>
  <c r="N30" i="5"/>
  <c r="L31" i="5"/>
  <c r="N31" i="5"/>
  <c r="L32" i="5"/>
  <c r="N32" i="5"/>
  <c r="L33" i="5"/>
  <c r="N33" i="5"/>
  <c r="L34" i="5"/>
  <c r="N34" i="5"/>
  <c r="L35" i="5"/>
  <c r="N35" i="5"/>
  <c r="L36" i="5"/>
  <c r="N36" i="5"/>
  <c r="L37" i="5"/>
  <c r="N37" i="5"/>
  <c r="L38" i="5"/>
  <c r="N38" i="5"/>
  <c r="L39" i="5"/>
  <c r="N39" i="5"/>
  <c r="L40" i="5"/>
  <c r="N40" i="5"/>
  <c r="L41" i="5"/>
  <c r="N41" i="5"/>
  <c r="L42" i="5"/>
  <c r="N42" i="5"/>
  <c r="L43" i="5"/>
  <c r="N43" i="5"/>
  <c r="L44" i="5"/>
  <c r="N44" i="5"/>
  <c r="L45" i="5"/>
  <c r="N45" i="5"/>
  <c r="L46" i="5"/>
  <c r="N46" i="5"/>
  <c r="L47" i="5"/>
  <c r="N47" i="5"/>
  <c r="L48" i="5"/>
  <c r="N48" i="5"/>
  <c r="L49" i="5"/>
  <c r="N49" i="5"/>
  <c r="L50" i="5"/>
  <c r="N50" i="5"/>
  <c r="L51" i="5"/>
  <c r="N51" i="5"/>
  <c r="L52" i="5"/>
  <c r="N52" i="5"/>
  <c r="L53" i="5"/>
  <c r="N53" i="5"/>
  <c r="L54" i="5"/>
  <c r="N54" i="5"/>
  <c r="L55" i="5"/>
  <c r="N55" i="5"/>
  <c r="L56" i="5"/>
  <c r="N56" i="5"/>
  <c r="L57" i="5"/>
  <c r="N57" i="5"/>
  <c r="L58" i="5"/>
  <c r="N58" i="5"/>
  <c r="L59" i="5"/>
  <c r="N59" i="5"/>
  <c r="L60" i="5"/>
  <c r="N60" i="5"/>
  <c r="L61" i="5"/>
  <c r="N61" i="5"/>
  <c r="L62" i="5"/>
  <c r="N62" i="5"/>
  <c r="L63" i="5"/>
  <c r="N63" i="5"/>
  <c r="L64" i="5"/>
  <c r="N64" i="5"/>
  <c r="L65" i="5"/>
  <c r="N65" i="5"/>
  <c r="L66" i="5"/>
  <c r="N66" i="5"/>
  <c r="L67" i="5"/>
  <c r="N67" i="5"/>
  <c r="L68" i="5"/>
  <c r="N68" i="5"/>
  <c r="L69" i="5"/>
  <c r="N69" i="5"/>
  <c r="L70" i="5"/>
  <c r="N70" i="5"/>
  <c r="L71" i="5"/>
  <c r="N71" i="5"/>
  <c r="L72" i="5"/>
  <c r="N72" i="5"/>
  <c r="L73" i="5"/>
  <c r="N73" i="5"/>
  <c r="N74" i="5"/>
  <c r="L3" i="5"/>
  <c r="N3" i="5"/>
  <c r="L4" i="5"/>
  <c r="N4" i="5"/>
  <c r="L5" i="5"/>
  <c r="N5" i="5"/>
  <c r="L6" i="5"/>
  <c r="N6" i="5"/>
  <c r="L7" i="5"/>
  <c r="N7" i="5"/>
  <c r="L8" i="5"/>
  <c r="N8" i="5"/>
  <c r="L9" i="5"/>
  <c r="N9" i="5"/>
  <c r="L10" i="5"/>
  <c r="N10" i="5"/>
  <c r="L11" i="5"/>
  <c r="N11" i="5"/>
  <c r="L12" i="5"/>
  <c r="N12" i="5"/>
  <c r="L13" i="5"/>
  <c r="N13" i="5"/>
  <c r="L14" i="5"/>
  <c r="N14" i="5"/>
  <c r="L15" i="5"/>
  <c r="N15" i="5"/>
  <c r="L16" i="5"/>
  <c r="N16" i="5"/>
  <c r="L17" i="5"/>
  <c r="N17" i="5"/>
  <c r="L18" i="5"/>
  <c r="N18" i="5"/>
  <c r="L19" i="5"/>
  <c r="N19" i="5"/>
  <c r="L20" i="5"/>
  <c r="N20" i="5"/>
  <c r="L21" i="5"/>
  <c r="N21" i="5"/>
  <c r="L22" i="5"/>
  <c r="N22" i="5"/>
  <c r="L23" i="5"/>
  <c r="N23" i="5"/>
  <c r="L24" i="5"/>
  <c r="N24" i="5"/>
  <c r="L25" i="5"/>
  <c r="N25" i="5"/>
  <c r="L26" i="5"/>
  <c r="N26" i="5"/>
  <c r="L27" i="5"/>
  <c r="N27" i="5"/>
  <c r="N28" i="5"/>
  <c r="N110" i="5"/>
  <c r="L108" i="5"/>
  <c r="L74" i="5"/>
  <c r="L28" i="5"/>
  <c r="L110" i="5"/>
  <c r="J76" i="5"/>
  <c r="J77" i="5"/>
  <c r="J78" i="5"/>
  <c r="J79" i="5"/>
  <c r="J80" i="5"/>
  <c r="J81" i="5"/>
  <c r="J82" i="5"/>
  <c r="J83" i="5"/>
  <c r="J84" i="5"/>
  <c r="J85" i="5"/>
  <c r="J86" i="5"/>
  <c r="J87" i="5"/>
  <c r="J88" i="5"/>
  <c r="J89" i="5"/>
  <c r="J90" i="5"/>
  <c r="J91" i="5"/>
  <c r="J92" i="5"/>
  <c r="J93" i="5"/>
  <c r="J94" i="5"/>
  <c r="J95" i="5"/>
  <c r="J96" i="5"/>
  <c r="J97" i="5"/>
  <c r="J98" i="5"/>
  <c r="J99" i="5"/>
  <c r="J100" i="5"/>
  <c r="J101" i="5"/>
  <c r="J102" i="5"/>
  <c r="J103" i="5"/>
  <c r="J104" i="5"/>
  <c r="J105" i="5"/>
  <c r="J106" i="5"/>
  <c r="J107" i="5"/>
  <c r="J108" i="5"/>
  <c r="J30" i="5"/>
  <c r="J31" i="5"/>
  <c r="J32" i="5"/>
  <c r="J33" i="5"/>
  <c r="J34" i="5"/>
  <c r="J35" i="5"/>
  <c r="J36" i="5"/>
  <c r="J37" i="5"/>
  <c r="J38" i="5"/>
  <c r="J39" i="5"/>
  <c r="J40" i="5"/>
  <c r="J41" i="5"/>
  <c r="J42" i="5"/>
  <c r="J43" i="5"/>
  <c r="J44" i="5"/>
  <c r="J45" i="5"/>
  <c r="J46" i="5"/>
  <c r="J47" i="5"/>
  <c r="J48" i="5"/>
  <c r="J49" i="5"/>
  <c r="J50" i="5"/>
  <c r="J51" i="5"/>
  <c r="J52" i="5"/>
  <c r="J53" i="5"/>
  <c r="J54" i="5"/>
  <c r="J55" i="5"/>
  <c r="J56" i="5"/>
  <c r="J57" i="5"/>
  <c r="J58" i="5"/>
  <c r="J59" i="5"/>
  <c r="J60" i="5"/>
  <c r="J61" i="5"/>
  <c r="J62" i="5"/>
  <c r="J63" i="5"/>
  <c r="J64" i="5"/>
  <c r="J65" i="5"/>
  <c r="J66" i="5"/>
  <c r="J67" i="5"/>
  <c r="J68" i="5"/>
  <c r="J69" i="5"/>
  <c r="J70" i="5"/>
  <c r="J71" i="5"/>
  <c r="J72" i="5"/>
  <c r="J73" i="5"/>
  <c r="J74" i="5"/>
  <c r="J3" i="5"/>
  <c r="J4" i="5"/>
  <c r="J5" i="5"/>
  <c r="J6" i="5"/>
  <c r="J7" i="5"/>
  <c r="J8" i="5"/>
  <c r="J9" i="5"/>
  <c r="J10" i="5"/>
  <c r="J11" i="5"/>
  <c r="J12" i="5"/>
  <c r="J13" i="5"/>
  <c r="J14" i="5"/>
  <c r="J15" i="5"/>
  <c r="J16" i="5"/>
  <c r="J17" i="5"/>
  <c r="J18" i="5"/>
  <c r="J19" i="5"/>
  <c r="J20" i="5"/>
  <c r="J21" i="5"/>
  <c r="J22" i="5"/>
  <c r="J23" i="5"/>
  <c r="J24" i="5"/>
  <c r="J25" i="5"/>
  <c r="J26" i="5"/>
  <c r="J27" i="5"/>
  <c r="J28" i="5"/>
  <c r="J110" i="5"/>
  <c r="G76" i="5"/>
  <c r="H76" i="5"/>
  <c r="G77" i="5"/>
  <c r="H77" i="5"/>
  <c r="G78" i="5"/>
  <c r="H78" i="5"/>
  <c r="G79" i="5"/>
  <c r="H79" i="5"/>
  <c r="G80" i="5"/>
  <c r="H80" i="5"/>
  <c r="G81" i="5"/>
  <c r="H81" i="5"/>
  <c r="G82" i="5"/>
  <c r="H82" i="5"/>
  <c r="G83" i="5"/>
  <c r="H83" i="5"/>
  <c r="G84" i="5"/>
  <c r="H84" i="5"/>
  <c r="G85" i="5"/>
  <c r="H85" i="5"/>
  <c r="G86" i="5"/>
  <c r="H86" i="5"/>
  <c r="G87" i="5"/>
  <c r="H87" i="5"/>
  <c r="G88" i="5"/>
  <c r="H88" i="5"/>
  <c r="G89" i="5"/>
  <c r="H89" i="5"/>
  <c r="G90" i="5"/>
  <c r="H90" i="5"/>
  <c r="G91" i="5"/>
  <c r="H91" i="5"/>
  <c r="G92" i="5"/>
  <c r="H92" i="5"/>
  <c r="G93" i="5"/>
  <c r="H93" i="5"/>
  <c r="G94" i="5"/>
  <c r="H94" i="5"/>
  <c r="G95" i="5"/>
  <c r="H95" i="5"/>
  <c r="G96" i="5"/>
  <c r="H96" i="5"/>
  <c r="G97" i="5"/>
  <c r="H97" i="5"/>
  <c r="G98" i="5"/>
  <c r="H98" i="5"/>
  <c r="G99" i="5"/>
  <c r="H99" i="5"/>
  <c r="G100" i="5"/>
  <c r="H100" i="5"/>
  <c r="G101" i="5"/>
  <c r="H101" i="5"/>
  <c r="G102" i="5"/>
  <c r="H102" i="5"/>
  <c r="G103" i="5"/>
  <c r="H103" i="5"/>
  <c r="G104" i="5"/>
  <c r="H104" i="5"/>
  <c r="G105" i="5"/>
  <c r="H105" i="5"/>
  <c r="G106" i="5"/>
  <c r="H106" i="5"/>
  <c r="G107" i="5"/>
  <c r="H107" i="5"/>
  <c r="H108" i="5"/>
  <c r="G30" i="5"/>
  <c r="H30" i="5"/>
  <c r="G31" i="5"/>
  <c r="H31" i="5"/>
  <c r="G32" i="5"/>
  <c r="H32" i="5"/>
  <c r="G33" i="5"/>
  <c r="H33" i="5"/>
  <c r="G34" i="5"/>
  <c r="H34" i="5"/>
  <c r="G35" i="5"/>
  <c r="H35" i="5"/>
  <c r="G36" i="5"/>
  <c r="H36" i="5"/>
  <c r="G37" i="5"/>
  <c r="H37" i="5"/>
  <c r="G38" i="5"/>
  <c r="H38" i="5"/>
  <c r="G39" i="5"/>
  <c r="H39" i="5"/>
  <c r="G40" i="5"/>
  <c r="H40" i="5"/>
  <c r="G41" i="5"/>
  <c r="H41" i="5"/>
  <c r="G42" i="5"/>
  <c r="H42" i="5"/>
  <c r="G43" i="5"/>
  <c r="H43" i="5"/>
  <c r="G44" i="5"/>
  <c r="H44" i="5"/>
  <c r="G45" i="5"/>
  <c r="H45" i="5"/>
  <c r="G46" i="5"/>
  <c r="H46" i="5"/>
  <c r="G47" i="5"/>
  <c r="H47" i="5"/>
  <c r="G48" i="5"/>
  <c r="H48" i="5"/>
  <c r="G49" i="5"/>
  <c r="H49" i="5"/>
  <c r="G50" i="5"/>
  <c r="H50" i="5"/>
  <c r="G51" i="5"/>
  <c r="H51" i="5"/>
  <c r="G52" i="5"/>
  <c r="H52" i="5"/>
  <c r="G53" i="5"/>
  <c r="H53" i="5"/>
  <c r="G54" i="5"/>
  <c r="H54" i="5"/>
  <c r="G55" i="5"/>
  <c r="H55" i="5"/>
  <c r="G56" i="5"/>
  <c r="H56" i="5"/>
  <c r="G57" i="5"/>
  <c r="H57" i="5"/>
  <c r="G58" i="5"/>
  <c r="H58" i="5"/>
  <c r="G59" i="5"/>
  <c r="H59" i="5"/>
  <c r="G60" i="5"/>
  <c r="H60" i="5"/>
  <c r="G61" i="5"/>
  <c r="H61" i="5"/>
  <c r="G62" i="5"/>
  <c r="H62" i="5"/>
  <c r="G63" i="5"/>
  <c r="H63" i="5"/>
  <c r="G64" i="5"/>
  <c r="H64" i="5"/>
  <c r="G65" i="5"/>
  <c r="H65" i="5"/>
  <c r="G66" i="5"/>
  <c r="H66" i="5"/>
  <c r="G67" i="5"/>
  <c r="H67" i="5"/>
  <c r="G68" i="5"/>
  <c r="H68" i="5"/>
  <c r="G69" i="5"/>
  <c r="H69" i="5"/>
  <c r="G70" i="5"/>
  <c r="H70" i="5"/>
  <c r="G71" i="5"/>
  <c r="H71" i="5"/>
  <c r="G72" i="5"/>
  <c r="H72" i="5"/>
  <c r="G73" i="5"/>
  <c r="H73" i="5"/>
  <c r="H74" i="5"/>
  <c r="G3" i="5"/>
  <c r="H3" i="5"/>
  <c r="G4" i="5"/>
  <c r="H4" i="5"/>
  <c r="G5" i="5"/>
  <c r="H5" i="5"/>
  <c r="G6" i="5"/>
  <c r="H6" i="5"/>
  <c r="G7" i="5"/>
  <c r="H7" i="5"/>
  <c r="G8" i="5"/>
  <c r="H8" i="5"/>
  <c r="G9" i="5"/>
  <c r="H9" i="5"/>
  <c r="G10" i="5"/>
  <c r="H10" i="5"/>
  <c r="G11" i="5"/>
  <c r="H11" i="5"/>
  <c r="G12" i="5"/>
  <c r="H12" i="5"/>
  <c r="G13" i="5"/>
  <c r="H13" i="5"/>
  <c r="G14" i="5"/>
  <c r="H14" i="5"/>
  <c r="G15" i="5"/>
  <c r="H15" i="5"/>
  <c r="G16" i="5"/>
  <c r="H16" i="5"/>
  <c r="G17" i="5"/>
  <c r="H17" i="5"/>
  <c r="G18" i="5"/>
  <c r="H18" i="5"/>
  <c r="G19" i="5"/>
  <c r="H19" i="5"/>
  <c r="G20" i="5"/>
  <c r="H20" i="5"/>
  <c r="G21" i="5"/>
  <c r="H21" i="5"/>
  <c r="G22" i="5"/>
  <c r="H22" i="5"/>
  <c r="G23" i="5"/>
  <c r="H23" i="5"/>
  <c r="G24" i="5"/>
  <c r="H24" i="5"/>
  <c r="G25" i="5"/>
  <c r="H25" i="5"/>
  <c r="G26" i="5"/>
  <c r="H26" i="5"/>
  <c r="G27" i="5"/>
  <c r="H27" i="5"/>
  <c r="H28" i="5"/>
  <c r="H110" i="5"/>
  <c r="G108" i="5"/>
  <c r="G74" i="5"/>
  <c r="G28" i="5"/>
  <c r="G110" i="5"/>
  <c r="F108" i="5"/>
  <c r="F74" i="5"/>
  <c r="F28" i="5"/>
  <c r="F110" i="5"/>
  <c r="O108" i="5"/>
  <c r="M108" i="5"/>
  <c r="O74" i="5"/>
  <c r="M74" i="5"/>
  <c r="O28" i="5"/>
  <c r="M28" i="5"/>
  <c r="O107" i="5"/>
  <c r="M107" i="5"/>
  <c r="O106" i="5"/>
  <c r="M106" i="5"/>
  <c r="O105" i="5"/>
  <c r="M105" i="5"/>
  <c r="O104" i="5"/>
  <c r="M104" i="5"/>
  <c r="O103" i="5"/>
  <c r="M103" i="5"/>
  <c r="O102" i="5"/>
  <c r="M102" i="5"/>
  <c r="O101" i="5"/>
  <c r="M101" i="5"/>
  <c r="O100" i="5"/>
  <c r="M100" i="5"/>
  <c r="O99" i="5"/>
  <c r="M99" i="5"/>
  <c r="O98" i="5"/>
  <c r="M98" i="5"/>
  <c r="O97" i="5"/>
  <c r="M97" i="5"/>
  <c r="O96" i="5"/>
  <c r="M96" i="5"/>
  <c r="O95" i="5"/>
  <c r="M95" i="5"/>
  <c r="O94" i="5"/>
  <c r="M94" i="5"/>
  <c r="O93" i="5"/>
  <c r="M93" i="5"/>
  <c r="O92" i="5"/>
  <c r="M92" i="5"/>
  <c r="O91" i="5"/>
  <c r="M91" i="5"/>
  <c r="O90" i="5"/>
  <c r="M90" i="5"/>
  <c r="O89" i="5"/>
  <c r="M89" i="5"/>
  <c r="O88" i="5"/>
  <c r="M88" i="5"/>
  <c r="O87" i="5"/>
  <c r="M87" i="5"/>
  <c r="O86" i="5"/>
  <c r="M86" i="5"/>
  <c r="O85" i="5"/>
  <c r="M85" i="5"/>
  <c r="O84" i="5"/>
  <c r="M84" i="5"/>
  <c r="O83" i="5"/>
  <c r="M83" i="5"/>
  <c r="O82" i="5"/>
  <c r="M82" i="5"/>
  <c r="O81" i="5"/>
  <c r="M81" i="5"/>
  <c r="O80" i="5"/>
  <c r="M80" i="5"/>
  <c r="O79" i="5"/>
  <c r="M79" i="5"/>
  <c r="O78" i="5"/>
  <c r="M78" i="5"/>
  <c r="O77" i="5"/>
  <c r="M77" i="5"/>
  <c r="O76" i="5"/>
  <c r="M76" i="5"/>
  <c r="O73" i="5"/>
  <c r="M73" i="5"/>
  <c r="O72" i="5"/>
  <c r="M72" i="5"/>
  <c r="O71" i="5"/>
  <c r="M71" i="5"/>
  <c r="O70" i="5"/>
  <c r="M70" i="5"/>
  <c r="O69" i="5"/>
  <c r="M69" i="5"/>
  <c r="O68" i="5"/>
  <c r="M68" i="5"/>
  <c r="O67" i="5"/>
  <c r="M67" i="5"/>
  <c r="O66" i="5"/>
  <c r="M66" i="5"/>
  <c r="O65" i="5"/>
  <c r="M65" i="5"/>
  <c r="O64" i="5"/>
  <c r="M64" i="5"/>
  <c r="O63" i="5"/>
  <c r="M63" i="5"/>
  <c r="O62" i="5"/>
  <c r="M62" i="5"/>
  <c r="O61" i="5"/>
  <c r="M61" i="5"/>
  <c r="O60" i="5"/>
  <c r="M60" i="5"/>
  <c r="O59" i="5"/>
  <c r="M59" i="5"/>
  <c r="O58" i="5"/>
  <c r="M58" i="5"/>
  <c r="O57" i="5"/>
  <c r="M57" i="5"/>
  <c r="O56" i="5"/>
  <c r="M56" i="5"/>
  <c r="O55" i="5"/>
  <c r="M55" i="5"/>
  <c r="O54" i="5"/>
  <c r="M54" i="5"/>
  <c r="O53" i="5"/>
  <c r="M53" i="5"/>
  <c r="O52" i="5"/>
  <c r="M52" i="5"/>
  <c r="O51" i="5"/>
  <c r="M51" i="5"/>
  <c r="O50" i="5"/>
  <c r="M50" i="5"/>
  <c r="O49" i="5"/>
  <c r="M49" i="5"/>
  <c r="O48" i="5"/>
  <c r="M48" i="5"/>
  <c r="O47" i="5"/>
  <c r="M47" i="5"/>
  <c r="O46" i="5"/>
  <c r="M46" i="5"/>
  <c r="O45" i="5"/>
  <c r="M45" i="5"/>
  <c r="O44" i="5"/>
  <c r="M44" i="5"/>
  <c r="O43" i="5"/>
  <c r="M43" i="5"/>
  <c r="O42" i="5"/>
  <c r="M42" i="5"/>
  <c r="O41" i="5"/>
  <c r="M41" i="5"/>
  <c r="O40" i="5"/>
  <c r="M40" i="5"/>
  <c r="O39" i="5"/>
  <c r="M39" i="5"/>
  <c r="O38" i="5"/>
  <c r="M38" i="5"/>
  <c r="O37" i="5"/>
  <c r="M37" i="5"/>
  <c r="O36" i="5"/>
  <c r="M36" i="5"/>
  <c r="O35" i="5"/>
  <c r="M35" i="5"/>
  <c r="O34" i="5"/>
  <c r="M34" i="5"/>
  <c r="O33" i="5"/>
  <c r="M33" i="5"/>
  <c r="O32" i="5"/>
  <c r="M32" i="5"/>
  <c r="O31" i="5"/>
  <c r="M31" i="5"/>
  <c r="O30" i="5"/>
  <c r="M30" i="5"/>
  <c r="O27" i="5"/>
  <c r="M27" i="5"/>
  <c r="O26" i="5"/>
  <c r="M26" i="5"/>
  <c r="O25" i="5"/>
  <c r="M25" i="5"/>
  <c r="O24" i="5"/>
  <c r="M24" i="5"/>
  <c r="O23" i="5"/>
  <c r="M23" i="5"/>
  <c r="O22" i="5"/>
  <c r="M22" i="5"/>
  <c r="O21" i="5"/>
  <c r="M21" i="5"/>
  <c r="O20" i="5"/>
  <c r="M20" i="5"/>
  <c r="O19" i="5"/>
  <c r="M19" i="5"/>
  <c r="O18" i="5"/>
  <c r="M18" i="5"/>
  <c r="O17" i="5"/>
  <c r="M17" i="5"/>
  <c r="O16" i="5"/>
  <c r="M16" i="5"/>
  <c r="O15" i="5"/>
  <c r="M15" i="5"/>
  <c r="O14" i="5"/>
  <c r="M14" i="5"/>
  <c r="O13" i="5"/>
  <c r="M13" i="5"/>
  <c r="O12" i="5"/>
  <c r="M12" i="5"/>
  <c r="O11" i="5"/>
  <c r="M11" i="5"/>
  <c r="O10" i="5"/>
  <c r="M10" i="5"/>
  <c r="O9" i="5"/>
  <c r="M9" i="5"/>
  <c r="O8" i="5"/>
  <c r="M8" i="5"/>
  <c r="O7" i="5"/>
  <c r="M7" i="5"/>
  <c r="O6" i="5"/>
  <c r="M6" i="5"/>
  <c r="O5" i="5"/>
  <c r="M5" i="5"/>
  <c r="O4" i="5"/>
  <c r="M4" i="5"/>
  <c r="O3" i="5"/>
  <c r="M3" i="5"/>
  <c r="L115" i="3"/>
  <c r="N115" i="3"/>
  <c r="L116" i="3"/>
  <c r="N116" i="3"/>
  <c r="L117" i="3"/>
  <c r="N117" i="3"/>
  <c r="L118" i="3"/>
  <c r="N118" i="3"/>
  <c r="L119" i="3"/>
  <c r="N119" i="3"/>
  <c r="L120" i="3"/>
  <c r="N120" i="3"/>
  <c r="L121" i="3"/>
  <c r="N121" i="3"/>
  <c r="L122" i="3"/>
  <c r="N122" i="3"/>
  <c r="L123" i="3"/>
  <c r="N123" i="3"/>
  <c r="L124" i="3"/>
  <c r="N124" i="3"/>
  <c r="L125" i="3"/>
  <c r="N125" i="3"/>
  <c r="L126" i="3"/>
  <c r="N126" i="3"/>
  <c r="L127" i="3"/>
  <c r="N127" i="3"/>
  <c r="L128" i="3"/>
  <c r="N128" i="3"/>
  <c r="L129" i="3"/>
  <c r="N129" i="3"/>
  <c r="L130" i="3"/>
  <c r="N130" i="3"/>
  <c r="L131" i="3"/>
  <c r="N131" i="3"/>
  <c r="L132" i="3"/>
  <c r="N132" i="3"/>
  <c r="L133" i="3"/>
  <c r="N133" i="3"/>
  <c r="L134" i="3"/>
  <c r="N134" i="3"/>
  <c r="L135" i="3"/>
  <c r="N135" i="3"/>
  <c r="L136" i="3"/>
  <c r="N136" i="3"/>
  <c r="L137" i="3"/>
  <c r="N137" i="3"/>
  <c r="L138" i="3"/>
  <c r="N138" i="3"/>
  <c r="L139" i="3"/>
  <c r="N139" i="3"/>
  <c r="L140" i="3"/>
  <c r="N140" i="3"/>
  <c r="L141" i="3"/>
  <c r="N141" i="3"/>
  <c r="L142" i="3"/>
  <c r="N142" i="3"/>
  <c r="L143" i="3"/>
  <c r="N143" i="3"/>
  <c r="L144" i="3"/>
  <c r="N144" i="3"/>
  <c r="L145" i="3"/>
  <c r="N145" i="3"/>
  <c r="L146" i="3"/>
  <c r="N146" i="3"/>
  <c r="N147" i="3"/>
  <c r="L81" i="3"/>
  <c r="N81" i="3"/>
  <c r="L82" i="3"/>
  <c r="N82" i="3"/>
  <c r="L83" i="3"/>
  <c r="N83" i="3"/>
  <c r="L84" i="3"/>
  <c r="N84" i="3"/>
  <c r="L85" i="3"/>
  <c r="N85" i="3"/>
  <c r="L86" i="3"/>
  <c r="N86" i="3"/>
  <c r="L87" i="3"/>
  <c r="N87" i="3"/>
  <c r="L88" i="3"/>
  <c r="N88" i="3"/>
  <c r="L89" i="3"/>
  <c r="N89" i="3"/>
  <c r="L90" i="3"/>
  <c r="N90" i="3"/>
  <c r="L91" i="3"/>
  <c r="N91" i="3"/>
  <c r="L92" i="3"/>
  <c r="N92" i="3"/>
  <c r="L93" i="3"/>
  <c r="N93" i="3"/>
  <c r="L94" i="3"/>
  <c r="N94" i="3"/>
  <c r="L95" i="3"/>
  <c r="N95" i="3"/>
  <c r="L96" i="3"/>
  <c r="N96" i="3"/>
  <c r="L97" i="3"/>
  <c r="N97" i="3"/>
  <c r="L98" i="3"/>
  <c r="N98" i="3"/>
  <c r="L99" i="3"/>
  <c r="N99" i="3"/>
  <c r="L100" i="3"/>
  <c r="N100" i="3"/>
  <c r="L101" i="3"/>
  <c r="N101" i="3"/>
  <c r="L102" i="3"/>
  <c r="N102" i="3"/>
  <c r="L103" i="3"/>
  <c r="N103" i="3"/>
  <c r="L104" i="3"/>
  <c r="N104" i="3"/>
  <c r="L105" i="3"/>
  <c r="N105" i="3"/>
  <c r="L106" i="3"/>
  <c r="N106" i="3"/>
  <c r="L107" i="3"/>
  <c r="N107" i="3"/>
  <c r="L108" i="3"/>
  <c r="N108" i="3"/>
  <c r="L109" i="3"/>
  <c r="N109" i="3"/>
  <c r="L110" i="3"/>
  <c r="N110" i="3"/>
  <c r="L111" i="3"/>
  <c r="N111" i="3"/>
  <c r="L112" i="3"/>
  <c r="N112" i="3"/>
  <c r="N113" i="3"/>
  <c r="L47" i="3"/>
  <c r="N47" i="3"/>
  <c r="L48" i="3"/>
  <c r="N48" i="3"/>
  <c r="L49" i="3"/>
  <c r="N49" i="3"/>
  <c r="L50" i="3"/>
  <c r="N50" i="3"/>
  <c r="L51" i="3"/>
  <c r="N51" i="3"/>
  <c r="L52" i="3"/>
  <c r="N52" i="3"/>
  <c r="L53" i="3"/>
  <c r="N53" i="3"/>
  <c r="L54" i="3"/>
  <c r="N54" i="3"/>
  <c r="L55" i="3"/>
  <c r="N55" i="3"/>
  <c r="L56" i="3"/>
  <c r="N56" i="3"/>
  <c r="L57" i="3"/>
  <c r="N57" i="3"/>
  <c r="L58" i="3"/>
  <c r="N58" i="3"/>
  <c r="L59" i="3"/>
  <c r="N59" i="3"/>
  <c r="L60" i="3"/>
  <c r="N60" i="3"/>
  <c r="L61" i="3"/>
  <c r="N61" i="3"/>
  <c r="L62" i="3"/>
  <c r="N62" i="3"/>
  <c r="L63" i="3"/>
  <c r="N63" i="3"/>
  <c r="L64" i="3"/>
  <c r="N64" i="3"/>
  <c r="L65" i="3"/>
  <c r="N65" i="3"/>
  <c r="L66" i="3"/>
  <c r="N66" i="3"/>
  <c r="L67" i="3"/>
  <c r="N67" i="3"/>
  <c r="L68" i="3"/>
  <c r="N68" i="3"/>
  <c r="L69" i="3"/>
  <c r="N69" i="3"/>
  <c r="L70" i="3"/>
  <c r="N70" i="3"/>
  <c r="L71" i="3"/>
  <c r="N71" i="3"/>
  <c r="L72" i="3"/>
  <c r="N72" i="3"/>
  <c r="L73" i="3"/>
  <c r="N73" i="3"/>
  <c r="L74" i="3"/>
  <c r="N74" i="3"/>
  <c r="L75" i="3"/>
  <c r="N75" i="3"/>
  <c r="L76" i="3"/>
  <c r="N76" i="3"/>
  <c r="L77" i="3"/>
  <c r="N77" i="3"/>
  <c r="L78" i="3"/>
  <c r="N78" i="3"/>
  <c r="N79" i="3"/>
  <c r="L15" i="3"/>
  <c r="N15" i="3"/>
  <c r="L16" i="3"/>
  <c r="N16" i="3"/>
  <c r="L17" i="3"/>
  <c r="N17" i="3"/>
  <c r="L18" i="3"/>
  <c r="N18" i="3"/>
  <c r="L19" i="3"/>
  <c r="N19" i="3"/>
  <c r="L20" i="3"/>
  <c r="N20" i="3"/>
  <c r="L21" i="3"/>
  <c r="N21" i="3"/>
  <c r="L22" i="3"/>
  <c r="N22" i="3"/>
  <c r="L23" i="3"/>
  <c r="N23" i="3"/>
  <c r="L24" i="3"/>
  <c r="N24" i="3"/>
  <c r="L25" i="3"/>
  <c r="N25" i="3"/>
  <c r="L26" i="3"/>
  <c r="N26" i="3"/>
  <c r="L27" i="3"/>
  <c r="N27" i="3"/>
  <c r="L28" i="3"/>
  <c r="N28" i="3"/>
  <c r="L29" i="3"/>
  <c r="N29" i="3"/>
  <c r="L30" i="3"/>
  <c r="N30" i="3"/>
  <c r="L31" i="3"/>
  <c r="N31" i="3"/>
  <c r="L32" i="3"/>
  <c r="N32" i="3"/>
  <c r="L33" i="3"/>
  <c r="N33" i="3"/>
  <c r="L34" i="3"/>
  <c r="N34" i="3"/>
  <c r="L35" i="3"/>
  <c r="N35" i="3"/>
  <c r="L36" i="3"/>
  <c r="N36" i="3"/>
  <c r="L37" i="3"/>
  <c r="N37" i="3"/>
  <c r="L38" i="3"/>
  <c r="N38" i="3"/>
  <c r="L39" i="3"/>
  <c r="N39" i="3"/>
  <c r="L40" i="3"/>
  <c r="N40" i="3"/>
  <c r="L41" i="3"/>
  <c r="N41" i="3"/>
  <c r="L42" i="3"/>
  <c r="N42" i="3"/>
  <c r="L43" i="3"/>
  <c r="N43" i="3"/>
  <c r="L44" i="3"/>
  <c r="N44" i="3"/>
  <c r="N45" i="3"/>
  <c r="L3" i="3"/>
  <c r="N3" i="3"/>
  <c r="L4" i="3"/>
  <c r="N4" i="3"/>
  <c r="L5" i="3"/>
  <c r="N5" i="3"/>
  <c r="L6" i="3"/>
  <c r="N6" i="3"/>
  <c r="L7" i="3"/>
  <c r="N7" i="3"/>
  <c r="L8" i="3"/>
  <c r="N8" i="3"/>
  <c r="L9" i="3"/>
  <c r="N9" i="3"/>
  <c r="L10" i="3"/>
  <c r="N10" i="3"/>
  <c r="L11" i="3"/>
  <c r="N11" i="3"/>
  <c r="L12" i="3"/>
  <c r="N12" i="3"/>
  <c r="N13" i="3"/>
  <c r="N151" i="3"/>
  <c r="L147" i="3"/>
  <c r="L113" i="3"/>
  <c r="L79" i="3"/>
  <c r="L45" i="3"/>
  <c r="L13" i="3"/>
  <c r="L151" i="3"/>
  <c r="J115" i="3"/>
  <c r="J116" i="3"/>
  <c r="J117" i="3"/>
  <c r="J118" i="3"/>
  <c r="J119" i="3"/>
  <c r="J120" i="3"/>
  <c r="J121" i="3"/>
  <c r="J122" i="3"/>
  <c r="J123" i="3"/>
  <c r="J124" i="3"/>
  <c r="J125" i="3"/>
  <c r="J126" i="3"/>
  <c r="J127" i="3"/>
  <c r="J128" i="3"/>
  <c r="J129" i="3"/>
  <c r="J130" i="3"/>
  <c r="J131" i="3"/>
  <c r="J132" i="3"/>
  <c r="J133" i="3"/>
  <c r="J134" i="3"/>
  <c r="J135" i="3"/>
  <c r="J136" i="3"/>
  <c r="J137" i="3"/>
  <c r="J138" i="3"/>
  <c r="J139" i="3"/>
  <c r="J140" i="3"/>
  <c r="J141" i="3"/>
  <c r="J142" i="3"/>
  <c r="J143" i="3"/>
  <c r="J144" i="3"/>
  <c r="J145" i="3"/>
  <c r="J146" i="3"/>
  <c r="J147" i="3"/>
  <c r="J81" i="3"/>
  <c r="J82" i="3"/>
  <c r="J83" i="3"/>
  <c r="J84" i="3"/>
  <c r="J85" i="3"/>
  <c r="J86" i="3"/>
  <c r="J87" i="3"/>
  <c r="J88" i="3"/>
  <c r="J89" i="3"/>
  <c r="J90" i="3"/>
  <c r="J91" i="3"/>
  <c r="J92" i="3"/>
  <c r="J93" i="3"/>
  <c r="J94" i="3"/>
  <c r="J95" i="3"/>
  <c r="J96" i="3"/>
  <c r="J97" i="3"/>
  <c r="J98" i="3"/>
  <c r="J99" i="3"/>
  <c r="J100" i="3"/>
  <c r="J101" i="3"/>
  <c r="J102" i="3"/>
  <c r="J103" i="3"/>
  <c r="J104" i="3"/>
  <c r="J105" i="3"/>
  <c r="J106" i="3"/>
  <c r="J107" i="3"/>
  <c r="J108" i="3"/>
  <c r="J109" i="3"/>
  <c r="J110" i="3"/>
  <c r="J111" i="3"/>
  <c r="J112" i="3"/>
  <c r="J113" i="3"/>
  <c r="J47" i="3"/>
  <c r="J48" i="3"/>
  <c r="J49" i="3"/>
  <c r="J50" i="3"/>
  <c r="J51" i="3"/>
  <c r="J52" i="3"/>
  <c r="J53" i="3"/>
  <c r="J54" i="3"/>
  <c r="J55" i="3"/>
  <c r="J56" i="3"/>
  <c r="J57" i="3"/>
  <c r="J58" i="3"/>
  <c r="J59" i="3"/>
  <c r="J60" i="3"/>
  <c r="J61" i="3"/>
  <c r="J62" i="3"/>
  <c r="J63" i="3"/>
  <c r="J64" i="3"/>
  <c r="J65" i="3"/>
  <c r="J66" i="3"/>
  <c r="J67" i="3"/>
  <c r="J68" i="3"/>
  <c r="J69" i="3"/>
  <c r="J70" i="3"/>
  <c r="J71" i="3"/>
  <c r="J72" i="3"/>
  <c r="J73" i="3"/>
  <c r="J74" i="3"/>
  <c r="J75" i="3"/>
  <c r="J76" i="3"/>
  <c r="J77" i="3"/>
  <c r="J78" i="3"/>
  <c r="J79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29" i="3"/>
  <c r="J30" i="3"/>
  <c r="J31" i="3"/>
  <c r="J32" i="3"/>
  <c r="J33" i="3"/>
  <c r="J34" i="3"/>
  <c r="J35" i="3"/>
  <c r="J36" i="3"/>
  <c r="J37" i="3"/>
  <c r="J38" i="3"/>
  <c r="J39" i="3"/>
  <c r="J40" i="3"/>
  <c r="J41" i="3"/>
  <c r="J42" i="3"/>
  <c r="J43" i="3"/>
  <c r="J44" i="3"/>
  <c r="J45" i="3"/>
  <c r="J3" i="3"/>
  <c r="J4" i="3"/>
  <c r="J5" i="3"/>
  <c r="J6" i="3"/>
  <c r="J7" i="3"/>
  <c r="J8" i="3"/>
  <c r="J9" i="3"/>
  <c r="J10" i="3"/>
  <c r="J11" i="3"/>
  <c r="J12" i="3"/>
  <c r="J13" i="3"/>
  <c r="J151" i="3"/>
  <c r="G115" i="3"/>
  <c r="H115" i="3"/>
  <c r="G116" i="3"/>
  <c r="H116" i="3"/>
  <c r="G117" i="3"/>
  <c r="H117" i="3"/>
  <c r="G118" i="3"/>
  <c r="H118" i="3"/>
  <c r="G119" i="3"/>
  <c r="H119" i="3"/>
  <c r="G120" i="3"/>
  <c r="H120" i="3"/>
  <c r="G121" i="3"/>
  <c r="H121" i="3"/>
  <c r="G122" i="3"/>
  <c r="H122" i="3"/>
  <c r="G123" i="3"/>
  <c r="H123" i="3"/>
  <c r="G124" i="3"/>
  <c r="H124" i="3"/>
  <c r="G125" i="3"/>
  <c r="H125" i="3"/>
  <c r="G126" i="3"/>
  <c r="H126" i="3"/>
  <c r="G127" i="3"/>
  <c r="H127" i="3"/>
  <c r="G128" i="3"/>
  <c r="H128" i="3"/>
  <c r="G129" i="3"/>
  <c r="H129" i="3"/>
  <c r="G130" i="3"/>
  <c r="H130" i="3"/>
  <c r="G131" i="3"/>
  <c r="H131" i="3"/>
  <c r="G132" i="3"/>
  <c r="H132" i="3"/>
  <c r="G133" i="3"/>
  <c r="H133" i="3"/>
  <c r="G134" i="3"/>
  <c r="H134" i="3"/>
  <c r="G135" i="3"/>
  <c r="H135" i="3"/>
  <c r="G136" i="3"/>
  <c r="H136" i="3"/>
  <c r="G137" i="3"/>
  <c r="H137" i="3"/>
  <c r="G138" i="3"/>
  <c r="H138" i="3"/>
  <c r="G139" i="3"/>
  <c r="H139" i="3"/>
  <c r="G140" i="3"/>
  <c r="H140" i="3"/>
  <c r="G141" i="3"/>
  <c r="H141" i="3"/>
  <c r="G142" i="3"/>
  <c r="H142" i="3"/>
  <c r="G143" i="3"/>
  <c r="H143" i="3"/>
  <c r="G144" i="3"/>
  <c r="H144" i="3"/>
  <c r="G145" i="3"/>
  <c r="H145" i="3"/>
  <c r="G146" i="3"/>
  <c r="H146" i="3"/>
  <c r="H147" i="3"/>
  <c r="G81" i="3"/>
  <c r="H81" i="3"/>
  <c r="G82" i="3"/>
  <c r="H82" i="3"/>
  <c r="G83" i="3"/>
  <c r="H83" i="3"/>
  <c r="G84" i="3"/>
  <c r="H84" i="3"/>
  <c r="G85" i="3"/>
  <c r="H85" i="3"/>
  <c r="G86" i="3"/>
  <c r="H86" i="3"/>
  <c r="G87" i="3"/>
  <c r="H87" i="3"/>
  <c r="G88" i="3"/>
  <c r="H88" i="3"/>
  <c r="G89" i="3"/>
  <c r="H89" i="3"/>
  <c r="G90" i="3"/>
  <c r="H90" i="3"/>
  <c r="G91" i="3"/>
  <c r="H91" i="3"/>
  <c r="G92" i="3"/>
  <c r="H92" i="3"/>
  <c r="G93" i="3"/>
  <c r="H93" i="3"/>
  <c r="G94" i="3"/>
  <c r="H94" i="3"/>
  <c r="G95" i="3"/>
  <c r="H95" i="3"/>
  <c r="G96" i="3"/>
  <c r="H96" i="3"/>
  <c r="G97" i="3"/>
  <c r="H97" i="3"/>
  <c r="G98" i="3"/>
  <c r="H98" i="3"/>
  <c r="G99" i="3"/>
  <c r="H99" i="3"/>
  <c r="G100" i="3"/>
  <c r="H100" i="3"/>
  <c r="G101" i="3"/>
  <c r="H101" i="3"/>
  <c r="G102" i="3"/>
  <c r="H102" i="3"/>
  <c r="G103" i="3"/>
  <c r="H103" i="3"/>
  <c r="G104" i="3"/>
  <c r="H104" i="3"/>
  <c r="G105" i="3"/>
  <c r="H105" i="3"/>
  <c r="G106" i="3"/>
  <c r="H106" i="3"/>
  <c r="G107" i="3"/>
  <c r="H107" i="3"/>
  <c r="G108" i="3"/>
  <c r="H108" i="3"/>
  <c r="G109" i="3"/>
  <c r="H109" i="3"/>
  <c r="G110" i="3"/>
  <c r="H110" i="3"/>
  <c r="G111" i="3"/>
  <c r="H111" i="3"/>
  <c r="G112" i="3"/>
  <c r="H112" i="3"/>
  <c r="H113" i="3"/>
  <c r="G47" i="3"/>
  <c r="H47" i="3"/>
  <c r="G48" i="3"/>
  <c r="H48" i="3"/>
  <c r="G49" i="3"/>
  <c r="H49" i="3"/>
  <c r="G50" i="3"/>
  <c r="H50" i="3"/>
  <c r="G51" i="3"/>
  <c r="H51" i="3"/>
  <c r="G52" i="3"/>
  <c r="H52" i="3"/>
  <c r="G53" i="3"/>
  <c r="H53" i="3"/>
  <c r="G54" i="3"/>
  <c r="H54" i="3"/>
  <c r="G55" i="3"/>
  <c r="H55" i="3"/>
  <c r="G56" i="3"/>
  <c r="H56" i="3"/>
  <c r="G57" i="3"/>
  <c r="H57" i="3"/>
  <c r="G58" i="3"/>
  <c r="H58" i="3"/>
  <c r="G59" i="3"/>
  <c r="H59" i="3"/>
  <c r="G60" i="3"/>
  <c r="H60" i="3"/>
  <c r="G61" i="3"/>
  <c r="H61" i="3"/>
  <c r="G62" i="3"/>
  <c r="H62" i="3"/>
  <c r="G63" i="3"/>
  <c r="H63" i="3"/>
  <c r="G64" i="3"/>
  <c r="H64" i="3"/>
  <c r="G65" i="3"/>
  <c r="H65" i="3"/>
  <c r="G66" i="3"/>
  <c r="H66" i="3"/>
  <c r="G67" i="3"/>
  <c r="H67" i="3"/>
  <c r="G68" i="3"/>
  <c r="H68" i="3"/>
  <c r="G69" i="3"/>
  <c r="H69" i="3"/>
  <c r="G70" i="3"/>
  <c r="H70" i="3"/>
  <c r="G71" i="3"/>
  <c r="H71" i="3"/>
  <c r="G72" i="3"/>
  <c r="H72" i="3"/>
  <c r="G73" i="3"/>
  <c r="H73" i="3"/>
  <c r="G74" i="3"/>
  <c r="H74" i="3"/>
  <c r="G75" i="3"/>
  <c r="H75" i="3"/>
  <c r="G76" i="3"/>
  <c r="H76" i="3"/>
  <c r="G77" i="3"/>
  <c r="H77" i="3"/>
  <c r="G78" i="3"/>
  <c r="H78" i="3"/>
  <c r="H79" i="3"/>
  <c r="G15" i="3"/>
  <c r="H15" i="3"/>
  <c r="G16" i="3"/>
  <c r="H16" i="3"/>
  <c r="G17" i="3"/>
  <c r="H17" i="3"/>
  <c r="G18" i="3"/>
  <c r="H18" i="3"/>
  <c r="G19" i="3"/>
  <c r="H19" i="3"/>
  <c r="G20" i="3"/>
  <c r="H20" i="3"/>
  <c r="G21" i="3"/>
  <c r="H21" i="3"/>
  <c r="G22" i="3"/>
  <c r="H22" i="3"/>
  <c r="G23" i="3"/>
  <c r="H23" i="3"/>
  <c r="G24" i="3"/>
  <c r="H24" i="3"/>
  <c r="G25" i="3"/>
  <c r="H25" i="3"/>
  <c r="G26" i="3"/>
  <c r="H26" i="3"/>
  <c r="G27" i="3"/>
  <c r="H27" i="3"/>
  <c r="G28" i="3"/>
  <c r="H28" i="3"/>
  <c r="G29" i="3"/>
  <c r="H29" i="3"/>
  <c r="G30" i="3"/>
  <c r="H30" i="3"/>
  <c r="G31" i="3"/>
  <c r="H31" i="3"/>
  <c r="G32" i="3"/>
  <c r="H32" i="3"/>
  <c r="G33" i="3"/>
  <c r="H33" i="3"/>
  <c r="G34" i="3"/>
  <c r="H34" i="3"/>
  <c r="G35" i="3"/>
  <c r="H35" i="3"/>
  <c r="G36" i="3"/>
  <c r="H36" i="3"/>
  <c r="G37" i="3"/>
  <c r="H37" i="3"/>
  <c r="G38" i="3"/>
  <c r="H38" i="3"/>
  <c r="G39" i="3"/>
  <c r="H39" i="3"/>
  <c r="G40" i="3"/>
  <c r="H40" i="3"/>
  <c r="G41" i="3"/>
  <c r="H41" i="3"/>
  <c r="G42" i="3"/>
  <c r="H42" i="3"/>
  <c r="G43" i="3"/>
  <c r="H43" i="3"/>
  <c r="G44" i="3"/>
  <c r="H44" i="3"/>
  <c r="H45" i="3"/>
  <c r="G3" i="3"/>
  <c r="H3" i="3"/>
  <c r="G4" i="3"/>
  <c r="H4" i="3"/>
  <c r="G5" i="3"/>
  <c r="H5" i="3"/>
  <c r="G6" i="3"/>
  <c r="H6" i="3"/>
  <c r="G7" i="3"/>
  <c r="H7" i="3"/>
  <c r="G8" i="3"/>
  <c r="H8" i="3"/>
  <c r="G9" i="3"/>
  <c r="H9" i="3"/>
  <c r="G10" i="3"/>
  <c r="H10" i="3"/>
  <c r="G11" i="3"/>
  <c r="H11" i="3"/>
  <c r="G12" i="3"/>
  <c r="H12" i="3"/>
  <c r="H13" i="3"/>
  <c r="H151" i="3"/>
  <c r="G147" i="3"/>
  <c r="G113" i="3"/>
  <c r="G79" i="3"/>
  <c r="G45" i="3"/>
  <c r="G13" i="3"/>
  <c r="G151" i="3"/>
  <c r="F147" i="3"/>
  <c r="F113" i="3"/>
  <c r="F79" i="3"/>
  <c r="F45" i="3"/>
  <c r="F13" i="3"/>
  <c r="F151" i="3"/>
  <c r="O45" i="3"/>
  <c r="M45" i="3"/>
  <c r="O13" i="3"/>
  <c r="M13" i="3"/>
  <c r="J53" i="4"/>
  <c r="L53" i="4"/>
  <c r="J57" i="4"/>
  <c r="L57" i="4"/>
  <c r="J58" i="4"/>
  <c r="L58" i="4"/>
  <c r="J60" i="4"/>
  <c r="L60" i="4"/>
  <c r="J62" i="4"/>
  <c r="L62" i="4"/>
  <c r="J64" i="4"/>
  <c r="L64" i="4"/>
  <c r="J39" i="4"/>
  <c r="L39" i="4"/>
  <c r="J40" i="4"/>
  <c r="L40" i="4"/>
  <c r="J42" i="4"/>
  <c r="L42" i="4"/>
  <c r="J45" i="4"/>
  <c r="L45" i="4"/>
  <c r="J47" i="4"/>
  <c r="L47" i="4"/>
  <c r="J49" i="4"/>
  <c r="L49" i="4"/>
  <c r="J50" i="4"/>
  <c r="L50" i="4"/>
  <c r="J25" i="4"/>
  <c r="L25" i="4"/>
  <c r="J27" i="4"/>
  <c r="L27" i="4"/>
  <c r="J28" i="4"/>
  <c r="L28" i="4"/>
  <c r="J30" i="4"/>
  <c r="L30" i="4"/>
  <c r="J31" i="4"/>
  <c r="L31" i="4"/>
  <c r="J33" i="4"/>
  <c r="L33" i="4"/>
  <c r="J35" i="4"/>
  <c r="L35" i="4"/>
  <c r="J13" i="4"/>
  <c r="L13" i="4"/>
  <c r="J15" i="4"/>
  <c r="L15" i="4"/>
  <c r="J16" i="4"/>
  <c r="L16" i="4"/>
  <c r="J18" i="4"/>
  <c r="L18" i="4"/>
  <c r="J19" i="4"/>
  <c r="L19" i="4"/>
  <c r="J21" i="4"/>
  <c r="L21" i="4"/>
  <c r="J3" i="4"/>
  <c r="L3" i="4"/>
  <c r="J4" i="4"/>
  <c r="L4" i="4"/>
  <c r="J6" i="4"/>
  <c r="L6" i="4"/>
  <c r="J9" i="4"/>
  <c r="L9" i="4"/>
  <c r="H53" i="4"/>
  <c r="H57" i="4"/>
  <c r="H58" i="4"/>
  <c r="H60" i="4"/>
  <c r="H62" i="4"/>
  <c r="H64" i="4"/>
  <c r="H39" i="4"/>
  <c r="H40" i="4"/>
  <c r="H42" i="4"/>
  <c r="H45" i="4"/>
  <c r="H47" i="4"/>
  <c r="H49" i="4"/>
  <c r="H50" i="4"/>
  <c r="H25" i="4"/>
  <c r="H27" i="4"/>
  <c r="H28" i="4"/>
  <c r="H30" i="4"/>
  <c r="H31" i="4"/>
  <c r="H33" i="4"/>
  <c r="H35" i="4"/>
  <c r="H13" i="4"/>
  <c r="H15" i="4"/>
  <c r="H16" i="4"/>
  <c r="H18" i="4"/>
  <c r="H19" i="4"/>
  <c r="H21" i="4"/>
  <c r="H3" i="4"/>
  <c r="H4" i="4"/>
  <c r="H6" i="4"/>
  <c r="H9" i="4"/>
  <c r="E53" i="4"/>
  <c r="F53" i="4"/>
  <c r="E54" i="4"/>
  <c r="E55" i="4"/>
  <c r="E56" i="4"/>
  <c r="E57" i="4"/>
  <c r="F57" i="4"/>
  <c r="E58" i="4"/>
  <c r="F58" i="4"/>
  <c r="E59" i="4"/>
  <c r="E60" i="4"/>
  <c r="F60" i="4"/>
  <c r="E61" i="4"/>
  <c r="E62" i="4"/>
  <c r="F62" i="4"/>
  <c r="E63" i="4"/>
  <c r="E64" i="4"/>
  <c r="F64" i="4"/>
  <c r="E39" i="4"/>
  <c r="F39" i="4"/>
  <c r="E40" i="4"/>
  <c r="F40" i="4"/>
  <c r="E41" i="4"/>
  <c r="E42" i="4"/>
  <c r="F42" i="4"/>
  <c r="E43" i="4"/>
  <c r="E44" i="4"/>
  <c r="E45" i="4"/>
  <c r="F45" i="4"/>
  <c r="E46" i="4"/>
  <c r="E47" i="4"/>
  <c r="F47" i="4"/>
  <c r="E48" i="4"/>
  <c r="E49" i="4"/>
  <c r="F49" i="4"/>
  <c r="E50" i="4"/>
  <c r="F50" i="4"/>
  <c r="E25" i="4"/>
  <c r="F25" i="4"/>
  <c r="E26" i="4"/>
  <c r="E27" i="4"/>
  <c r="F27" i="4"/>
  <c r="E28" i="4"/>
  <c r="F28" i="4"/>
  <c r="E29" i="4"/>
  <c r="E30" i="4"/>
  <c r="F30" i="4"/>
  <c r="E31" i="4"/>
  <c r="F31" i="4"/>
  <c r="E32" i="4"/>
  <c r="E33" i="4"/>
  <c r="F33" i="4"/>
  <c r="E34" i="4"/>
  <c r="E35" i="4"/>
  <c r="F35" i="4"/>
  <c r="E36" i="4"/>
  <c r="E12" i="4"/>
  <c r="E13" i="4"/>
  <c r="F13" i="4"/>
  <c r="E14" i="4"/>
  <c r="E15" i="4"/>
  <c r="F15" i="4"/>
  <c r="E16" i="4"/>
  <c r="F16" i="4"/>
  <c r="E17" i="4"/>
  <c r="E18" i="4"/>
  <c r="F18" i="4"/>
  <c r="E19" i="4"/>
  <c r="F19" i="4"/>
  <c r="E20" i="4"/>
  <c r="E21" i="4"/>
  <c r="F21" i="4"/>
  <c r="E22" i="4"/>
  <c r="E3" i="4"/>
  <c r="F3" i="4"/>
  <c r="E4" i="4"/>
  <c r="F4" i="4"/>
  <c r="E5" i="4"/>
  <c r="E6" i="4"/>
  <c r="F6" i="4"/>
  <c r="E7" i="4"/>
  <c r="E8" i="4"/>
  <c r="E9" i="4"/>
  <c r="F9" i="4"/>
  <c r="M64" i="4"/>
  <c r="K64" i="4"/>
  <c r="M62" i="4"/>
  <c r="K62" i="4"/>
  <c r="M60" i="4"/>
  <c r="K60" i="4"/>
  <c r="M58" i="4"/>
  <c r="K58" i="4"/>
  <c r="M57" i="4"/>
  <c r="K57" i="4"/>
  <c r="M53" i="4"/>
  <c r="K53" i="4"/>
  <c r="M50" i="4"/>
  <c r="K50" i="4"/>
  <c r="M49" i="4"/>
  <c r="K49" i="4"/>
  <c r="M47" i="4"/>
  <c r="K47" i="4"/>
  <c r="M45" i="4"/>
  <c r="K45" i="4"/>
  <c r="M42" i="4"/>
  <c r="K42" i="4"/>
  <c r="M40" i="4"/>
  <c r="K40" i="4"/>
  <c r="M39" i="4"/>
  <c r="K39" i="4"/>
  <c r="M35" i="4"/>
  <c r="K35" i="4"/>
  <c r="M33" i="4"/>
  <c r="K33" i="4"/>
  <c r="M31" i="4"/>
  <c r="K31" i="4"/>
  <c r="M30" i="4"/>
  <c r="K30" i="4"/>
  <c r="M28" i="4"/>
  <c r="K28" i="4"/>
  <c r="M27" i="4"/>
  <c r="K27" i="4"/>
  <c r="M25" i="4"/>
  <c r="K25" i="4"/>
  <c r="M21" i="4"/>
  <c r="K21" i="4"/>
  <c r="M19" i="4"/>
  <c r="K19" i="4"/>
  <c r="M18" i="4"/>
  <c r="K18" i="4"/>
  <c r="M16" i="4"/>
  <c r="K16" i="4"/>
  <c r="M15" i="4"/>
  <c r="K15" i="4"/>
  <c r="M13" i="4"/>
  <c r="K13" i="4"/>
  <c r="M9" i="4"/>
  <c r="K9" i="4"/>
  <c r="M6" i="4"/>
  <c r="K6" i="4"/>
  <c r="M4" i="4"/>
  <c r="K4" i="4"/>
  <c r="M3" i="4"/>
  <c r="K3" i="4"/>
  <c r="O146" i="3"/>
  <c r="M146" i="3"/>
  <c r="O145" i="3"/>
  <c r="M145" i="3"/>
  <c r="O144" i="3"/>
  <c r="M144" i="3"/>
  <c r="O143" i="3"/>
  <c r="M143" i="3"/>
  <c r="O142" i="3"/>
  <c r="M142" i="3"/>
  <c r="O141" i="3"/>
  <c r="M141" i="3"/>
  <c r="O140" i="3"/>
  <c r="M140" i="3"/>
  <c r="O139" i="3"/>
  <c r="M139" i="3"/>
  <c r="O138" i="3"/>
  <c r="M138" i="3"/>
  <c r="O137" i="3"/>
  <c r="M137" i="3"/>
  <c r="O136" i="3"/>
  <c r="M136" i="3"/>
  <c r="O135" i="3"/>
  <c r="M135" i="3"/>
  <c r="O134" i="3"/>
  <c r="M134" i="3"/>
  <c r="O133" i="3"/>
  <c r="M133" i="3"/>
  <c r="O132" i="3"/>
  <c r="M132" i="3"/>
  <c r="O131" i="3"/>
  <c r="M131" i="3"/>
  <c r="O130" i="3"/>
  <c r="M130" i="3"/>
  <c r="O129" i="3"/>
  <c r="M129" i="3"/>
  <c r="O128" i="3"/>
  <c r="M128" i="3"/>
  <c r="O127" i="3"/>
  <c r="M127" i="3"/>
  <c r="O126" i="3"/>
  <c r="M126" i="3"/>
  <c r="O125" i="3"/>
  <c r="M125" i="3"/>
  <c r="O124" i="3"/>
  <c r="M124" i="3"/>
  <c r="O123" i="3"/>
  <c r="M123" i="3"/>
  <c r="O122" i="3"/>
  <c r="M122" i="3"/>
  <c r="O121" i="3"/>
  <c r="M121" i="3"/>
  <c r="O120" i="3"/>
  <c r="M120" i="3"/>
  <c r="O119" i="3"/>
  <c r="M119" i="3"/>
  <c r="O118" i="3"/>
  <c r="M118" i="3"/>
  <c r="O117" i="3"/>
  <c r="M117" i="3"/>
  <c r="O116" i="3"/>
  <c r="M116" i="3"/>
  <c r="O115" i="3"/>
  <c r="M115" i="3"/>
  <c r="O112" i="3"/>
  <c r="M112" i="3"/>
  <c r="O111" i="3"/>
  <c r="M111" i="3"/>
  <c r="O110" i="3"/>
  <c r="M110" i="3"/>
  <c r="O109" i="3"/>
  <c r="M109" i="3"/>
  <c r="O108" i="3"/>
  <c r="M108" i="3"/>
  <c r="O107" i="3"/>
  <c r="M107" i="3"/>
  <c r="O106" i="3"/>
  <c r="M106" i="3"/>
  <c r="O105" i="3"/>
  <c r="M105" i="3"/>
  <c r="O104" i="3"/>
  <c r="M104" i="3"/>
  <c r="O103" i="3"/>
  <c r="M103" i="3"/>
  <c r="O102" i="3"/>
  <c r="M102" i="3"/>
  <c r="O101" i="3"/>
  <c r="M101" i="3"/>
  <c r="O100" i="3"/>
  <c r="M100" i="3"/>
  <c r="O99" i="3"/>
  <c r="M99" i="3"/>
  <c r="O98" i="3"/>
  <c r="M98" i="3"/>
  <c r="O97" i="3"/>
  <c r="M97" i="3"/>
  <c r="O96" i="3"/>
  <c r="M96" i="3"/>
  <c r="O95" i="3"/>
  <c r="M95" i="3"/>
  <c r="O94" i="3"/>
  <c r="M94" i="3"/>
  <c r="O93" i="3"/>
  <c r="M93" i="3"/>
  <c r="O92" i="3"/>
  <c r="M92" i="3"/>
  <c r="O91" i="3"/>
  <c r="M91" i="3"/>
  <c r="O90" i="3"/>
  <c r="M90" i="3"/>
  <c r="O89" i="3"/>
  <c r="M89" i="3"/>
  <c r="O88" i="3"/>
  <c r="M88" i="3"/>
  <c r="O87" i="3"/>
  <c r="M87" i="3"/>
  <c r="O86" i="3"/>
  <c r="M86" i="3"/>
  <c r="O85" i="3"/>
  <c r="M85" i="3"/>
  <c r="O84" i="3"/>
  <c r="M84" i="3"/>
  <c r="O83" i="3"/>
  <c r="M83" i="3"/>
  <c r="O82" i="3"/>
  <c r="M82" i="3"/>
  <c r="O81" i="3"/>
  <c r="M81" i="3"/>
  <c r="O78" i="3"/>
  <c r="M78" i="3"/>
  <c r="O77" i="3"/>
  <c r="M77" i="3"/>
  <c r="O76" i="3"/>
  <c r="M76" i="3"/>
  <c r="O75" i="3"/>
  <c r="M75" i="3"/>
  <c r="O74" i="3"/>
  <c r="M74" i="3"/>
  <c r="O73" i="3"/>
  <c r="M73" i="3"/>
  <c r="O72" i="3"/>
  <c r="M72" i="3"/>
  <c r="O71" i="3"/>
  <c r="M71" i="3"/>
  <c r="O70" i="3"/>
  <c r="M70" i="3"/>
  <c r="O69" i="3"/>
  <c r="M69" i="3"/>
  <c r="O68" i="3"/>
  <c r="M68" i="3"/>
  <c r="O67" i="3"/>
  <c r="M67" i="3"/>
  <c r="O66" i="3"/>
  <c r="M66" i="3"/>
  <c r="O65" i="3"/>
  <c r="M65" i="3"/>
  <c r="O64" i="3"/>
  <c r="M64" i="3"/>
  <c r="O63" i="3"/>
  <c r="M63" i="3"/>
  <c r="O62" i="3"/>
  <c r="M62" i="3"/>
  <c r="O61" i="3"/>
  <c r="M61" i="3"/>
  <c r="O60" i="3"/>
  <c r="M60" i="3"/>
  <c r="O59" i="3"/>
  <c r="M59" i="3"/>
  <c r="O58" i="3"/>
  <c r="M58" i="3"/>
  <c r="O57" i="3"/>
  <c r="M57" i="3"/>
  <c r="O56" i="3"/>
  <c r="M56" i="3"/>
  <c r="O55" i="3"/>
  <c r="M55" i="3"/>
  <c r="O54" i="3"/>
  <c r="M54" i="3"/>
  <c r="O53" i="3"/>
  <c r="M53" i="3"/>
  <c r="O52" i="3"/>
  <c r="M52" i="3"/>
  <c r="O51" i="3"/>
  <c r="M51" i="3"/>
  <c r="O50" i="3"/>
  <c r="M50" i="3"/>
  <c r="O49" i="3"/>
  <c r="M49" i="3"/>
  <c r="O48" i="3"/>
  <c r="M48" i="3"/>
  <c r="O47" i="3"/>
  <c r="M47" i="3"/>
  <c r="O44" i="3"/>
  <c r="M44" i="3"/>
  <c r="O43" i="3"/>
  <c r="M43" i="3"/>
  <c r="O42" i="3"/>
  <c r="M42" i="3"/>
  <c r="O41" i="3"/>
  <c r="M41" i="3"/>
  <c r="O40" i="3"/>
  <c r="M40" i="3"/>
  <c r="O39" i="3"/>
  <c r="M39" i="3"/>
  <c r="O38" i="3"/>
  <c r="M38" i="3"/>
  <c r="O37" i="3"/>
  <c r="M37" i="3"/>
  <c r="O36" i="3"/>
  <c r="M36" i="3"/>
  <c r="O35" i="3"/>
  <c r="M35" i="3"/>
  <c r="O34" i="3"/>
  <c r="M34" i="3"/>
  <c r="O33" i="3"/>
  <c r="M33" i="3"/>
  <c r="O32" i="3"/>
  <c r="M32" i="3"/>
  <c r="O31" i="3"/>
  <c r="M31" i="3"/>
  <c r="O30" i="3"/>
  <c r="M30" i="3"/>
  <c r="O29" i="3"/>
  <c r="M29" i="3"/>
  <c r="O28" i="3"/>
  <c r="M28" i="3"/>
  <c r="O27" i="3"/>
  <c r="M27" i="3"/>
  <c r="O26" i="3"/>
  <c r="M26" i="3"/>
  <c r="O25" i="3"/>
  <c r="M25" i="3"/>
  <c r="O24" i="3"/>
  <c r="M24" i="3"/>
  <c r="O23" i="3"/>
  <c r="M23" i="3"/>
  <c r="O22" i="3"/>
  <c r="M22" i="3"/>
  <c r="O21" i="3"/>
  <c r="M21" i="3"/>
  <c r="O20" i="3"/>
  <c r="M20" i="3"/>
  <c r="O19" i="3"/>
  <c r="M19" i="3"/>
  <c r="O18" i="3"/>
  <c r="M18" i="3"/>
  <c r="O17" i="3"/>
  <c r="M17" i="3"/>
  <c r="O16" i="3"/>
  <c r="M16" i="3"/>
  <c r="O15" i="3"/>
  <c r="M15" i="3"/>
  <c r="O12" i="3"/>
  <c r="M12" i="3"/>
  <c r="O11" i="3"/>
  <c r="M11" i="3"/>
  <c r="O10" i="3"/>
  <c r="M10" i="3"/>
  <c r="O9" i="3"/>
  <c r="M9" i="3"/>
  <c r="O8" i="3"/>
  <c r="M8" i="3"/>
  <c r="O7" i="3"/>
  <c r="M7" i="3"/>
  <c r="O6" i="3"/>
  <c r="M6" i="3"/>
  <c r="O5" i="3"/>
  <c r="M5" i="3"/>
  <c r="O4" i="3"/>
  <c r="M4" i="3"/>
  <c r="O3" i="3"/>
  <c r="M3" i="3"/>
  <c r="M3" i="1"/>
  <c r="O3" i="1"/>
  <c r="M4" i="1"/>
  <c r="O4" i="1"/>
  <c r="M5" i="1"/>
  <c r="O5" i="1"/>
  <c r="M6" i="1"/>
  <c r="O6" i="1"/>
  <c r="M7" i="1"/>
  <c r="O7" i="1"/>
  <c r="M8" i="1"/>
  <c r="O8" i="1"/>
  <c r="M9" i="1"/>
  <c r="O9" i="1"/>
  <c r="M10" i="1"/>
  <c r="O10" i="1"/>
  <c r="M11" i="1"/>
  <c r="O11" i="1"/>
  <c r="M12" i="1"/>
  <c r="O12" i="1"/>
  <c r="M13" i="1"/>
  <c r="O13" i="1"/>
  <c r="M14" i="1"/>
  <c r="O14" i="1"/>
  <c r="M15" i="1"/>
  <c r="O15" i="1"/>
  <c r="M16" i="1"/>
  <c r="O16" i="1"/>
  <c r="M17" i="1"/>
  <c r="O17" i="1"/>
  <c r="M18" i="1"/>
  <c r="O18" i="1"/>
  <c r="M19" i="1"/>
  <c r="O19" i="1"/>
  <c r="M20" i="1"/>
  <c r="O20" i="1"/>
  <c r="M21" i="1"/>
  <c r="O21" i="1"/>
  <c r="M22" i="1"/>
  <c r="O22" i="1"/>
  <c r="M23" i="1"/>
  <c r="O23" i="1"/>
  <c r="M24" i="1"/>
  <c r="O24" i="1"/>
  <c r="M25" i="1"/>
  <c r="O25" i="1"/>
  <c r="M26" i="1"/>
  <c r="O26" i="1"/>
  <c r="M27" i="1"/>
  <c r="O27" i="1"/>
  <c r="M28" i="1"/>
  <c r="O28" i="1"/>
  <c r="M29" i="1"/>
  <c r="O29" i="1"/>
  <c r="M30" i="1"/>
  <c r="O30" i="1"/>
  <c r="M31" i="1"/>
  <c r="O31" i="1"/>
  <c r="M32" i="1"/>
  <c r="O32" i="1"/>
  <c r="M33" i="1"/>
  <c r="O33" i="1"/>
  <c r="M34" i="1"/>
  <c r="O34" i="1"/>
  <c r="M35" i="1"/>
  <c r="O35" i="1"/>
  <c r="M36" i="1"/>
  <c r="O36" i="1"/>
  <c r="M37" i="1"/>
  <c r="O37" i="1"/>
  <c r="M38" i="1"/>
  <c r="O38" i="1"/>
  <c r="M39" i="1"/>
  <c r="O39" i="1"/>
  <c r="M40" i="1"/>
  <c r="O40" i="1"/>
  <c r="M41" i="1"/>
  <c r="O41" i="1"/>
  <c r="M42" i="1"/>
  <c r="O42" i="1"/>
  <c r="M43" i="1"/>
  <c r="O43" i="1"/>
  <c r="M44" i="1"/>
  <c r="O44" i="1"/>
  <c r="M45" i="1"/>
  <c r="O45" i="1"/>
  <c r="M46" i="1"/>
  <c r="O46" i="1"/>
  <c r="M47" i="1"/>
  <c r="O47" i="1"/>
  <c r="M48" i="1"/>
  <c r="O48" i="1"/>
  <c r="M49" i="1"/>
  <c r="O49" i="1"/>
  <c r="M50" i="1"/>
  <c r="O50" i="1"/>
  <c r="M51" i="1"/>
  <c r="O51" i="1"/>
  <c r="M52" i="1"/>
  <c r="O52" i="1"/>
  <c r="M53" i="1"/>
  <c r="O53" i="1"/>
  <c r="M54" i="1"/>
  <c r="O54" i="1"/>
  <c r="M55" i="1"/>
  <c r="O55" i="1"/>
  <c r="M56" i="1"/>
  <c r="O56" i="1"/>
  <c r="M57" i="1"/>
  <c r="O57" i="1"/>
  <c r="M58" i="1"/>
  <c r="O58" i="1"/>
  <c r="M59" i="1"/>
  <c r="O59" i="1"/>
  <c r="M60" i="1"/>
  <c r="O60" i="1"/>
  <c r="M61" i="1"/>
  <c r="O61" i="1"/>
  <c r="M62" i="1"/>
  <c r="O62" i="1"/>
  <c r="M63" i="1"/>
  <c r="O63" i="1"/>
  <c r="O72" i="1"/>
  <c r="M72" i="1"/>
  <c r="O71" i="1"/>
  <c r="M71" i="1"/>
  <c r="O70" i="1"/>
  <c r="M70" i="1"/>
  <c r="O69" i="1"/>
  <c r="M69" i="1"/>
  <c r="O68" i="1"/>
  <c r="M68" i="1"/>
  <c r="O67" i="1"/>
  <c r="M67" i="1"/>
  <c r="O66" i="1"/>
  <c r="M66" i="1"/>
  <c r="O65" i="1"/>
  <c r="M65" i="1"/>
  <c r="O64" i="1"/>
  <c r="M64" i="1"/>
  <c r="O342" i="1"/>
  <c r="M342" i="1"/>
  <c r="O341" i="1"/>
  <c r="M341" i="1"/>
  <c r="O340" i="1"/>
  <c r="M340" i="1"/>
  <c r="O338" i="1"/>
  <c r="M338" i="1"/>
  <c r="O337" i="1"/>
  <c r="M337" i="1"/>
  <c r="O336" i="1"/>
  <c r="M336" i="1"/>
  <c r="O335" i="1"/>
  <c r="M335" i="1"/>
  <c r="O334" i="1"/>
  <c r="M334" i="1"/>
  <c r="O333" i="1"/>
  <c r="M333" i="1"/>
  <c r="O332" i="1"/>
  <c r="M332" i="1"/>
  <c r="O331" i="1"/>
  <c r="M331" i="1"/>
  <c r="O330" i="1"/>
  <c r="M330" i="1"/>
  <c r="O329" i="1"/>
  <c r="M329" i="1"/>
  <c r="O328" i="1"/>
  <c r="M328" i="1"/>
  <c r="O327" i="1"/>
  <c r="M327" i="1"/>
  <c r="O326" i="1"/>
  <c r="M326" i="1"/>
  <c r="O325" i="1"/>
  <c r="M325" i="1"/>
  <c r="O324" i="1"/>
  <c r="M324" i="1"/>
  <c r="O323" i="1"/>
  <c r="M323" i="1"/>
  <c r="O322" i="1"/>
  <c r="M322" i="1"/>
  <c r="O321" i="1"/>
  <c r="M321" i="1"/>
  <c r="O320" i="1"/>
  <c r="M320" i="1"/>
  <c r="O319" i="1"/>
  <c r="M319" i="1"/>
  <c r="O318" i="1"/>
  <c r="M318" i="1"/>
  <c r="O317" i="1"/>
  <c r="M317" i="1"/>
  <c r="O316" i="1"/>
  <c r="M316" i="1"/>
  <c r="O315" i="1"/>
  <c r="M315" i="1"/>
  <c r="O314" i="1"/>
  <c r="M314" i="1"/>
  <c r="O313" i="1"/>
  <c r="M313" i="1"/>
  <c r="O312" i="1"/>
  <c r="M312" i="1"/>
  <c r="O311" i="1"/>
  <c r="M311" i="1"/>
  <c r="O310" i="1"/>
  <c r="M310" i="1"/>
  <c r="O309" i="1"/>
  <c r="M309" i="1"/>
  <c r="O308" i="1"/>
  <c r="M308" i="1"/>
  <c r="O307" i="1"/>
  <c r="M307" i="1"/>
  <c r="O306" i="1"/>
  <c r="M306" i="1"/>
  <c r="O305" i="1"/>
  <c r="M305" i="1"/>
  <c r="O304" i="1"/>
  <c r="M304" i="1"/>
  <c r="O303" i="1"/>
  <c r="M303" i="1"/>
  <c r="O302" i="1"/>
  <c r="M302" i="1"/>
  <c r="O301" i="1"/>
  <c r="M301" i="1"/>
  <c r="O300" i="1"/>
  <c r="M300" i="1"/>
  <c r="O299" i="1"/>
  <c r="M299" i="1"/>
  <c r="O298" i="1"/>
  <c r="M298" i="1"/>
  <c r="O297" i="1"/>
  <c r="M297" i="1"/>
  <c r="O296" i="1"/>
  <c r="M296" i="1"/>
  <c r="O295" i="1"/>
  <c r="M295" i="1"/>
  <c r="O294" i="1"/>
  <c r="M294" i="1"/>
  <c r="O293" i="1"/>
  <c r="M293" i="1"/>
  <c r="O292" i="1"/>
  <c r="M292" i="1"/>
  <c r="O291" i="1"/>
  <c r="M291" i="1"/>
  <c r="O290" i="1"/>
  <c r="M290" i="1"/>
  <c r="O289" i="1"/>
  <c r="M289" i="1"/>
  <c r="O288" i="1"/>
  <c r="M288" i="1"/>
  <c r="O287" i="1"/>
  <c r="M287" i="1"/>
  <c r="O286" i="1"/>
  <c r="M286" i="1"/>
  <c r="O285" i="1"/>
  <c r="M285" i="1"/>
  <c r="O284" i="1"/>
  <c r="M284" i="1"/>
  <c r="O283" i="1"/>
  <c r="M283" i="1"/>
  <c r="O282" i="1"/>
  <c r="M282" i="1"/>
  <c r="O281" i="1"/>
  <c r="M281" i="1"/>
  <c r="O280" i="1"/>
  <c r="M280" i="1"/>
  <c r="O278" i="1"/>
  <c r="M278" i="1"/>
  <c r="O277" i="1"/>
  <c r="M277" i="1"/>
  <c r="O276" i="1"/>
  <c r="M276" i="1"/>
  <c r="O339" i="1"/>
  <c r="M339" i="1"/>
  <c r="O279" i="1"/>
  <c r="M279" i="1"/>
  <c r="O217" i="1"/>
  <c r="M217" i="1"/>
  <c r="O216" i="1"/>
  <c r="M216" i="1"/>
  <c r="O215" i="1"/>
  <c r="M215" i="1"/>
  <c r="O214" i="1"/>
  <c r="M214" i="1"/>
  <c r="O213" i="1"/>
  <c r="M213" i="1"/>
  <c r="O212" i="1"/>
  <c r="M212" i="1"/>
  <c r="O211" i="1"/>
  <c r="M211" i="1"/>
  <c r="O210" i="1"/>
  <c r="M210" i="1"/>
  <c r="O209" i="1"/>
  <c r="M209" i="1"/>
  <c r="O208" i="1"/>
  <c r="M208" i="1"/>
  <c r="O207" i="1"/>
  <c r="M207" i="1"/>
  <c r="O206" i="1"/>
  <c r="M206" i="1"/>
  <c r="O205" i="1"/>
  <c r="M205" i="1"/>
  <c r="O204" i="1"/>
  <c r="M204" i="1"/>
  <c r="O203" i="1"/>
  <c r="M203" i="1"/>
  <c r="O202" i="1"/>
  <c r="M202" i="1"/>
  <c r="O201" i="1"/>
  <c r="M201" i="1"/>
  <c r="O200" i="1"/>
  <c r="M200" i="1"/>
  <c r="O199" i="1"/>
  <c r="M199" i="1"/>
  <c r="O198" i="1"/>
  <c r="M198" i="1"/>
  <c r="O197" i="1"/>
  <c r="M197" i="1"/>
  <c r="O196" i="1"/>
  <c r="M196" i="1"/>
  <c r="O195" i="1"/>
  <c r="M195" i="1"/>
  <c r="O194" i="1"/>
  <c r="M194" i="1"/>
  <c r="O193" i="1"/>
  <c r="M193" i="1"/>
  <c r="O192" i="1"/>
  <c r="M192" i="1"/>
  <c r="O191" i="1"/>
  <c r="M191" i="1"/>
  <c r="O190" i="1"/>
  <c r="M190" i="1"/>
  <c r="O189" i="1"/>
  <c r="M189" i="1"/>
  <c r="O188" i="1"/>
  <c r="M188" i="1"/>
  <c r="O187" i="1"/>
  <c r="M187" i="1"/>
  <c r="O186" i="1"/>
  <c r="M186" i="1"/>
  <c r="O185" i="1"/>
  <c r="M185" i="1"/>
  <c r="O184" i="1"/>
  <c r="M184" i="1"/>
  <c r="O183" i="1"/>
  <c r="M183" i="1"/>
  <c r="O182" i="1"/>
  <c r="M182" i="1"/>
  <c r="O181" i="1"/>
  <c r="M181" i="1"/>
  <c r="O180" i="1"/>
  <c r="M180" i="1"/>
  <c r="O179" i="1"/>
  <c r="M179" i="1"/>
  <c r="O178" i="1"/>
  <c r="M178" i="1"/>
  <c r="O177" i="1"/>
  <c r="M177" i="1"/>
  <c r="O176" i="1"/>
  <c r="M176" i="1"/>
  <c r="O175" i="1"/>
  <c r="M175" i="1"/>
  <c r="O174" i="1"/>
  <c r="M174" i="1"/>
  <c r="O173" i="1"/>
  <c r="M173" i="1"/>
  <c r="O172" i="1"/>
  <c r="M172" i="1"/>
  <c r="O171" i="1"/>
  <c r="M171" i="1"/>
  <c r="O170" i="1"/>
  <c r="M170" i="1"/>
  <c r="O169" i="1"/>
  <c r="M169" i="1"/>
  <c r="O168" i="1"/>
  <c r="M168" i="1"/>
  <c r="O167" i="1"/>
  <c r="M167" i="1"/>
  <c r="O166" i="1"/>
  <c r="M166" i="1"/>
  <c r="O165" i="1"/>
  <c r="M165" i="1"/>
  <c r="O164" i="1"/>
  <c r="M164" i="1"/>
  <c r="O163" i="1"/>
  <c r="M163" i="1"/>
  <c r="O162" i="1"/>
  <c r="M162" i="1"/>
  <c r="O161" i="1"/>
  <c r="M161" i="1"/>
  <c r="O160" i="1"/>
  <c r="M160" i="1"/>
  <c r="O159" i="1"/>
  <c r="M159" i="1"/>
  <c r="O158" i="1"/>
  <c r="M158" i="1"/>
  <c r="O157" i="1"/>
  <c r="M157" i="1"/>
  <c r="O156" i="1"/>
  <c r="M156" i="1"/>
  <c r="O155" i="1"/>
  <c r="M155" i="1"/>
  <c r="O154" i="1"/>
  <c r="M154" i="1"/>
  <c r="O153" i="1"/>
  <c r="M153" i="1"/>
  <c r="O152" i="1"/>
  <c r="M152" i="1"/>
  <c r="O151" i="1"/>
  <c r="M151" i="1"/>
  <c r="O78" i="1"/>
  <c r="M78" i="1"/>
  <c r="O77" i="1"/>
  <c r="M77" i="1"/>
  <c r="O76" i="1"/>
  <c r="M76" i="1"/>
  <c r="O75" i="1"/>
  <c r="M75" i="1"/>
  <c r="O74" i="1"/>
  <c r="M74" i="1"/>
  <c r="O73" i="1"/>
  <c r="M73" i="1"/>
  <c r="O458" i="1"/>
  <c r="M458" i="1"/>
  <c r="O457" i="1"/>
  <c r="M457" i="1"/>
  <c r="O456" i="1"/>
  <c r="M456" i="1"/>
  <c r="O455" i="1"/>
  <c r="M455" i="1"/>
  <c r="O454" i="1"/>
  <c r="M454" i="1"/>
  <c r="O453" i="1"/>
  <c r="M453" i="1"/>
  <c r="O452" i="1"/>
  <c r="M452" i="1"/>
  <c r="O451" i="1"/>
  <c r="M451" i="1"/>
  <c r="O450" i="1"/>
  <c r="M450" i="1"/>
  <c r="O449" i="1"/>
  <c r="M449" i="1"/>
  <c r="O448" i="1"/>
  <c r="M448" i="1"/>
  <c r="O447" i="1"/>
  <c r="M447" i="1"/>
  <c r="O446" i="1"/>
  <c r="M446" i="1"/>
  <c r="O445" i="1"/>
  <c r="M445" i="1"/>
  <c r="O444" i="1"/>
  <c r="M444" i="1"/>
  <c r="O443" i="1"/>
  <c r="M443" i="1"/>
  <c r="O442" i="1"/>
  <c r="M442" i="1"/>
  <c r="O441" i="1"/>
  <c r="M441" i="1"/>
  <c r="O440" i="1"/>
  <c r="M440" i="1"/>
  <c r="O439" i="1"/>
  <c r="M439" i="1"/>
  <c r="O438" i="1"/>
  <c r="M438" i="1"/>
  <c r="O437" i="1"/>
  <c r="M437" i="1"/>
  <c r="O436" i="1"/>
  <c r="M436" i="1"/>
  <c r="O435" i="1"/>
  <c r="M435" i="1"/>
  <c r="O434" i="1"/>
  <c r="M434" i="1"/>
  <c r="O433" i="1"/>
  <c r="M433" i="1"/>
  <c r="O432" i="1"/>
  <c r="M432" i="1"/>
  <c r="O431" i="1"/>
  <c r="M431" i="1"/>
  <c r="O430" i="1"/>
  <c r="M430" i="1"/>
  <c r="O429" i="1"/>
  <c r="M429" i="1"/>
  <c r="O428" i="1"/>
  <c r="M428" i="1"/>
  <c r="O427" i="1"/>
  <c r="M427" i="1"/>
  <c r="O426" i="1"/>
  <c r="M426" i="1"/>
  <c r="O425" i="1"/>
  <c r="M425" i="1"/>
  <c r="O424" i="1"/>
  <c r="M424" i="1"/>
  <c r="O423" i="1"/>
  <c r="M423" i="1"/>
  <c r="O422" i="1"/>
  <c r="M422" i="1"/>
  <c r="O421" i="1"/>
  <c r="M421" i="1"/>
  <c r="O420" i="1"/>
  <c r="M420" i="1"/>
  <c r="O419" i="1"/>
  <c r="M419" i="1"/>
  <c r="O418" i="1"/>
  <c r="M418" i="1"/>
  <c r="O417" i="1"/>
  <c r="M417" i="1"/>
  <c r="O416" i="1"/>
  <c r="M416" i="1"/>
  <c r="O415" i="1"/>
  <c r="M415" i="1"/>
  <c r="O414" i="1"/>
  <c r="M414" i="1"/>
  <c r="O413" i="1"/>
  <c r="M413" i="1"/>
  <c r="O412" i="1"/>
  <c r="M412" i="1"/>
  <c r="O411" i="1"/>
  <c r="M411" i="1"/>
  <c r="O410" i="1"/>
  <c r="M410" i="1"/>
  <c r="O409" i="1"/>
  <c r="M409" i="1"/>
  <c r="O408" i="1"/>
  <c r="M408" i="1"/>
  <c r="O407" i="1"/>
  <c r="M407" i="1"/>
  <c r="O406" i="1"/>
  <c r="M406" i="1"/>
  <c r="O405" i="1"/>
  <c r="M405" i="1"/>
  <c r="O404" i="1"/>
  <c r="M404" i="1"/>
  <c r="O403" i="1"/>
  <c r="M403" i="1"/>
  <c r="O400" i="1"/>
  <c r="M400" i="1"/>
  <c r="O399" i="1"/>
  <c r="M399" i="1"/>
  <c r="O398" i="1"/>
  <c r="M398" i="1"/>
  <c r="O397" i="1"/>
  <c r="M397" i="1"/>
  <c r="O396" i="1"/>
  <c r="M396" i="1"/>
  <c r="O395" i="1"/>
  <c r="M395" i="1"/>
  <c r="O394" i="1"/>
  <c r="M394" i="1"/>
  <c r="O393" i="1"/>
  <c r="M393" i="1"/>
  <c r="O392" i="1"/>
  <c r="M392" i="1"/>
  <c r="O391" i="1"/>
  <c r="M391" i="1"/>
  <c r="O390" i="1"/>
  <c r="M390" i="1"/>
  <c r="O389" i="1"/>
  <c r="M389" i="1"/>
  <c r="O388" i="1"/>
  <c r="M388" i="1"/>
  <c r="O387" i="1"/>
  <c r="M387" i="1"/>
  <c r="O386" i="1"/>
  <c r="M386" i="1"/>
  <c r="O385" i="1"/>
  <c r="M385" i="1"/>
  <c r="O384" i="1"/>
  <c r="M384" i="1"/>
  <c r="O383" i="1"/>
  <c r="M383" i="1"/>
  <c r="O382" i="1"/>
  <c r="M382" i="1"/>
  <c r="O381" i="1"/>
  <c r="M381" i="1"/>
  <c r="O380" i="1"/>
  <c r="M380" i="1"/>
  <c r="O379" i="1"/>
  <c r="M379" i="1"/>
  <c r="O378" i="1"/>
  <c r="M378" i="1"/>
  <c r="O377" i="1"/>
  <c r="M377" i="1"/>
  <c r="O376" i="1"/>
  <c r="M376" i="1"/>
  <c r="O375" i="1"/>
  <c r="M375" i="1"/>
  <c r="O374" i="1"/>
  <c r="M374" i="1"/>
  <c r="O373" i="1"/>
  <c r="M373" i="1"/>
  <c r="O372" i="1"/>
  <c r="M372" i="1"/>
  <c r="O371" i="1"/>
  <c r="M371" i="1"/>
  <c r="O370" i="1"/>
  <c r="M370" i="1"/>
  <c r="O369" i="1"/>
  <c r="M369" i="1"/>
  <c r="O368" i="1"/>
  <c r="M368" i="1"/>
  <c r="O367" i="1"/>
  <c r="M367" i="1"/>
  <c r="O366" i="1"/>
  <c r="M366" i="1"/>
  <c r="O365" i="1"/>
  <c r="M365" i="1"/>
  <c r="O364" i="1"/>
  <c r="M364" i="1"/>
  <c r="O363" i="1"/>
  <c r="M363" i="1"/>
  <c r="O362" i="1"/>
  <c r="M362" i="1"/>
  <c r="O361" i="1"/>
  <c r="M361" i="1"/>
  <c r="O360" i="1"/>
  <c r="M360" i="1"/>
  <c r="O359" i="1"/>
  <c r="M359" i="1"/>
  <c r="O358" i="1"/>
  <c r="M358" i="1"/>
  <c r="O357" i="1"/>
  <c r="M357" i="1"/>
  <c r="O356" i="1"/>
  <c r="M356" i="1"/>
  <c r="O355" i="1"/>
  <c r="M355" i="1"/>
  <c r="O354" i="1"/>
  <c r="M354" i="1"/>
  <c r="O353" i="1"/>
  <c r="M353" i="1"/>
  <c r="O352" i="1"/>
  <c r="M352" i="1"/>
  <c r="O351" i="1"/>
  <c r="M351" i="1"/>
  <c r="O350" i="1"/>
  <c r="M350" i="1"/>
  <c r="O349" i="1"/>
  <c r="M349" i="1"/>
  <c r="O348" i="1"/>
  <c r="M348" i="1"/>
  <c r="O347" i="1"/>
  <c r="M347" i="1"/>
  <c r="O346" i="1"/>
  <c r="M346" i="1"/>
  <c r="O345" i="1"/>
  <c r="M345" i="1"/>
  <c r="O275" i="1"/>
  <c r="M275" i="1"/>
  <c r="O274" i="1"/>
  <c r="M274" i="1"/>
  <c r="O273" i="1"/>
  <c r="M273" i="1"/>
  <c r="O272" i="1"/>
  <c r="M272" i="1"/>
  <c r="O271" i="1"/>
  <c r="M271" i="1"/>
  <c r="O270" i="1"/>
  <c r="M270" i="1"/>
  <c r="O269" i="1"/>
  <c r="M269" i="1"/>
  <c r="O268" i="1"/>
  <c r="M268" i="1"/>
  <c r="O267" i="1"/>
  <c r="M267" i="1"/>
  <c r="O266" i="1"/>
  <c r="M266" i="1"/>
  <c r="O265" i="1"/>
  <c r="M265" i="1"/>
  <c r="O264" i="1"/>
  <c r="M264" i="1"/>
  <c r="O263" i="1"/>
  <c r="M263" i="1"/>
  <c r="O262" i="1"/>
  <c r="M262" i="1"/>
  <c r="O261" i="1"/>
  <c r="M261" i="1"/>
  <c r="O260" i="1"/>
  <c r="M260" i="1"/>
  <c r="O259" i="1"/>
  <c r="M259" i="1"/>
  <c r="O258" i="1"/>
  <c r="M258" i="1"/>
  <c r="O257" i="1"/>
  <c r="M257" i="1"/>
  <c r="O256" i="1"/>
  <c r="M256" i="1"/>
  <c r="O255" i="1"/>
  <c r="M255" i="1"/>
  <c r="O254" i="1"/>
  <c r="M254" i="1"/>
  <c r="O253" i="1"/>
  <c r="M253" i="1"/>
  <c r="O252" i="1"/>
  <c r="M252" i="1"/>
  <c r="O251" i="1"/>
  <c r="M251" i="1"/>
  <c r="O250" i="1"/>
  <c r="M250" i="1"/>
  <c r="O249" i="1"/>
  <c r="M249" i="1"/>
  <c r="O248" i="1"/>
  <c r="M248" i="1"/>
  <c r="O247" i="1"/>
  <c r="M247" i="1"/>
  <c r="O246" i="1"/>
  <c r="M246" i="1"/>
  <c r="O245" i="1"/>
  <c r="M245" i="1"/>
  <c r="O244" i="1"/>
  <c r="M244" i="1"/>
  <c r="O243" i="1"/>
  <c r="M243" i="1"/>
  <c r="O242" i="1"/>
  <c r="M242" i="1"/>
  <c r="O241" i="1"/>
  <c r="M241" i="1"/>
  <c r="O240" i="1"/>
  <c r="M240" i="1"/>
  <c r="O239" i="1"/>
  <c r="M239" i="1"/>
  <c r="O238" i="1"/>
  <c r="M238" i="1"/>
  <c r="O237" i="1"/>
  <c r="M237" i="1"/>
  <c r="O236" i="1"/>
  <c r="M236" i="1"/>
  <c r="O235" i="1"/>
  <c r="M235" i="1"/>
  <c r="O234" i="1"/>
  <c r="M234" i="1"/>
  <c r="O233" i="1"/>
  <c r="M233" i="1"/>
  <c r="O232" i="1"/>
  <c r="M232" i="1"/>
  <c r="O231" i="1"/>
  <c r="M231" i="1"/>
  <c r="O230" i="1"/>
  <c r="M230" i="1"/>
  <c r="O229" i="1"/>
  <c r="M229" i="1"/>
  <c r="O228" i="1"/>
  <c r="M228" i="1"/>
  <c r="O227" i="1"/>
  <c r="M227" i="1"/>
  <c r="O226" i="1"/>
  <c r="M226" i="1"/>
  <c r="O225" i="1"/>
  <c r="M225" i="1"/>
  <c r="O224" i="1"/>
  <c r="M224" i="1"/>
  <c r="O223" i="1"/>
  <c r="M223" i="1"/>
  <c r="O222" i="1"/>
  <c r="M222" i="1"/>
  <c r="O221" i="1"/>
  <c r="M221" i="1"/>
  <c r="O220" i="1"/>
  <c r="M220" i="1"/>
  <c r="O150" i="1"/>
  <c r="M150" i="1"/>
  <c r="O149" i="1"/>
  <c r="M149" i="1"/>
  <c r="O148" i="1"/>
  <c r="M148" i="1"/>
  <c r="O147" i="1"/>
  <c r="M147" i="1"/>
  <c r="O146" i="1"/>
  <c r="M146" i="1"/>
  <c r="O145" i="1"/>
  <c r="M145" i="1"/>
  <c r="O144" i="1"/>
  <c r="M144" i="1"/>
  <c r="O143" i="1"/>
  <c r="M143" i="1"/>
  <c r="O142" i="1"/>
  <c r="M142" i="1"/>
  <c r="O141" i="1"/>
  <c r="M141" i="1"/>
  <c r="O140" i="1"/>
  <c r="M140" i="1"/>
  <c r="O139" i="1"/>
  <c r="M139" i="1"/>
  <c r="O138" i="1"/>
  <c r="M138" i="1"/>
  <c r="O137" i="1"/>
  <c r="M137" i="1"/>
  <c r="O136" i="1"/>
  <c r="M136" i="1"/>
  <c r="O135" i="1"/>
  <c r="M135" i="1"/>
  <c r="O134" i="1"/>
  <c r="M134" i="1"/>
  <c r="O133" i="1"/>
  <c r="M133" i="1"/>
  <c r="O132" i="1"/>
  <c r="M132" i="1"/>
  <c r="O131" i="1"/>
  <c r="M131" i="1"/>
  <c r="O130" i="1"/>
  <c r="M130" i="1"/>
  <c r="O129" i="1"/>
  <c r="M129" i="1"/>
  <c r="O128" i="1"/>
  <c r="M128" i="1"/>
  <c r="O127" i="1"/>
  <c r="M127" i="1"/>
  <c r="O126" i="1"/>
  <c r="M126" i="1"/>
  <c r="O125" i="1"/>
  <c r="M125" i="1"/>
  <c r="O124" i="1"/>
  <c r="M124" i="1"/>
  <c r="O123" i="1"/>
  <c r="M123" i="1"/>
  <c r="O122" i="1"/>
  <c r="M122" i="1"/>
  <c r="O121" i="1"/>
  <c r="M121" i="1"/>
  <c r="O120" i="1"/>
  <c r="M120" i="1"/>
  <c r="O119" i="1"/>
  <c r="M119" i="1"/>
  <c r="O118" i="1"/>
  <c r="M118" i="1"/>
  <c r="O117" i="1"/>
  <c r="M117" i="1"/>
  <c r="O116" i="1"/>
  <c r="M116" i="1"/>
  <c r="O115" i="1"/>
  <c r="M115" i="1"/>
  <c r="O114" i="1"/>
  <c r="M114" i="1"/>
  <c r="O113" i="1"/>
  <c r="M113" i="1"/>
  <c r="O112" i="1"/>
  <c r="M112" i="1"/>
  <c r="O111" i="1"/>
  <c r="M111" i="1"/>
  <c r="O110" i="1"/>
  <c r="M110" i="1"/>
  <c r="O109" i="1"/>
  <c r="M109" i="1"/>
  <c r="O108" i="1"/>
  <c r="M108" i="1"/>
  <c r="O107" i="1"/>
  <c r="M107" i="1"/>
  <c r="O106" i="1"/>
  <c r="M106" i="1"/>
  <c r="O105" i="1"/>
  <c r="M105" i="1"/>
  <c r="O104" i="1"/>
  <c r="M104" i="1"/>
  <c r="O103" i="1"/>
  <c r="M103" i="1"/>
  <c r="O102" i="1"/>
  <c r="M102" i="1"/>
  <c r="O101" i="1"/>
  <c r="M101" i="1"/>
  <c r="O100" i="1"/>
  <c r="M100" i="1"/>
  <c r="O99" i="1"/>
  <c r="M99" i="1"/>
  <c r="O98" i="1"/>
  <c r="M98" i="1"/>
  <c r="O97" i="1"/>
  <c r="M97" i="1"/>
  <c r="O96" i="1"/>
  <c r="M96" i="1"/>
  <c r="O95" i="1"/>
  <c r="M95" i="1"/>
  <c r="O94" i="1"/>
  <c r="M94" i="1"/>
  <c r="O93" i="1"/>
  <c r="M93" i="1"/>
  <c r="O92" i="1"/>
  <c r="M92" i="1"/>
  <c r="O91" i="1"/>
  <c r="M91" i="1"/>
  <c r="O90" i="1"/>
  <c r="M90" i="1"/>
  <c r="O89" i="1"/>
  <c r="M89" i="1"/>
  <c r="O88" i="1"/>
  <c r="M88" i="1"/>
  <c r="O87" i="1"/>
  <c r="M87" i="1"/>
  <c r="O86" i="1"/>
  <c r="M86" i="1"/>
  <c r="O85" i="1"/>
  <c r="M85" i="1"/>
  <c r="O84" i="1"/>
  <c r="M84" i="1"/>
  <c r="O83" i="1"/>
  <c r="M83" i="1"/>
  <c r="O82" i="1"/>
  <c r="M82" i="1"/>
  <c r="O81" i="1"/>
  <c r="M81" i="1"/>
</calcChain>
</file>

<file path=xl/sharedStrings.xml><?xml version="1.0" encoding="utf-8"?>
<sst xmlns="http://schemas.openxmlformats.org/spreadsheetml/2006/main" count="4209" uniqueCount="532">
  <si>
    <t>WHITEHOUSE, RUNCORN</t>
  </si>
  <si>
    <t>Building</t>
  </si>
  <si>
    <t>Floor</t>
  </si>
  <si>
    <t>Unit Number</t>
  </si>
  <si>
    <t>Type</t>
  </si>
  <si>
    <t>Total Internal
Area (sq.m)</t>
  </si>
  <si>
    <t>Total Internal 
Area (Sq.ft)</t>
  </si>
  <si>
    <t>Sales Price</t>
  </si>
  <si>
    <t>Car Parking Value
(incl. in sale price)</t>
  </si>
  <si>
    <t>3 Years Upfront GRR</t>
  </si>
  <si>
    <t>Rent PCM</t>
  </si>
  <si>
    <t>Gross Annual Income</t>
  </si>
  <si>
    <t>Gross %</t>
  </si>
  <si>
    <t>Net Annual Income</t>
  </si>
  <si>
    <t>Net %</t>
  </si>
  <si>
    <t xml:space="preserve">Service Charge </t>
  </si>
  <si>
    <t>Ground Rent</t>
  </si>
  <si>
    <t>Phase</t>
  </si>
  <si>
    <t xml:space="preserve">Additional Parking Spaces (unallocated) </t>
  </si>
  <si>
    <t>Furniture</t>
  </si>
  <si>
    <t>White House</t>
  </si>
  <si>
    <t>Ground</t>
  </si>
  <si>
    <t>01</t>
  </si>
  <si>
    <t xml:space="preserve">1 bedroom </t>
  </si>
  <si>
    <t>Phase 2</t>
  </si>
  <si>
    <t>02</t>
  </si>
  <si>
    <t>£10,000 each</t>
  </si>
  <si>
    <t>03</t>
  </si>
  <si>
    <t>Phase 3</t>
  </si>
  <si>
    <t>04</t>
  </si>
  <si>
    <t>05</t>
  </si>
  <si>
    <t>06</t>
  </si>
  <si>
    <t>07</t>
  </si>
  <si>
    <t>Phase 4</t>
  </si>
  <si>
    <t>08</t>
  </si>
  <si>
    <t>09</t>
  </si>
  <si>
    <t>10</t>
  </si>
  <si>
    <t>Phase 1</t>
  </si>
  <si>
    <t>11</t>
  </si>
  <si>
    <t>studio</t>
  </si>
  <si>
    <t>No parking</t>
  </si>
  <si>
    <t>12</t>
  </si>
  <si>
    <t>13</t>
  </si>
  <si>
    <t>14</t>
  </si>
  <si>
    <t>15</t>
  </si>
  <si>
    <t>R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</si>
  <si>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</si>
  <si>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</si>
  <si>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</si>
  <si>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</si>
  <si>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</si>
  <si>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</si>
  <si>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</si>
  <si>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</si>
  <si>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</si>
  <si>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</si>
  <si>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</si>
  <si>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</si>
  <si>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</si>
  <si>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</si>
  <si>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</si>
  <si>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</si>
  <si>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</si>
  <si>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</si>
  <si>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</si>
  <si>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</si>
  <si>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</si>
  <si>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</si>
  <si>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</si>
  <si>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</si>
  <si>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</si>
  <si>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</si>
  <si>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</si>
  <si>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</si>
  <si>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</si>
  <si>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</si>
  <si>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</si>
  <si>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</si>
  <si>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</si>
  <si>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</si>
  <si>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</si>
  <si>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</si>
  <si>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</si>
  <si>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</si>
  <si>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</si>
  <si>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</si>
  <si>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</si>
  <si>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</si>
  <si>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</si>
  <si>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</si>
  <si>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</si>
  <si>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</si>
  <si>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</si>
  <si>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</si>
  <si>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</si>
  <si>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</si>
  <si>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</si>
  <si>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</si>
  <si>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</si>
  <si>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</si>
  <si>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</si>
  <si>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</si>
  <si>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</si>
  <si>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</si>
  <si>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</si>
  <si>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</si>
  <si>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</si>
  <si>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66x studio</t>
  </si>
  <si>
    <t>10x 1-bed</t>
  </si>
  <si>
    <t xml:space="preserve">First
</t>
  </si>
  <si>
    <t>77</t>
  </si>
  <si>
    <t>78</t>
  </si>
  <si>
    <t>79</t>
  </si>
  <si>
    <t>80</t>
  </si>
  <si>
    <t>1 bedroom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</si>
  <si>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</si>
  <si>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</si>
  <si>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</si>
  <si>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</si>
  <si>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</si>
  <si>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</si>
  <si>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</si>
  <si>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</si>
  <si>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</si>
  <si>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</si>
  <si>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</si>
  <si>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</si>
  <si>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</si>
  <si>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</si>
  <si>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</si>
  <si>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</si>
  <si>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</si>
  <si>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</si>
  <si>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</si>
  <si>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</si>
  <si>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</si>
  <si>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</si>
  <si>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</si>
  <si>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</si>
  <si>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</si>
  <si>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</si>
  <si>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</si>
  <si>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</si>
  <si>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</si>
  <si>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</si>
  <si>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</si>
  <si>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</si>
  <si>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</si>
  <si>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</si>
  <si>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</si>
  <si>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</si>
  <si>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</si>
  <si>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</si>
  <si>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</si>
  <si>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</si>
  <si>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</si>
  <si>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</si>
  <si>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</si>
  <si>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</si>
  <si>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</si>
  <si>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</si>
  <si>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</si>
  <si>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</si>
  <si>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</si>
  <si>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</si>
  <si>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</si>
  <si>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</si>
  <si>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</si>
  <si>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</si>
  <si>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</si>
  <si>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</si>
  <si>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</si>
  <si>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</si>
  <si>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</si>
  <si>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</si>
  <si>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</si>
  <si>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</si>
  <si>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</si>
  <si>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</si>
  <si>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</si>
  <si>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</si>
  <si>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</si>
  <si>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</si>
  <si>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</si>
  <si>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</si>
  <si>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</si>
  <si>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</si>
  <si>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</si>
  <si>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</si>
  <si>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</si>
  <si>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</si>
  <si>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</si>
  <si>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</si>
  <si>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</si>
  <si>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</si>
  <si>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</si>
  <si>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</si>
  <si>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</si>
  <si>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</si>
  <si>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</si>
  <si>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</si>
  <si>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</si>
  <si>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</si>
  <si>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</si>
  <si>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</si>
  <si>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</si>
  <si>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</si>
  <si>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</si>
  <si>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</si>
  <si>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</si>
  <si>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</si>
  <si>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</si>
  <si>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</si>
  <si>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</si>
  <si>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</si>
  <si>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</si>
  <si>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</si>
  <si>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</si>
  <si>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</si>
  <si>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</si>
  <si>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</si>
  <si>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</si>
  <si>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</si>
  <si>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</si>
  <si>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</si>
  <si>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</si>
  <si>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</si>
  <si>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</si>
  <si>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</si>
  <si>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</si>
  <si>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</si>
  <si>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</si>
  <si>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</si>
  <si>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</si>
  <si>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</si>
  <si>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</si>
  <si>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</si>
  <si>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</si>
  <si>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</si>
  <si>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</si>
  <si>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</si>
  <si>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</si>
  <si>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</si>
  <si>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</si>
  <si>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</si>
  <si>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</si>
  <si>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</si>
  <si>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</si>
  <si>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113x studio</t>
  </si>
  <si>
    <t>24x 1-bed</t>
  </si>
  <si>
    <t xml:space="preserve">Second
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</si>
  <si>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</si>
  <si>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</si>
  <si>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</si>
  <si>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</si>
  <si>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</si>
  <si>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</si>
  <si>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</si>
  <si>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</si>
  <si>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</si>
  <si>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</si>
  <si>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</si>
  <si>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</si>
  <si>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</si>
  <si>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</si>
  <si>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</si>
  <si>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</si>
  <si>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</si>
  <si>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</si>
  <si>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</si>
  <si>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</si>
  <si>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</si>
  <si>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</si>
  <si>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</si>
  <si>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</si>
  <si>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</si>
  <si>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</si>
  <si>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</si>
  <si>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</si>
  <si>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</si>
  <si>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</si>
  <si>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</si>
  <si>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</si>
  <si>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</si>
  <si>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</si>
  <si>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</si>
  <si>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</si>
  <si>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</si>
  <si>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</si>
  <si>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</si>
  <si>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</si>
  <si>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</si>
  <si>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</si>
  <si>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</si>
  <si>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</si>
  <si>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</si>
  <si>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259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</si>
  <si>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</si>
  <si>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</si>
  <si>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</si>
  <si>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</si>
  <si>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</si>
  <si>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</si>
  <si>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</si>
  <si>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</si>
  <si>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</si>
  <si>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</si>
  <si>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</si>
  <si>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271</t>
  </si>
  <si>
    <t>272</t>
  </si>
  <si>
    <t>273</t>
  </si>
  <si>
    <t>274</t>
  </si>
  <si>
    <t>275</t>
  </si>
  <si>
    <t>276</t>
  </si>
  <si>
    <t>277</t>
  </si>
  <si>
    <t>278</t>
  </si>
  <si>
    <t>279</t>
  </si>
  <si>
    <t>280</t>
  </si>
  <si>
    <t>281</t>
  </si>
  <si>
    <t>282</t>
  </si>
  <si>
    <t>283</t>
  </si>
  <si>
    <t>284</t>
  </si>
  <si>
    <t>285</t>
  </si>
  <si>
    <t>286</t>
  </si>
  <si>
    <t>287</t>
  </si>
  <si>
    <t>288</t>
  </si>
  <si>
    <t>289</t>
  </si>
  <si>
    <t>290</t>
  </si>
  <si>
    <t>291</t>
  </si>
  <si>
    <t>292</t>
  </si>
  <si>
    <t>293</t>
  </si>
  <si>
    <t>294</t>
  </si>
  <si>
    <t>295</t>
  </si>
  <si>
    <t>296</t>
  </si>
  <si>
    <t>297</t>
  </si>
  <si>
    <t>298</t>
  </si>
  <si>
    <t>299</t>
  </si>
  <si>
    <t>300</t>
  </si>
  <si>
    <t>301</t>
  </si>
  <si>
    <t>302</t>
  </si>
  <si>
    <t>303</t>
  </si>
  <si>
    <t>304</t>
  </si>
  <si>
    <t>305</t>
  </si>
  <si>
    <t>306</t>
  </si>
  <si>
    <t>307</t>
  </si>
  <si>
    <t>308</t>
  </si>
  <si>
    <t>309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</si>
  <si>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</si>
  <si>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</si>
  <si>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</si>
  <si>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</si>
  <si>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</si>
  <si>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</si>
  <si>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</si>
  <si>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</si>
  <si>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</si>
  <si>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</si>
  <si>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320</t>
  </si>
  <si>
    <t>321</t>
  </si>
  <si>
    <t>322</t>
  </si>
  <si>
    <t>323</t>
  </si>
  <si>
    <t>324</t>
  </si>
  <si>
    <t>325</t>
  </si>
  <si>
    <t>326</t>
  </si>
  <si>
    <t>327</t>
  </si>
  <si>
    <t>328</t>
  </si>
  <si>
    <t>329</t>
  </si>
  <si>
    <t>330</t>
  </si>
  <si>
    <t>331</t>
  </si>
  <si>
    <t>332</t>
  </si>
  <si>
    <t>333</t>
  </si>
  <si>
    <t>334</t>
  </si>
  <si>
    <t>335</t>
  </si>
  <si>
    <t>336</t>
  </si>
  <si>
    <t>119x studio</t>
  </si>
  <si>
    <t>4x 1-bed</t>
  </si>
  <si>
    <r>
      <t xml:space="preserve">Third
</t>
    </r>
    <r>
      <rPr>
        <sz val="12"/>
        <color rgb="FF3F3F3F"/>
        <rFont val="Helvetica"/>
      </rPr>
      <t/>
    </r>
  </si>
  <si>
    <t>337</t>
  </si>
  <si>
    <t>338</t>
  </si>
  <si>
    <t>339</t>
  </si>
  <si>
    <t>340</t>
  </si>
  <si>
    <t>341</t>
  </si>
  <si>
    <t>342</t>
  </si>
  <si>
    <t>343</t>
  </si>
  <si>
    <t>344</t>
  </si>
  <si>
    <t>345</t>
  </si>
  <si>
    <t>346</t>
  </si>
  <si>
    <t>347</t>
  </si>
  <si>
    <t>348</t>
  </si>
  <si>
    <t>349</t>
  </si>
  <si>
    <t>350</t>
  </si>
  <si>
    <t>351</t>
  </si>
  <si>
    <t>352</t>
  </si>
  <si>
    <t>353</t>
  </si>
  <si>
    <t>354</t>
  </si>
  <si>
    <t>355</t>
  </si>
  <si>
    <t>356</t>
  </si>
  <si>
    <t>357</t>
  </si>
  <si>
    <t>358</t>
  </si>
  <si>
    <t>359</t>
  </si>
  <si>
    <t>360</t>
  </si>
  <si>
    <t>361</t>
  </si>
  <si>
    <t>362</t>
  </si>
  <si>
    <t>363</t>
  </si>
  <si>
    <t>364</t>
  </si>
  <si>
    <t>365</t>
  </si>
  <si>
    <t>366</t>
  </si>
  <si>
    <t>367</t>
  </si>
  <si>
    <t>368</t>
  </si>
  <si>
    <t>369</t>
  </si>
  <si>
    <t>370</t>
  </si>
  <si>
    <t>371</t>
  </si>
  <si>
    <t>372</t>
  </si>
  <si>
    <t>373</t>
  </si>
  <si>
    <t>374</t>
  </si>
  <si>
    <t>375</t>
  </si>
  <si>
    <t>376</t>
  </si>
  <si>
    <t>377</t>
  </si>
  <si>
    <t>378</t>
  </si>
  <si>
    <t>379</t>
  </si>
  <si>
    <t>380</t>
  </si>
  <si>
    <t>381</t>
  </si>
  <si>
    <t>382</t>
  </si>
  <si>
    <t>383</t>
  </si>
  <si>
    <t>384</t>
  </si>
  <si>
    <t>385</t>
  </si>
  <si>
    <t>386</t>
  </si>
  <si>
    <t>387</t>
  </si>
  <si>
    <t>388</t>
  </si>
  <si>
    <t>389</t>
  </si>
  <si>
    <t>390</t>
  </si>
  <si>
    <t>391</t>
  </si>
  <si>
    <t>392</t>
  </si>
  <si>
    <t>48x studio</t>
  </si>
  <si>
    <t>8x 1-bed</t>
  </si>
  <si>
    <t xml:space="preserve">Fourth
</t>
  </si>
  <si>
    <t>393</t>
  </si>
  <si>
    <t>394</t>
  </si>
  <si>
    <t>395</t>
  </si>
  <si>
    <t>396</t>
  </si>
  <si>
    <t>SOLD</t>
  </si>
  <si>
    <t>397</t>
  </si>
  <si>
    <t>398</t>
  </si>
  <si>
    <t>399</t>
  </si>
  <si>
    <t>400</t>
  </si>
  <si>
    <t>401</t>
  </si>
  <si>
    <t>402</t>
  </si>
  <si>
    <t>403</t>
  </si>
  <si>
    <t>404</t>
  </si>
  <si>
    <t>405</t>
  </si>
  <si>
    <t>406</t>
  </si>
  <si>
    <t>407</t>
  </si>
  <si>
    <t>408</t>
  </si>
  <si>
    <t>409</t>
  </si>
  <si>
    <t>410</t>
  </si>
  <si>
    <t>411</t>
  </si>
  <si>
    <t>412</t>
  </si>
  <si>
    <t>413</t>
  </si>
  <si>
    <t>414</t>
  </si>
  <si>
    <t>415</t>
  </si>
  <si>
    <t>416</t>
  </si>
  <si>
    <t>417</t>
  </si>
  <si>
    <t>418</t>
  </si>
  <si>
    <t>419</t>
  </si>
  <si>
    <t>420</t>
  </si>
  <si>
    <t>421</t>
  </si>
  <si>
    <t>422</t>
  </si>
  <si>
    <t>423</t>
  </si>
  <si>
    <t>424</t>
  </si>
  <si>
    <t>425</t>
  </si>
  <si>
    <t>426</t>
  </si>
  <si>
    <t>427</t>
  </si>
  <si>
    <t>428</t>
  </si>
  <si>
    <t>429</t>
  </si>
  <si>
    <t>430</t>
  </si>
  <si>
    <t>431</t>
  </si>
  <si>
    <t>432</t>
  </si>
  <si>
    <t>433</t>
  </si>
  <si>
    <t>434</t>
  </si>
  <si>
    <t>435</t>
  </si>
  <si>
    <t>436</t>
  </si>
  <si>
    <t>437</t>
  </si>
  <si>
    <t>438</t>
  </si>
  <si>
    <t>439</t>
  </si>
  <si>
    <t>440</t>
  </si>
  <si>
    <t>441</t>
  </si>
  <si>
    <t>442</t>
  </si>
  <si>
    <t>443</t>
  </si>
  <si>
    <t>444</t>
  </si>
  <si>
    <t>445</t>
  </si>
  <si>
    <t>446</t>
  </si>
  <si>
    <t>447</t>
  </si>
  <si>
    <t>448</t>
  </si>
  <si>
    <t>Total Units</t>
  </si>
  <si>
    <t>Total Sq/m</t>
  </si>
  <si>
    <t>Total Sq/Ft</t>
  </si>
  <si>
    <t>Total Unit Sales Value</t>
  </si>
  <si>
    <t>Total GRR Value</t>
  </si>
  <si>
    <t>Total Gross Rent</t>
  </si>
  <si>
    <t>Total Net Rent</t>
  </si>
  <si>
    <t>Studio</t>
  </si>
  <si>
    <t>1-bed</t>
  </si>
  <si>
    <t>Additional Parking Value</t>
  </si>
  <si>
    <t>Total Parking Spaces</t>
  </si>
  <si>
    <t>Scheme Total</t>
  </si>
  <si>
    <t>Allocation</t>
  </si>
  <si>
    <t>WHITE HOUSE</t>
  </si>
  <si>
    <t>Ground Floor</t>
  </si>
  <si>
    <t>ASIA</t>
  </si>
  <si>
    <t>UK</t>
  </si>
  <si>
    <t>First Floor</t>
  </si>
  <si>
    <t>3x 1-bed</t>
  </si>
  <si>
    <t>Second Floor</t>
  </si>
  <si>
    <t>2x 1-bed</t>
  </si>
  <si>
    <t>Third Floor</t>
  </si>
  <si>
    <t>Fourth Floor</t>
  </si>
  <si>
    <t>Total Sales Value</t>
  </si>
  <si>
    <t>PHASE 2 - WHITEHOUSE, RUNCORN</t>
  </si>
  <si>
    <t>8x studio</t>
  </si>
  <si>
    <t>27x studio</t>
  </si>
  <si>
    <t>30x studio</t>
  </si>
  <si>
    <t>28x studio</t>
  </si>
  <si>
    <t>PHASE 3 - WHITEHOUSE, RUNCORN</t>
  </si>
  <si>
    <t>21x studio</t>
  </si>
  <si>
    <t>32x studio</t>
  </si>
  <si>
    <t>12x 1-bed</t>
  </si>
  <si>
    <t>PHASE 4 - WHITEHOUSE, RUNCORN</t>
  </si>
  <si>
    <t>UNAVAILABLE</t>
  </si>
  <si>
    <t>23x studio</t>
  </si>
  <si>
    <t>35x studio</t>
  </si>
  <si>
    <t>6x 1-bed</t>
  </si>
  <si>
    <t>RESERVED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</si>
</sst>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£&quot;* #,##0.00_-;\-&quot;£&quot;* #,##0.00_-;_-&quot;£&quot;* &quot;-&quot;??_-;_-@_-"/>
    <numFmt numFmtId="164" formatCode="_-[$£-809]* #,##0.00_-;\-[$£-809]* #,##0.00_-;_-[$£-809]* &quot;-&quot;??_-;_-@_-"/>
    <numFmt numFmtId="165" formatCode="0.0%"/>
    <numFmt numFmtId="166" formatCode="0.0"/>
    <numFmt numFmtId="167" formatCode="_-[$£-809]* #,##0_-;\-[$£-809]* #,##0_-;_-[$£-809]* &quot;-&quot;_-;_-@_-"/>
    <numFmt numFmtId="168" formatCode="_-&quot;£&quot;* #,##0_-;\-&quot;£&quot;* #,##0_-;_-&quot;£&quot;* &quot;-&quot;??_-;_-@_-"/>
  </numFmts>
  <fonts count="37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3F3F3F"/>
      <name val="Helvetica"/>
    </font>
    <font>
      <sz val="11"/>
      <color rgb="FF3F3F3F"/>
      <name val="Helvetica"/>
    </font>
    <font>
      <sz val="11"/>
      <color rgb="FF000000"/>
      <name val="Helvetica"/>
    </font>
    <font>
      <sz val="11"/>
      <color theme="1"/>
      <name val="Helvetica"/>
    </font>
    <font>
      <b/>
      <sz val="11"/>
      <color theme="0"/>
      <name val="Helvetica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2"/>
      <color theme="1"/>
      <name val="Helvetica"/>
    </font>
    <font>
      <b/>
      <sz val="12"/>
      <color theme="0"/>
      <name val="Helvetica"/>
    </font>
    <font>
      <sz val="12"/>
      <color rgb="FF3F3F3F"/>
      <name val="Helvetica"/>
    </font>
    <font>
      <b/>
      <sz val="14"/>
      <color theme="1"/>
      <name val="Helvetica"/>
    </font>
    <font>
      <b/>
      <sz val="14"/>
      <color theme="0"/>
      <name val="Helvetica"/>
    </font>
    <font>
      <sz val="8"/>
      <name val="Calibri"/>
      <family val="2"/>
      <scheme val="minor"/>
    </font>
    <font>
      <b/>
      <sz val="11"/>
      <color theme="1"/>
      <name val="Helvetica"/>
    </font>
    <font>
      <sz val="12"/>
      <color theme="0"/>
      <name val="Helvetica"/>
    </font>
    <font>
      <sz val="11"/>
      <color theme="0"/>
      <name val="Helvetica"/>
    </font>
    <font>
      <b/>
      <sz val="14"/>
      <color rgb="FF3F3F3F"/>
      <name val="Helvetica"/>
    </font>
    <font>
      <b/>
      <sz val="20"/>
      <color theme="1"/>
      <name val="Helvetica"/>
    </font>
    <font>
      <b/>
      <sz val="12"/>
      <color theme="1"/>
      <name val="Calibri"/>
      <family val="2"/>
      <scheme val="minor"/>
    </font>
    <font>
      <b/>
      <sz val="11"/>
      <color rgb="FF3F3F3F"/>
      <name val="Helvetica"/>
    </font>
    <font>
      <b/>
      <sz val="11"/>
      <color rgb="FF000000"/>
      <name val="Helvetica"/>
    </font>
    <font>
      <b/>
      <sz val="14"/>
      <color theme="1"/>
      <name val="Calibri"/>
      <scheme val="minor"/>
    </font>
    <font>
      <sz val="14"/>
      <color theme="1"/>
      <name val="Calibri"/>
      <scheme val="minor"/>
    </font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b/>
      <sz val="14"/>
      <color theme="0"/>
      <name val="Calibri"/>
      <scheme val="minor"/>
    </font>
    <font>
      <sz val="14"/>
      <color theme="0"/>
      <name val="Calibri"/>
      <scheme val="minor"/>
    </font>
    <font>
      <sz val="14"/>
      <color rgb="FF000000"/>
      <name val="Calibri"/>
      <scheme val="minor"/>
    </font>
    <font>
      <sz val="11"/>
      <name val="Helvetica"/>
    </font>
    <font>
      <sz val="12"/>
      <name val="Calibri"/>
      <family val="2"/>
      <scheme val="minor"/>
    </font>
    <font>
      <b/>
      <sz val="11"/>
      <name val="Helvetica"/>
    </font>
    <font>
      <b/>
      <sz val="12"/>
      <name val="Calibri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0"/>
        <bgColor rgb="FF3FB731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rgb="FFFFFFFF"/>
      </patternFill>
    </fill>
    <fill>
      <patternFill patternType="solid">
        <fgColor theme="0" tint="-0.34998626667073579"/>
        <bgColor rgb="FFFFFFFF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0000"/>
        <bgColor rgb="FFFFFFFF"/>
      </patternFill>
    </fill>
    <fill>
      <patternFill patternType="solid">
        <fgColor rgb="FFFF000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9"/>
        <bgColor rgb="FFFFFFFF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theme="1"/>
      </left>
      <right style="thin">
        <color theme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auto="1"/>
      </top>
      <bottom style="medium">
        <color auto="1"/>
      </bottom>
      <diagonal/>
    </border>
    <border>
      <left/>
      <right style="medium">
        <color theme="1"/>
      </right>
      <top/>
      <bottom style="thin">
        <color rgb="FF7F7F7F"/>
      </bottom>
      <diagonal/>
    </border>
    <border>
      <left style="thin">
        <color theme="1"/>
      </left>
      <right style="thin">
        <color theme="1"/>
      </right>
      <top/>
      <bottom style="thin">
        <color auto="1"/>
      </bottom>
      <diagonal/>
    </border>
    <border>
      <left style="thin">
        <color auto="1"/>
      </left>
      <right style="thin">
        <color theme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theme="1"/>
      </right>
      <top/>
      <bottom style="thin">
        <color auto="1"/>
      </bottom>
      <diagonal/>
    </border>
    <border>
      <left style="thin">
        <color theme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theme="1"/>
      </left>
      <right/>
      <top/>
      <bottom style="thin">
        <color auto="1"/>
      </bottom>
      <diagonal/>
    </border>
    <border>
      <left style="thin">
        <color theme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theme="1"/>
      </left>
      <right style="thin">
        <color theme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medium">
        <color theme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548">
    <xf numFmtId="0" fontId="0" fillId="0" borderId="0"/>
    <xf numFmtId="9" fontId="4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3" fillId="4" borderId="0" applyNumberFormat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9" fontId="2" fillId="0" borderId="0" applyFont="0" applyFill="0" applyBorder="0" applyAlignment="0" applyProtection="0"/>
    <xf numFmtId="0" fontId="2" fillId="4" borderId="0" applyNumberFormat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44" fontId="1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</cellStyleXfs>
  <cellXfs count="526">
    <xf numFmtId="0" fontId="0" fillId="0" borderId="0" xfId="0"/>
    <xf numFmtId="49" fontId="6" fillId="2" borderId="1" xfId="0" applyNumberFormat="1" applyFont="1" applyFill="1" applyBorder="1" applyAlignment="1">
      <alignment horizontal="center"/>
    </xf>
    <xf numFmtId="1" fontId="6" fillId="2" borderId="1" xfId="0" applyNumberFormat="1" applyFont="1" applyFill="1" applyBorder="1" applyAlignment="1">
      <alignment horizontal="center"/>
    </xf>
    <xf numFmtId="2" fontId="6" fillId="2" borderId="1" xfId="0" applyNumberFormat="1" applyFont="1" applyFill="1" applyBorder="1" applyAlignment="1">
      <alignment horizontal="center"/>
    </xf>
    <xf numFmtId="164" fontId="7" fillId="2" borderId="1" xfId="0" applyNumberFormat="1" applyFont="1" applyFill="1" applyBorder="1" applyAlignment="1">
      <alignment horizontal="center"/>
    </xf>
    <xf numFmtId="9" fontId="7" fillId="2" borderId="1" xfId="1" applyFont="1" applyFill="1" applyBorder="1" applyAlignment="1">
      <alignment horizontal="center"/>
    </xf>
    <xf numFmtId="165" fontId="7" fillId="2" borderId="1" xfId="1" applyNumberFormat="1" applyFont="1" applyFill="1" applyBorder="1" applyAlignment="1">
      <alignment horizontal="center"/>
    </xf>
    <xf numFmtId="164" fontId="8" fillId="3" borderId="1" xfId="0" applyNumberFormat="1" applyFont="1" applyFill="1" applyBorder="1"/>
    <xf numFmtId="1" fontId="6" fillId="2" borderId="6" xfId="0" applyNumberFormat="1" applyFont="1" applyFill="1" applyBorder="1" applyAlignment="1">
      <alignment horizontal="center"/>
    </xf>
    <xf numFmtId="2" fontId="6" fillId="2" borderId="6" xfId="0" applyNumberFormat="1" applyFont="1" applyFill="1" applyBorder="1" applyAlignment="1">
      <alignment horizontal="center"/>
    </xf>
    <xf numFmtId="164" fontId="7" fillId="2" borderId="6" xfId="0" applyNumberFormat="1" applyFont="1" applyFill="1" applyBorder="1" applyAlignment="1">
      <alignment horizontal="center"/>
    </xf>
    <xf numFmtId="9" fontId="7" fillId="2" borderId="6" xfId="1" applyFont="1" applyFill="1" applyBorder="1" applyAlignment="1">
      <alignment horizontal="center"/>
    </xf>
    <xf numFmtId="165" fontId="7" fillId="2" borderId="6" xfId="1" applyNumberFormat="1" applyFont="1" applyFill="1" applyBorder="1" applyAlignment="1">
      <alignment horizontal="center"/>
    </xf>
    <xf numFmtId="164" fontId="8" fillId="3" borderId="6" xfId="0" applyNumberFormat="1" applyFont="1" applyFill="1" applyBorder="1"/>
    <xf numFmtId="0" fontId="0" fillId="3" borderId="0" xfId="0" applyFill="1"/>
    <xf numFmtId="164" fontId="8" fillId="3" borderId="0" xfId="0" applyNumberFormat="1" applyFont="1" applyFill="1" applyBorder="1"/>
    <xf numFmtId="1" fontId="6" fillId="2" borderId="3" xfId="0" applyNumberFormat="1" applyFont="1" applyFill="1" applyBorder="1" applyAlignment="1">
      <alignment horizontal="center"/>
    </xf>
    <xf numFmtId="49" fontId="6" fillId="2" borderId="3" xfId="0" applyNumberFormat="1" applyFont="1" applyFill="1" applyBorder="1" applyAlignment="1">
      <alignment horizontal="center"/>
    </xf>
    <xf numFmtId="166" fontId="3" fillId="3" borderId="15" xfId="26" applyNumberFormat="1" applyFill="1" applyBorder="1" applyAlignment="1">
      <alignment horizontal="center"/>
    </xf>
    <xf numFmtId="166" fontId="8" fillId="3" borderId="11" xfId="26" applyNumberFormat="1" applyFont="1" applyFill="1" applyBorder="1" applyAlignment="1">
      <alignment horizontal="center"/>
    </xf>
    <xf numFmtId="166" fontId="8" fillId="3" borderId="14" xfId="26" applyNumberFormat="1" applyFont="1" applyFill="1" applyBorder="1" applyAlignment="1">
      <alignment horizontal="center"/>
    </xf>
    <xf numFmtId="167" fontId="7" fillId="2" borderId="3" xfId="0" applyNumberFormat="1" applyFont="1" applyFill="1" applyBorder="1" applyAlignment="1">
      <alignment horizontal="center"/>
    </xf>
    <xf numFmtId="167" fontId="7" fillId="2" borderId="6" xfId="0" applyNumberFormat="1" applyFont="1" applyFill="1" applyBorder="1" applyAlignment="1">
      <alignment horizontal="center"/>
    </xf>
    <xf numFmtId="164" fontId="8" fillId="3" borderId="1" xfId="0" applyNumberFormat="1" applyFont="1" applyFill="1" applyBorder="1" applyAlignment="1">
      <alignment horizontal="center"/>
    </xf>
    <xf numFmtId="164" fontId="0" fillId="3" borderId="1" xfId="0" applyNumberFormat="1" applyFill="1" applyBorder="1" applyAlignment="1">
      <alignment horizontal="center"/>
    </xf>
    <xf numFmtId="0" fontId="0" fillId="3" borderId="0" xfId="0" applyFill="1" applyAlignment="1">
      <alignment horizontal="center"/>
    </xf>
    <xf numFmtId="164" fontId="0" fillId="3" borderId="0" xfId="0" applyNumberFormat="1" applyFill="1" applyAlignment="1">
      <alignment horizontal="center"/>
    </xf>
    <xf numFmtId="49" fontId="6" fillId="2" borderId="13" xfId="0" applyNumberFormat="1" applyFont="1" applyFill="1" applyBorder="1" applyAlignment="1">
      <alignment horizontal="center"/>
    </xf>
    <xf numFmtId="1" fontId="6" fillId="2" borderId="12" xfId="0" applyNumberFormat="1" applyFont="1" applyFill="1" applyBorder="1" applyAlignment="1">
      <alignment horizontal="center"/>
    </xf>
    <xf numFmtId="2" fontId="6" fillId="2" borderId="12" xfId="0" applyNumberFormat="1" applyFont="1" applyFill="1" applyBorder="1" applyAlignment="1">
      <alignment horizontal="center"/>
    </xf>
    <xf numFmtId="167" fontId="7" fillId="2" borderId="13" xfId="0" applyNumberFormat="1" applyFont="1" applyFill="1" applyBorder="1" applyAlignment="1">
      <alignment horizontal="center"/>
    </xf>
    <xf numFmtId="167" fontId="7" fillId="2" borderId="1" xfId="0" applyNumberFormat="1" applyFont="1" applyFill="1" applyBorder="1" applyAlignment="1">
      <alignment horizontal="center"/>
    </xf>
    <xf numFmtId="166" fontId="8" fillId="3" borderId="16" xfId="26" applyNumberFormat="1" applyFont="1" applyFill="1" applyBorder="1" applyAlignment="1">
      <alignment horizontal="center"/>
    </xf>
    <xf numFmtId="166" fontId="8" fillId="3" borderId="1" xfId="26" applyNumberFormat="1" applyFont="1" applyFill="1" applyBorder="1" applyAlignment="1">
      <alignment horizontal="center"/>
    </xf>
    <xf numFmtId="167" fontId="7" fillId="2" borderId="24" xfId="0" applyNumberFormat="1" applyFont="1" applyFill="1" applyBorder="1" applyAlignment="1">
      <alignment horizontal="center"/>
    </xf>
    <xf numFmtId="164" fontId="8" fillId="3" borderId="2" xfId="0" applyNumberFormat="1" applyFont="1" applyFill="1" applyBorder="1" applyAlignment="1">
      <alignment horizontal="center"/>
    </xf>
    <xf numFmtId="164" fontId="7" fillId="2" borderId="2" xfId="0" applyNumberFormat="1" applyFont="1" applyFill="1" applyBorder="1" applyAlignment="1">
      <alignment horizontal="center"/>
    </xf>
    <xf numFmtId="9" fontId="7" fillId="2" borderId="2" xfId="1" applyFont="1" applyFill="1" applyBorder="1" applyAlignment="1">
      <alignment horizontal="center"/>
    </xf>
    <xf numFmtId="165" fontId="7" fillId="2" borderId="2" xfId="1" applyNumberFormat="1" applyFont="1" applyFill="1" applyBorder="1" applyAlignment="1">
      <alignment horizontal="center"/>
    </xf>
    <xf numFmtId="164" fontId="8" fillId="3" borderId="2" xfId="0" applyNumberFormat="1" applyFont="1" applyFill="1" applyBorder="1"/>
    <xf numFmtId="167" fontId="7" fillId="2" borderId="7" xfId="0" applyNumberFormat="1" applyFont="1" applyFill="1" applyBorder="1" applyAlignment="1">
      <alignment horizontal="center"/>
    </xf>
    <xf numFmtId="164" fontId="8" fillId="3" borderId="6" xfId="0" applyNumberFormat="1" applyFont="1" applyFill="1" applyBorder="1" applyAlignment="1">
      <alignment horizontal="center"/>
    </xf>
    <xf numFmtId="167" fontId="7" fillId="2" borderId="25" xfId="0" applyNumberFormat="1" applyFont="1" applyFill="1" applyBorder="1" applyAlignment="1">
      <alignment horizontal="center"/>
    </xf>
    <xf numFmtId="167" fontId="7" fillId="2" borderId="2" xfId="0" applyNumberFormat="1" applyFont="1" applyFill="1" applyBorder="1" applyAlignment="1">
      <alignment horizontal="center"/>
    </xf>
    <xf numFmtId="167" fontId="7" fillId="2" borderId="20" xfId="0" applyNumberFormat="1" applyFont="1" applyFill="1" applyBorder="1" applyAlignment="1">
      <alignment horizontal="center"/>
    </xf>
    <xf numFmtId="167" fontId="7" fillId="2" borderId="8" xfId="0" applyNumberFormat="1" applyFont="1" applyFill="1" applyBorder="1" applyAlignment="1">
      <alignment horizontal="center"/>
    </xf>
    <xf numFmtId="0" fontId="0" fillId="3" borderId="0" xfId="0" applyFill="1" applyBorder="1"/>
    <xf numFmtId="0" fontId="8" fillId="3" borderId="1" xfId="0" applyFont="1" applyFill="1" applyBorder="1" applyAlignment="1">
      <alignment horizontal="center"/>
    </xf>
    <xf numFmtId="164" fontId="18" fillId="3" borderId="1" xfId="0" applyNumberFormat="1" applyFont="1" applyFill="1" applyBorder="1"/>
    <xf numFmtId="164" fontId="18" fillId="3" borderId="0" xfId="0" applyNumberFormat="1" applyFont="1" applyFill="1" applyBorder="1"/>
    <xf numFmtId="0" fontId="8" fillId="3" borderId="0" xfId="0" applyFont="1" applyFill="1" applyBorder="1" applyAlignment="1">
      <alignment horizontal="center"/>
    </xf>
    <xf numFmtId="164" fontId="18" fillId="3" borderId="1" xfId="0" applyNumberFormat="1" applyFont="1" applyFill="1" applyBorder="1" applyAlignment="1">
      <alignment horizontal="center"/>
    </xf>
    <xf numFmtId="0" fontId="18" fillId="3" borderId="0" xfId="0" applyFont="1" applyFill="1" applyBorder="1"/>
    <xf numFmtId="0" fontId="0" fillId="3" borderId="0" xfId="0" applyFill="1" applyAlignment="1">
      <alignment vertical="center"/>
    </xf>
    <xf numFmtId="167" fontId="0" fillId="3" borderId="0" xfId="0" applyNumberFormat="1" applyFill="1"/>
    <xf numFmtId="49" fontId="6" fillId="7" borderId="13" xfId="0" applyNumberFormat="1" applyFont="1" applyFill="1" applyBorder="1" applyAlignment="1">
      <alignment horizontal="center"/>
    </xf>
    <xf numFmtId="0" fontId="8" fillId="6" borderId="16" xfId="26" applyNumberFormat="1" applyFont="1" applyFill="1" applyBorder="1" applyAlignment="1">
      <alignment horizontal="center"/>
    </xf>
    <xf numFmtId="166" fontId="8" fillId="6" borderId="16" xfId="26" applyNumberFormat="1" applyFont="1" applyFill="1" applyBorder="1" applyAlignment="1">
      <alignment horizontal="center"/>
    </xf>
    <xf numFmtId="2" fontId="6" fillId="7" borderId="12" xfId="0" applyNumberFormat="1" applyFont="1" applyFill="1" applyBorder="1" applyAlignment="1">
      <alignment horizontal="center"/>
    </xf>
    <xf numFmtId="167" fontId="7" fillId="7" borderId="13" xfId="0" applyNumberFormat="1" applyFont="1" applyFill="1" applyBorder="1" applyAlignment="1">
      <alignment horizontal="center"/>
    </xf>
    <xf numFmtId="164" fontId="8" fillId="6" borderId="12" xfId="0" applyNumberFormat="1" applyFont="1" applyFill="1" applyBorder="1" applyAlignment="1">
      <alignment horizontal="center"/>
    </xf>
    <xf numFmtId="167" fontId="7" fillId="7" borderId="9" xfId="0" applyNumberFormat="1" applyFont="1" applyFill="1" applyBorder="1" applyAlignment="1">
      <alignment horizontal="center"/>
    </xf>
    <xf numFmtId="167" fontId="7" fillId="7" borderId="12" xfId="0" applyNumberFormat="1" applyFont="1" applyFill="1" applyBorder="1" applyAlignment="1">
      <alignment horizontal="center"/>
    </xf>
    <xf numFmtId="9" fontId="7" fillId="7" borderId="12" xfId="1" applyFont="1" applyFill="1" applyBorder="1" applyAlignment="1">
      <alignment horizontal="center"/>
    </xf>
    <xf numFmtId="165" fontId="7" fillId="7" borderId="12" xfId="1" applyNumberFormat="1" applyFont="1" applyFill="1" applyBorder="1" applyAlignment="1">
      <alignment horizontal="center"/>
    </xf>
    <xf numFmtId="164" fontId="7" fillId="7" borderId="12" xfId="0" applyNumberFormat="1" applyFont="1" applyFill="1" applyBorder="1" applyAlignment="1">
      <alignment horizontal="center"/>
    </xf>
    <xf numFmtId="164" fontId="8" fillId="6" borderId="12" xfId="0" applyNumberFormat="1" applyFont="1" applyFill="1" applyBorder="1"/>
    <xf numFmtId="49" fontId="6" fillId="7" borderId="3" xfId="0" applyNumberFormat="1" applyFont="1" applyFill="1" applyBorder="1" applyAlignment="1">
      <alignment horizontal="center"/>
    </xf>
    <xf numFmtId="0" fontId="8" fillId="6" borderId="11" xfId="26" applyNumberFormat="1" applyFont="1" applyFill="1" applyBorder="1" applyAlignment="1">
      <alignment horizontal="center"/>
    </xf>
    <xf numFmtId="166" fontId="8" fillId="6" borderId="11" xfId="26" applyNumberFormat="1" applyFont="1" applyFill="1" applyBorder="1" applyAlignment="1">
      <alignment horizontal="center"/>
    </xf>
    <xf numFmtId="2" fontId="6" fillId="7" borderId="1" xfId="0" applyNumberFormat="1" applyFont="1" applyFill="1" applyBorder="1" applyAlignment="1">
      <alignment horizontal="center"/>
    </xf>
    <xf numFmtId="164" fontId="8" fillId="6" borderId="1" xfId="0" applyNumberFormat="1" applyFont="1" applyFill="1" applyBorder="1" applyAlignment="1">
      <alignment horizontal="center"/>
    </xf>
    <xf numFmtId="167" fontId="7" fillId="7" borderId="8" xfId="0" applyNumberFormat="1" applyFont="1" applyFill="1" applyBorder="1" applyAlignment="1">
      <alignment horizontal="center"/>
    </xf>
    <xf numFmtId="167" fontId="7" fillId="7" borderId="1" xfId="0" applyNumberFormat="1" applyFont="1" applyFill="1" applyBorder="1" applyAlignment="1">
      <alignment horizontal="center"/>
    </xf>
    <xf numFmtId="9" fontId="7" fillId="7" borderId="1" xfId="1" applyFont="1" applyFill="1" applyBorder="1" applyAlignment="1">
      <alignment horizontal="center"/>
    </xf>
    <xf numFmtId="165" fontId="7" fillId="7" borderId="1" xfId="1" applyNumberFormat="1" applyFont="1" applyFill="1" applyBorder="1" applyAlignment="1">
      <alignment horizontal="center"/>
    </xf>
    <xf numFmtId="164" fontId="7" fillId="7" borderId="1" xfId="0" applyNumberFormat="1" applyFont="1" applyFill="1" applyBorder="1" applyAlignment="1">
      <alignment horizontal="center"/>
    </xf>
    <xf numFmtId="164" fontId="8" fillId="6" borderId="1" xfId="0" applyNumberFormat="1" applyFont="1" applyFill="1" applyBorder="1"/>
    <xf numFmtId="167" fontId="7" fillId="7" borderId="3" xfId="0" applyNumberFormat="1" applyFont="1" applyFill="1" applyBorder="1" applyAlignment="1">
      <alignment horizontal="center"/>
    </xf>
    <xf numFmtId="164" fontId="0" fillId="6" borderId="1" xfId="0" applyNumberFormat="1" applyFill="1" applyBorder="1" applyAlignment="1">
      <alignment horizontal="center"/>
    </xf>
    <xf numFmtId="1" fontId="6" fillId="7" borderId="1" xfId="0" applyNumberFormat="1" applyFont="1" applyFill="1" applyBorder="1" applyAlignment="1">
      <alignment horizontal="center"/>
    </xf>
    <xf numFmtId="49" fontId="6" fillId="7" borderId="24" xfId="0" applyNumberFormat="1" applyFont="1" applyFill="1" applyBorder="1" applyAlignment="1">
      <alignment horizontal="center"/>
    </xf>
    <xf numFmtId="1" fontId="6" fillId="7" borderId="2" xfId="0" applyNumberFormat="1" applyFont="1" applyFill="1" applyBorder="1" applyAlignment="1">
      <alignment horizontal="center"/>
    </xf>
    <xf numFmtId="166" fontId="8" fillId="6" borderId="26" xfId="26" applyNumberFormat="1" applyFont="1" applyFill="1" applyBorder="1" applyAlignment="1">
      <alignment horizontal="center"/>
    </xf>
    <xf numFmtId="2" fontId="6" fillId="7" borderId="2" xfId="0" applyNumberFormat="1" applyFont="1" applyFill="1" applyBorder="1" applyAlignment="1">
      <alignment horizontal="center"/>
    </xf>
    <xf numFmtId="167" fontId="7" fillId="7" borderId="23" xfId="0" applyNumberFormat="1" applyFont="1" applyFill="1" applyBorder="1" applyAlignment="1">
      <alignment horizontal="center"/>
    </xf>
    <xf numFmtId="164" fontId="8" fillId="6" borderId="2" xfId="0" applyNumberFormat="1" applyFont="1" applyFill="1" applyBorder="1" applyAlignment="1">
      <alignment horizontal="center"/>
    </xf>
    <xf numFmtId="167" fontId="7" fillId="7" borderId="25" xfId="0" applyNumberFormat="1" applyFont="1" applyFill="1" applyBorder="1" applyAlignment="1">
      <alignment horizontal="center"/>
    </xf>
    <xf numFmtId="167" fontId="7" fillId="7" borderId="2" xfId="0" applyNumberFormat="1" applyFont="1" applyFill="1" applyBorder="1" applyAlignment="1">
      <alignment horizontal="center"/>
    </xf>
    <xf numFmtId="9" fontId="7" fillId="7" borderId="2" xfId="1" applyFont="1" applyFill="1" applyBorder="1" applyAlignment="1">
      <alignment horizontal="center"/>
    </xf>
    <xf numFmtId="165" fontId="7" fillId="7" borderId="2" xfId="1" applyNumberFormat="1" applyFont="1" applyFill="1" applyBorder="1" applyAlignment="1">
      <alignment horizontal="center"/>
    </xf>
    <xf numFmtId="164" fontId="7" fillId="7" borderId="2" xfId="0" applyNumberFormat="1" applyFont="1" applyFill="1" applyBorder="1" applyAlignment="1">
      <alignment horizontal="center"/>
    </xf>
    <xf numFmtId="164" fontId="8" fillId="6" borderId="2" xfId="0" applyNumberFormat="1" applyFont="1" applyFill="1" applyBorder="1"/>
    <xf numFmtId="49" fontId="6" fillId="7" borderId="1" xfId="0" applyNumberFormat="1" applyFont="1" applyFill="1" applyBorder="1" applyAlignment="1">
      <alignment horizontal="center"/>
    </xf>
    <xf numFmtId="166" fontId="8" fillId="6" borderId="1" xfId="26" applyNumberFormat="1" applyFont="1" applyFill="1" applyBorder="1" applyAlignment="1">
      <alignment horizontal="center"/>
    </xf>
    <xf numFmtId="0" fontId="0" fillId="3" borderId="0" xfId="0" applyFont="1" applyFill="1" applyBorder="1" applyAlignment="1">
      <alignment textRotation="90"/>
    </xf>
    <xf numFmtId="0" fontId="8" fillId="5" borderId="0" xfId="0" applyFont="1" applyFill="1" applyBorder="1" applyAlignment="1">
      <alignment horizontal="center" vertical="center" textRotation="90"/>
    </xf>
    <xf numFmtId="0" fontId="8" fillId="5" borderId="0" xfId="0" applyFont="1" applyFill="1" applyBorder="1" applyAlignment="1">
      <alignment horizontal="center" vertical="center" textRotation="90" wrapText="1"/>
    </xf>
    <xf numFmtId="1" fontId="8" fillId="5" borderId="0" xfId="0" applyNumberFormat="1" applyFont="1" applyFill="1" applyBorder="1" applyAlignment="1">
      <alignment horizontal="center" vertical="center" textRotation="90" wrapText="1"/>
    </xf>
    <xf numFmtId="164" fontId="8" fillId="5" borderId="0" xfId="0" applyNumberFormat="1" applyFont="1" applyFill="1" applyBorder="1" applyAlignment="1">
      <alignment horizontal="center" vertical="center" textRotation="90"/>
    </xf>
    <xf numFmtId="164" fontId="8" fillId="5" borderId="0" xfId="0" applyNumberFormat="1" applyFont="1" applyFill="1" applyBorder="1" applyAlignment="1">
      <alignment horizontal="center" vertical="center" textRotation="90" wrapText="1"/>
    </xf>
    <xf numFmtId="9" fontId="8" fillId="5" borderId="0" xfId="1" applyFont="1" applyFill="1" applyBorder="1" applyAlignment="1">
      <alignment horizontal="center" vertical="center" textRotation="90"/>
    </xf>
    <xf numFmtId="165" fontId="8" fillId="5" borderId="0" xfId="1" applyNumberFormat="1" applyFont="1" applyFill="1" applyBorder="1" applyAlignment="1">
      <alignment horizontal="center" vertical="center" textRotation="90"/>
    </xf>
    <xf numFmtId="1" fontId="21" fillId="2" borderId="3" xfId="0" applyNumberFormat="1" applyFont="1" applyFill="1" applyBorder="1" applyAlignment="1">
      <alignment horizontal="center"/>
    </xf>
    <xf numFmtId="1" fontId="6" fillId="8" borderId="1" xfId="0" applyNumberFormat="1" applyFont="1" applyFill="1" applyBorder="1" applyAlignment="1">
      <alignment horizontal="center"/>
    </xf>
    <xf numFmtId="2" fontId="6" fillId="8" borderId="1" xfId="0" applyNumberFormat="1" applyFont="1" applyFill="1" applyBorder="1" applyAlignment="1">
      <alignment horizontal="center"/>
    </xf>
    <xf numFmtId="49" fontId="6" fillId="10" borderId="1" xfId="0" applyNumberFormat="1" applyFont="1" applyFill="1" applyBorder="1" applyAlignment="1">
      <alignment horizontal="center"/>
    </xf>
    <xf numFmtId="1" fontId="6" fillId="10" borderId="1" xfId="0" applyNumberFormat="1" applyFont="1" applyFill="1" applyBorder="1" applyAlignment="1">
      <alignment horizontal="center"/>
    </xf>
    <xf numFmtId="166" fontId="3" fillId="11" borderId="1" xfId="26" applyNumberFormat="1" applyFill="1" applyBorder="1" applyAlignment="1">
      <alignment horizontal="center"/>
    </xf>
    <xf numFmtId="2" fontId="6" fillId="10" borderId="1" xfId="0" applyNumberFormat="1" applyFont="1" applyFill="1" applyBorder="1" applyAlignment="1">
      <alignment horizontal="center"/>
    </xf>
    <xf numFmtId="167" fontId="7" fillId="10" borderId="1" xfId="0" applyNumberFormat="1" applyFont="1" applyFill="1" applyBorder="1" applyAlignment="1">
      <alignment horizontal="center"/>
    </xf>
    <xf numFmtId="164" fontId="8" fillId="11" borderId="1" xfId="0" applyNumberFormat="1" applyFont="1" applyFill="1" applyBorder="1" applyAlignment="1">
      <alignment horizontal="center"/>
    </xf>
    <xf numFmtId="9" fontId="7" fillId="10" borderId="1" xfId="1" applyFont="1" applyFill="1" applyBorder="1" applyAlignment="1">
      <alignment horizontal="center"/>
    </xf>
    <xf numFmtId="165" fontId="7" fillId="10" borderId="1" xfId="1" applyNumberFormat="1" applyFont="1" applyFill="1" applyBorder="1" applyAlignment="1">
      <alignment horizontal="center"/>
    </xf>
    <xf numFmtId="164" fontId="7" fillId="10" borderId="1" xfId="0" applyNumberFormat="1" applyFont="1" applyFill="1" applyBorder="1" applyAlignment="1">
      <alignment horizontal="center"/>
    </xf>
    <xf numFmtId="164" fontId="8" fillId="11" borderId="1" xfId="0" applyNumberFormat="1" applyFont="1" applyFill="1" applyBorder="1"/>
    <xf numFmtId="167" fontId="7" fillId="10" borderId="3" xfId="0" applyNumberFormat="1" applyFont="1" applyFill="1" applyBorder="1" applyAlignment="1">
      <alignment horizontal="center"/>
    </xf>
    <xf numFmtId="167" fontId="7" fillId="10" borderId="8" xfId="0" applyNumberFormat="1" applyFont="1" applyFill="1" applyBorder="1" applyAlignment="1">
      <alignment horizontal="center"/>
    </xf>
    <xf numFmtId="1" fontId="6" fillId="10" borderId="3" xfId="0" applyNumberFormat="1" applyFont="1" applyFill="1" applyBorder="1" applyAlignment="1">
      <alignment horizontal="center"/>
    </xf>
    <xf numFmtId="49" fontId="6" fillId="10" borderId="2" xfId="0" applyNumberFormat="1" applyFont="1" applyFill="1" applyBorder="1" applyAlignment="1">
      <alignment horizontal="center"/>
    </xf>
    <xf numFmtId="1" fontId="6" fillId="10" borderId="24" xfId="0" applyNumberFormat="1" applyFont="1" applyFill="1" applyBorder="1" applyAlignment="1">
      <alignment horizontal="center"/>
    </xf>
    <xf numFmtId="2" fontId="6" fillId="10" borderId="2" xfId="0" applyNumberFormat="1" applyFont="1" applyFill="1" applyBorder="1" applyAlignment="1">
      <alignment horizontal="center"/>
    </xf>
    <xf numFmtId="167" fontId="7" fillId="10" borderId="24" xfId="0" applyNumberFormat="1" applyFont="1" applyFill="1" applyBorder="1" applyAlignment="1">
      <alignment horizontal="center"/>
    </xf>
    <xf numFmtId="164" fontId="8" fillId="11" borderId="2" xfId="0" applyNumberFormat="1" applyFont="1" applyFill="1" applyBorder="1" applyAlignment="1">
      <alignment horizontal="center"/>
    </xf>
    <xf numFmtId="167" fontId="7" fillId="10" borderId="25" xfId="0" applyNumberFormat="1" applyFont="1" applyFill="1" applyBorder="1" applyAlignment="1">
      <alignment horizontal="center"/>
    </xf>
    <xf numFmtId="167" fontId="7" fillId="10" borderId="2" xfId="0" applyNumberFormat="1" applyFont="1" applyFill="1" applyBorder="1" applyAlignment="1">
      <alignment horizontal="center"/>
    </xf>
    <xf numFmtId="9" fontId="7" fillId="10" borderId="2" xfId="1" applyFont="1" applyFill="1" applyBorder="1" applyAlignment="1">
      <alignment horizontal="center"/>
    </xf>
    <xf numFmtId="165" fontId="7" fillId="10" borderId="2" xfId="1" applyNumberFormat="1" applyFont="1" applyFill="1" applyBorder="1" applyAlignment="1">
      <alignment horizontal="center"/>
    </xf>
    <xf numFmtId="164" fontId="7" fillId="10" borderId="2" xfId="0" applyNumberFormat="1" applyFont="1" applyFill="1" applyBorder="1" applyAlignment="1">
      <alignment horizontal="center"/>
    </xf>
    <xf numFmtId="164" fontId="8" fillId="11" borderId="2" xfId="0" applyNumberFormat="1" applyFont="1" applyFill="1" applyBorder="1"/>
    <xf numFmtId="49" fontId="6" fillId="10" borderId="12" xfId="0" applyNumberFormat="1" applyFont="1" applyFill="1" applyBorder="1" applyAlignment="1">
      <alignment horizontal="center"/>
    </xf>
    <xf numFmtId="1" fontId="6" fillId="10" borderId="13" xfId="0" applyNumberFormat="1" applyFont="1" applyFill="1" applyBorder="1" applyAlignment="1">
      <alignment horizontal="center"/>
    </xf>
    <xf numFmtId="2" fontId="6" fillId="10" borderId="12" xfId="0" applyNumberFormat="1" applyFont="1" applyFill="1" applyBorder="1" applyAlignment="1">
      <alignment horizontal="center"/>
    </xf>
    <xf numFmtId="1" fontId="6" fillId="10" borderId="12" xfId="0" applyNumberFormat="1" applyFont="1" applyFill="1" applyBorder="1" applyAlignment="1">
      <alignment horizontal="center"/>
    </xf>
    <xf numFmtId="166" fontId="3" fillId="11" borderId="18" xfId="26" applyNumberFormat="1" applyFill="1" applyBorder="1" applyAlignment="1">
      <alignment horizontal="center"/>
    </xf>
    <xf numFmtId="2" fontId="6" fillId="10" borderId="9" xfId="0" applyNumberFormat="1" applyFont="1" applyFill="1" applyBorder="1" applyAlignment="1">
      <alignment horizontal="center"/>
    </xf>
    <xf numFmtId="167" fontId="7" fillId="10" borderId="13" xfId="0" applyNumberFormat="1" applyFont="1" applyFill="1" applyBorder="1" applyAlignment="1">
      <alignment horizontal="center"/>
    </xf>
    <xf numFmtId="0" fontId="0" fillId="11" borderId="12" xfId="0" applyFill="1" applyBorder="1" applyAlignment="1">
      <alignment horizontal="center"/>
    </xf>
    <xf numFmtId="167" fontId="7" fillId="10" borderId="9" xfId="0" applyNumberFormat="1" applyFont="1" applyFill="1" applyBorder="1" applyAlignment="1">
      <alignment horizontal="center"/>
    </xf>
    <xf numFmtId="167" fontId="7" fillId="10" borderId="12" xfId="0" applyNumberFormat="1" applyFont="1" applyFill="1" applyBorder="1" applyAlignment="1">
      <alignment horizontal="center"/>
    </xf>
    <xf numFmtId="9" fontId="7" fillId="10" borderId="12" xfId="1" applyFont="1" applyFill="1" applyBorder="1" applyAlignment="1">
      <alignment horizontal="center"/>
    </xf>
    <xf numFmtId="165" fontId="7" fillId="10" borderId="12" xfId="1" applyNumberFormat="1" applyFont="1" applyFill="1" applyBorder="1" applyAlignment="1">
      <alignment horizontal="center"/>
    </xf>
    <xf numFmtId="164" fontId="7" fillId="10" borderId="12" xfId="0" applyNumberFormat="1" applyFont="1" applyFill="1" applyBorder="1" applyAlignment="1">
      <alignment horizontal="center"/>
    </xf>
    <xf numFmtId="164" fontId="8" fillId="11" borderId="12" xfId="0" applyNumberFormat="1" applyFont="1" applyFill="1" applyBorder="1"/>
    <xf numFmtId="166" fontId="3" fillId="11" borderId="17" xfId="26" applyNumberFormat="1" applyFill="1" applyBorder="1" applyAlignment="1">
      <alignment horizontal="center"/>
    </xf>
    <xf numFmtId="2" fontId="6" fillId="10" borderId="8" xfId="0" applyNumberFormat="1" applyFont="1" applyFill="1" applyBorder="1" applyAlignment="1">
      <alignment horizontal="center"/>
    </xf>
    <xf numFmtId="49" fontId="6" fillId="10" borderId="13" xfId="0" applyNumberFormat="1" applyFont="1" applyFill="1" applyBorder="1" applyAlignment="1">
      <alignment horizontal="center"/>
    </xf>
    <xf numFmtId="0" fontId="8" fillId="11" borderId="21" xfId="26" applyFont="1" applyFill="1" applyBorder="1" applyAlignment="1">
      <alignment horizontal="center"/>
    </xf>
    <xf numFmtId="49" fontId="6" fillId="10" borderId="3" xfId="0" applyNumberFormat="1" applyFont="1" applyFill="1" applyBorder="1" applyAlignment="1">
      <alignment horizontal="center"/>
    </xf>
    <xf numFmtId="0" fontId="8" fillId="11" borderId="22" xfId="26" applyFont="1" applyFill="1" applyBorder="1" applyAlignment="1">
      <alignment horizontal="center"/>
    </xf>
    <xf numFmtId="164" fontId="0" fillId="11" borderId="1" xfId="0" applyNumberFormat="1" applyFill="1" applyBorder="1" applyAlignment="1">
      <alignment horizontal="center"/>
    </xf>
    <xf numFmtId="49" fontId="6" fillId="10" borderId="24" xfId="0" applyNumberFormat="1" applyFont="1" applyFill="1" applyBorder="1" applyAlignment="1">
      <alignment horizontal="center"/>
    </xf>
    <xf numFmtId="166" fontId="3" fillId="11" borderId="2" xfId="26" applyNumberFormat="1" applyFill="1" applyBorder="1" applyAlignment="1">
      <alignment horizontal="center"/>
    </xf>
    <xf numFmtId="167" fontId="7" fillId="10" borderId="23" xfId="0" applyNumberFormat="1" applyFont="1" applyFill="1" applyBorder="1" applyAlignment="1">
      <alignment horizontal="center"/>
    </xf>
    <xf numFmtId="49" fontId="6" fillId="8" borderId="3" xfId="0" applyNumberFormat="1" applyFont="1" applyFill="1" applyBorder="1" applyAlignment="1">
      <alignment horizontal="center"/>
    </xf>
    <xf numFmtId="166" fontId="8" fillId="9" borderId="11" xfId="26" applyNumberFormat="1" applyFont="1" applyFill="1" applyBorder="1" applyAlignment="1">
      <alignment horizontal="center"/>
    </xf>
    <xf numFmtId="167" fontId="7" fillId="8" borderId="13" xfId="0" applyNumberFormat="1" applyFont="1" applyFill="1" applyBorder="1" applyAlignment="1">
      <alignment horizontal="center"/>
    </xf>
    <xf numFmtId="164" fontId="8" fillId="9" borderId="1" xfId="0" applyNumberFormat="1" applyFont="1" applyFill="1" applyBorder="1" applyAlignment="1">
      <alignment horizontal="center"/>
    </xf>
    <xf numFmtId="167" fontId="7" fillId="8" borderId="8" xfId="0" applyNumberFormat="1" applyFont="1" applyFill="1" applyBorder="1" applyAlignment="1">
      <alignment horizontal="center"/>
    </xf>
    <xf numFmtId="167" fontId="7" fillId="8" borderId="1" xfId="0" applyNumberFormat="1" applyFont="1" applyFill="1" applyBorder="1" applyAlignment="1">
      <alignment horizontal="center"/>
    </xf>
    <xf numFmtId="9" fontId="7" fillId="8" borderId="1" xfId="1" applyFont="1" applyFill="1" applyBorder="1" applyAlignment="1">
      <alignment horizontal="center"/>
    </xf>
    <xf numFmtId="165" fontId="7" fillId="8" borderId="1" xfId="1" applyNumberFormat="1" applyFont="1" applyFill="1" applyBorder="1" applyAlignment="1">
      <alignment horizontal="center"/>
    </xf>
    <xf numFmtId="164" fontId="7" fillId="8" borderId="1" xfId="0" applyNumberFormat="1" applyFont="1" applyFill="1" applyBorder="1" applyAlignment="1">
      <alignment horizontal="center"/>
    </xf>
    <xf numFmtId="164" fontId="8" fillId="9" borderId="1" xfId="0" applyNumberFormat="1" applyFont="1" applyFill="1" applyBorder="1"/>
    <xf numFmtId="166" fontId="3" fillId="11" borderId="15" xfId="26" applyNumberFormat="1" applyFill="1" applyBorder="1" applyAlignment="1">
      <alignment horizontal="center"/>
    </xf>
    <xf numFmtId="164" fontId="20" fillId="12" borderId="10" xfId="0" applyNumberFormat="1" applyFont="1" applyFill="1" applyBorder="1" applyAlignment="1">
      <alignment horizontal="left"/>
    </xf>
    <xf numFmtId="164" fontId="20" fillId="13" borderId="10" xfId="0" applyNumberFormat="1" applyFont="1" applyFill="1" applyBorder="1" applyAlignment="1">
      <alignment horizontal="left"/>
    </xf>
    <xf numFmtId="164" fontId="20" fillId="14" borderId="10" xfId="0" applyNumberFormat="1" applyFont="1" applyFill="1" applyBorder="1" applyAlignment="1">
      <alignment horizontal="left"/>
    </xf>
    <xf numFmtId="164" fontId="20" fillId="11" borderId="10" xfId="0" applyNumberFormat="1" applyFont="1" applyFill="1" applyBorder="1" applyAlignment="1">
      <alignment horizontal="left"/>
    </xf>
    <xf numFmtId="0" fontId="22" fillId="3" borderId="0" xfId="0" applyFont="1" applyFill="1" applyAlignment="1">
      <alignment vertical="center"/>
    </xf>
    <xf numFmtId="0" fontId="23" fillId="3" borderId="0" xfId="0" applyFont="1" applyFill="1"/>
    <xf numFmtId="0" fontId="18" fillId="3" borderId="3" xfId="0" applyFont="1" applyFill="1" applyBorder="1"/>
    <xf numFmtId="0" fontId="8" fillId="6" borderId="26" xfId="26" applyNumberFormat="1" applyFont="1" applyFill="1" applyBorder="1" applyAlignment="1">
      <alignment horizontal="center"/>
    </xf>
    <xf numFmtId="0" fontId="18" fillId="3" borderId="24" xfId="0" applyFont="1" applyFill="1" applyBorder="1"/>
    <xf numFmtId="0" fontId="18" fillId="3" borderId="13" xfId="0" applyFont="1" applyFill="1" applyBorder="1"/>
    <xf numFmtId="0" fontId="18" fillId="3" borderId="0" xfId="0" applyFont="1" applyFill="1" applyBorder="1" applyAlignment="1">
      <alignment horizontal="center" vertical="center" textRotation="90"/>
    </xf>
    <xf numFmtId="164" fontId="7" fillId="2" borderId="0" xfId="0" applyNumberFormat="1" applyFont="1" applyFill="1" applyBorder="1" applyAlignment="1">
      <alignment horizontal="center"/>
    </xf>
    <xf numFmtId="164" fontId="20" fillId="3" borderId="0" xfId="0" applyNumberFormat="1" applyFont="1" applyFill="1" applyBorder="1" applyAlignment="1">
      <alignment horizontal="left"/>
    </xf>
    <xf numFmtId="1" fontId="6" fillId="7" borderId="12" xfId="0" applyNumberFormat="1" applyFont="1" applyFill="1" applyBorder="1" applyAlignment="1">
      <alignment horizontal="center"/>
    </xf>
    <xf numFmtId="166" fontId="3" fillId="11" borderId="12" xfId="26" applyNumberFormat="1" applyFill="1" applyBorder="1" applyAlignment="1">
      <alignment horizontal="center"/>
    </xf>
    <xf numFmtId="0" fontId="12" fillId="3" borderId="0" xfId="0" applyFont="1" applyFill="1" applyBorder="1" applyAlignment="1">
      <alignment horizontal="center" vertical="center" textRotation="90"/>
    </xf>
    <xf numFmtId="164" fontId="8" fillId="11" borderId="12" xfId="0" applyNumberFormat="1" applyFont="1" applyFill="1" applyBorder="1" applyAlignment="1">
      <alignment horizontal="center"/>
    </xf>
    <xf numFmtId="0" fontId="18" fillId="3" borderId="1" xfId="0" applyFont="1" applyFill="1" applyBorder="1"/>
    <xf numFmtId="0" fontId="8" fillId="11" borderId="1" xfId="26" applyFont="1" applyFill="1" applyBorder="1" applyAlignment="1">
      <alignment horizontal="center"/>
    </xf>
    <xf numFmtId="0" fontId="8" fillId="6" borderId="1" xfId="26" applyNumberFormat="1" applyFont="1" applyFill="1" applyBorder="1" applyAlignment="1">
      <alignment horizontal="center"/>
    </xf>
    <xf numFmtId="49" fontId="24" fillId="2" borderId="0" xfId="0" applyNumberFormat="1" applyFont="1" applyFill="1" applyBorder="1" applyAlignment="1">
      <alignment horizontal="center"/>
    </xf>
    <xf numFmtId="2" fontId="24" fillId="2" borderId="0" xfId="0" applyNumberFormat="1" applyFont="1" applyFill="1" applyBorder="1" applyAlignment="1">
      <alignment horizontal="center"/>
    </xf>
    <xf numFmtId="167" fontId="25" fillId="2" borderId="0" xfId="0" applyNumberFormat="1" applyFont="1" applyFill="1" applyBorder="1" applyAlignment="1">
      <alignment horizontal="center"/>
    </xf>
    <xf numFmtId="164" fontId="18" fillId="3" borderId="0" xfId="0" applyNumberFormat="1" applyFont="1" applyFill="1" applyBorder="1" applyAlignment="1">
      <alignment horizontal="center"/>
    </xf>
    <xf numFmtId="0" fontId="23" fillId="3" borderId="0" xfId="0" applyFont="1" applyFill="1" applyBorder="1"/>
    <xf numFmtId="0" fontId="23" fillId="3" borderId="0" xfId="0" applyFont="1" applyFill="1" applyAlignment="1">
      <alignment horizontal="center"/>
    </xf>
    <xf numFmtId="0" fontId="23" fillId="3" borderId="0" xfId="0" applyFont="1" applyFill="1" applyBorder="1" applyAlignment="1">
      <alignment horizontal="center"/>
    </xf>
    <xf numFmtId="0" fontId="26" fillId="3" borderId="1" xfId="0" applyFont="1" applyFill="1" applyBorder="1" applyAlignment="1">
      <alignment horizontal="center"/>
    </xf>
    <xf numFmtId="49" fontId="27" fillId="3" borderId="1" xfId="0" applyNumberFormat="1" applyFont="1" applyFill="1" applyBorder="1" applyAlignment="1">
      <alignment horizontal="center"/>
    </xf>
    <xf numFmtId="0" fontId="0" fillId="3" borderId="0" xfId="0" applyFont="1" applyFill="1" applyAlignment="1">
      <alignment horizontal="center"/>
    </xf>
    <xf numFmtId="166" fontId="27" fillId="3" borderId="1" xfId="0" applyNumberFormat="1" applyFont="1" applyFill="1" applyBorder="1" applyAlignment="1">
      <alignment horizontal="center"/>
    </xf>
    <xf numFmtId="2" fontId="27" fillId="3" borderId="1" xfId="0" applyNumberFormat="1" applyFont="1" applyFill="1" applyBorder="1" applyAlignment="1">
      <alignment horizontal="center"/>
    </xf>
    <xf numFmtId="167" fontId="27" fillId="3" borderId="1" xfId="0" applyNumberFormat="1" applyFont="1" applyFill="1" applyBorder="1" applyAlignment="1">
      <alignment horizontal="center"/>
    </xf>
    <xf numFmtId="0" fontId="0" fillId="3" borderId="0" xfId="0" applyFont="1" applyFill="1" applyBorder="1" applyAlignment="1">
      <alignment horizontal="center"/>
    </xf>
    <xf numFmtId="0" fontId="26" fillId="3" borderId="1" xfId="0" applyFont="1" applyFill="1" applyBorder="1"/>
    <xf numFmtId="0" fontId="27" fillId="3" borderId="1" xfId="0" applyFont="1" applyFill="1" applyBorder="1" applyAlignment="1">
      <alignment horizontal="center"/>
    </xf>
    <xf numFmtId="0" fontId="19" fillId="3" borderId="0" xfId="0" applyFont="1" applyFill="1" applyBorder="1" applyAlignment="1">
      <alignment vertical="center" wrapText="1"/>
    </xf>
    <xf numFmtId="167" fontId="12" fillId="3" borderId="0" xfId="0" applyNumberFormat="1" applyFont="1" applyFill="1" applyBorder="1" applyAlignment="1">
      <alignment vertical="center"/>
    </xf>
    <xf numFmtId="164" fontId="20" fillId="9" borderId="1" xfId="0" applyNumberFormat="1" applyFont="1" applyFill="1" applyBorder="1" applyAlignment="1">
      <alignment horizontal="left"/>
    </xf>
    <xf numFmtId="0" fontId="0" fillId="3" borderId="1" xfId="0" applyFill="1" applyBorder="1" applyAlignment="1">
      <alignment horizontal="center"/>
    </xf>
    <xf numFmtId="0" fontId="29" fillId="3" borderId="0" xfId="0" applyFont="1" applyFill="1" applyBorder="1" applyAlignment="1">
      <alignment horizontal="center" vertical="center" textRotation="90"/>
    </xf>
    <xf numFmtId="164" fontId="8" fillId="2" borderId="0" xfId="0" applyNumberFormat="1" applyFont="1" applyFill="1" applyBorder="1" applyAlignment="1">
      <alignment horizontal="center"/>
    </xf>
    <xf numFmtId="164" fontId="8" fillId="3" borderId="0" xfId="0" applyNumberFormat="1" applyFont="1" applyFill="1" applyBorder="1" applyAlignment="1">
      <alignment horizontal="left"/>
    </xf>
    <xf numFmtId="0" fontId="0" fillId="3" borderId="0" xfId="0" applyFont="1" applyFill="1" applyBorder="1"/>
    <xf numFmtId="164" fontId="8" fillId="3" borderId="12" xfId="0" applyNumberFormat="1" applyFont="1" applyFill="1" applyBorder="1" applyAlignment="1">
      <alignment horizontal="center"/>
    </xf>
    <xf numFmtId="167" fontId="7" fillId="2" borderId="9" xfId="0" applyNumberFormat="1" applyFont="1" applyFill="1" applyBorder="1" applyAlignment="1">
      <alignment horizontal="center"/>
    </xf>
    <xf numFmtId="167" fontId="7" fillId="2" borderId="12" xfId="0" applyNumberFormat="1" applyFont="1" applyFill="1" applyBorder="1" applyAlignment="1">
      <alignment horizontal="center"/>
    </xf>
    <xf numFmtId="9" fontId="7" fillId="2" borderId="12" xfId="1" applyFont="1" applyFill="1" applyBorder="1" applyAlignment="1">
      <alignment horizontal="center"/>
    </xf>
    <xf numFmtId="165" fontId="7" fillId="2" borderId="12" xfId="1" applyNumberFormat="1" applyFont="1" applyFill="1" applyBorder="1" applyAlignment="1">
      <alignment horizontal="center"/>
    </xf>
    <xf numFmtId="164" fontId="7" fillId="2" borderId="12" xfId="0" applyNumberFormat="1" applyFont="1" applyFill="1" applyBorder="1" applyAlignment="1">
      <alignment horizontal="center"/>
    </xf>
    <xf numFmtId="164" fontId="8" fillId="3" borderId="12" xfId="0" applyNumberFormat="1" applyFont="1" applyFill="1" applyBorder="1"/>
    <xf numFmtId="0" fontId="28" fillId="3" borderId="0" xfId="0" applyFont="1" applyFill="1" applyBorder="1"/>
    <xf numFmtId="49" fontId="6" fillId="8" borderId="1" xfId="0" applyNumberFormat="1" applyFont="1" applyFill="1" applyBorder="1" applyAlignment="1">
      <alignment horizontal="center"/>
    </xf>
    <xf numFmtId="1" fontId="6" fillId="8" borderId="3" xfId="0" applyNumberFormat="1" applyFont="1" applyFill="1" applyBorder="1" applyAlignment="1">
      <alignment horizontal="center"/>
    </xf>
    <xf numFmtId="167" fontId="7" fillId="8" borderId="24" xfId="0" applyNumberFormat="1" applyFont="1" applyFill="1" applyBorder="1" applyAlignment="1">
      <alignment horizontal="center"/>
    </xf>
    <xf numFmtId="164" fontId="8" fillId="9" borderId="2" xfId="0" applyNumberFormat="1" applyFont="1" applyFill="1" applyBorder="1" applyAlignment="1">
      <alignment horizontal="center"/>
    </xf>
    <xf numFmtId="167" fontId="7" fillId="8" borderId="25" xfId="0" applyNumberFormat="1" applyFont="1" applyFill="1" applyBorder="1" applyAlignment="1">
      <alignment horizontal="center"/>
    </xf>
    <xf numFmtId="167" fontId="7" fillId="8" borderId="2" xfId="0" applyNumberFormat="1" applyFont="1" applyFill="1" applyBorder="1" applyAlignment="1">
      <alignment horizontal="center"/>
    </xf>
    <xf numFmtId="9" fontId="7" fillId="8" borderId="2" xfId="1" applyFont="1" applyFill="1" applyBorder="1" applyAlignment="1">
      <alignment horizontal="center"/>
    </xf>
    <xf numFmtId="165" fontId="7" fillId="8" borderId="2" xfId="1" applyNumberFormat="1" applyFont="1" applyFill="1" applyBorder="1" applyAlignment="1">
      <alignment horizontal="center"/>
    </xf>
    <xf numFmtId="164" fontId="7" fillId="8" borderId="2" xfId="0" applyNumberFormat="1" applyFont="1" applyFill="1" applyBorder="1" applyAlignment="1">
      <alignment horizontal="center"/>
    </xf>
    <xf numFmtId="164" fontId="8" fillId="9" borderId="2" xfId="0" applyNumberFormat="1" applyFont="1" applyFill="1" applyBorder="1"/>
    <xf numFmtId="164" fontId="0" fillId="9" borderId="1" xfId="0" applyNumberFormat="1" applyFill="1" applyBorder="1" applyAlignment="1">
      <alignment horizontal="center"/>
    </xf>
    <xf numFmtId="49" fontId="6" fillId="8" borderId="13" xfId="0" applyNumberFormat="1" applyFont="1" applyFill="1" applyBorder="1" applyAlignment="1">
      <alignment horizontal="center"/>
    </xf>
    <xf numFmtId="2" fontId="6" fillId="8" borderId="12" xfId="0" applyNumberFormat="1" applyFont="1" applyFill="1" applyBorder="1" applyAlignment="1">
      <alignment horizontal="center"/>
    </xf>
    <xf numFmtId="164" fontId="8" fillId="9" borderId="12" xfId="0" applyNumberFormat="1" applyFont="1" applyFill="1" applyBorder="1" applyAlignment="1">
      <alignment horizontal="center"/>
    </xf>
    <xf numFmtId="167" fontId="7" fillId="8" borderId="9" xfId="0" applyNumberFormat="1" applyFont="1" applyFill="1" applyBorder="1" applyAlignment="1">
      <alignment horizontal="center"/>
    </xf>
    <xf numFmtId="167" fontId="7" fillId="8" borderId="12" xfId="0" applyNumberFormat="1" applyFont="1" applyFill="1" applyBorder="1" applyAlignment="1">
      <alignment horizontal="center"/>
    </xf>
    <xf numFmtId="9" fontId="7" fillId="8" borderId="12" xfId="1" applyFont="1" applyFill="1" applyBorder="1" applyAlignment="1">
      <alignment horizontal="center"/>
    </xf>
    <xf numFmtId="165" fontId="7" fillId="8" borderId="12" xfId="1" applyNumberFormat="1" applyFont="1" applyFill="1" applyBorder="1" applyAlignment="1">
      <alignment horizontal="center"/>
    </xf>
    <xf numFmtId="164" fontId="7" fillId="8" borderId="12" xfId="0" applyNumberFormat="1" applyFont="1" applyFill="1" applyBorder="1" applyAlignment="1">
      <alignment horizontal="center"/>
    </xf>
    <xf numFmtId="164" fontId="8" fillId="9" borderId="12" xfId="0" applyNumberFormat="1" applyFont="1" applyFill="1" applyBorder="1"/>
    <xf numFmtId="167" fontId="7" fillId="8" borderId="3" xfId="0" applyNumberFormat="1" applyFont="1" applyFill="1" applyBorder="1" applyAlignment="1">
      <alignment horizontal="center"/>
    </xf>
    <xf numFmtId="164" fontId="20" fillId="11" borderId="1" xfId="0" applyNumberFormat="1" applyFont="1" applyFill="1" applyBorder="1" applyAlignment="1">
      <alignment horizontal="left"/>
    </xf>
    <xf numFmtId="9" fontId="8" fillId="5" borderId="0" xfId="395" applyFont="1" applyFill="1" applyBorder="1" applyAlignment="1">
      <alignment horizontal="center" vertical="center" textRotation="90"/>
    </xf>
    <xf numFmtId="165" fontId="8" fillId="5" borderId="0" xfId="395" applyNumberFormat="1" applyFont="1" applyFill="1" applyBorder="1" applyAlignment="1">
      <alignment horizontal="center" vertical="center" textRotation="90"/>
    </xf>
    <xf numFmtId="9" fontId="25" fillId="2" borderId="0" xfId="395" applyFont="1" applyFill="1" applyBorder="1" applyAlignment="1">
      <alignment horizontal="center"/>
    </xf>
    <xf numFmtId="165" fontId="25" fillId="2" borderId="0" xfId="395" applyNumberFormat="1" applyFont="1" applyFill="1" applyBorder="1" applyAlignment="1">
      <alignment horizontal="center"/>
    </xf>
    <xf numFmtId="166" fontId="18" fillId="3" borderId="0" xfId="396" applyNumberFormat="1" applyFont="1" applyFill="1" applyBorder="1" applyAlignment="1">
      <alignment horizontal="center"/>
    </xf>
    <xf numFmtId="0" fontId="18" fillId="3" borderId="0" xfId="396" applyNumberFormat="1" applyFont="1" applyFill="1" applyBorder="1" applyAlignment="1">
      <alignment horizontal="center"/>
    </xf>
    <xf numFmtId="0" fontId="30" fillId="9" borderId="1" xfId="0" applyFont="1" applyFill="1" applyBorder="1"/>
    <xf numFmtId="0" fontId="31" fillId="9" borderId="1" xfId="0" applyFont="1" applyFill="1" applyBorder="1" applyAlignment="1">
      <alignment horizontal="center"/>
    </xf>
    <xf numFmtId="0" fontId="30" fillId="11" borderId="1" xfId="0" applyFont="1" applyFill="1" applyBorder="1"/>
    <xf numFmtId="0" fontId="31" fillId="11" borderId="1" xfId="0" applyFont="1" applyFill="1" applyBorder="1" applyAlignment="1">
      <alignment horizontal="center"/>
    </xf>
    <xf numFmtId="0" fontId="8" fillId="3" borderId="11" xfId="26" applyNumberFormat="1" applyFont="1" applyFill="1" applyBorder="1" applyAlignment="1">
      <alignment horizontal="center"/>
    </xf>
    <xf numFmtId="0" fontId="12" fillId="3" borderId="0" xfId="0" applyFont="1" applyFill="1" applyBorder="1"/>
    <xf numFmtId="0" fontId="23" fillId="3" borderId="0" xfId="0" applyFont="1" applyFill="1" applyBorder="1" applyAlignment="1">
      <alignment horizontal="center" vertical="center" textRotation="90"/>
    </xf>
    <xf numFmtId="164" fontId="12" fillId="2" borderId="0" xfId="0" applyNumberFormat="1" applyFont="1" applyFill="1" applyBorder="1" applyAlignment="1">
      <alignment horizontal="center"/>
    </xf>
    <xf numFmtId="164" fontId="12" fillId="3" borderId="0" xfId="0" applyNumberFormat="1" applyFont="1" applyFill="1" applyBorder="1"/>
    <xf numFmtId="164" fontId="12" fillId="3" borderId="0" xfId="0" applyNumberFormat="1" applyFont="1" applyFill="1" applyBorder="1" applyAlignment="1">
      <alignment horizontal="left"/>
    </xf>
    <xf numFmtId="0" fontId="0" fillId="6" borderId="1" xfId="0" applyFill="1" applyBorder="1" applyAlignment="1">
      <alignment horizontal="center"/>
    </xf>
    <xf numFmtId="49" fontId="24" fillId="15" borderId="0" xfId="0" applyNumberFormat="1" applyFont="1" applyFill="1" applyAlignment="1">
      <alignment horizontal="center"/>
    </xf>
    <xf numFmtId="0" fontId="25" fillId="16" borderId="0" xfId="0" applyFont="1" applyFill="1" applyAlignment="1">
      <alignment horizontal="center"/>
    </xf>
    <xf numFmtId="166" fontId="25" fillId="16" borderId="0" xfId="0" applyNumberFormat="1" applyFont="1" applyFill="1" applyAlignment="1">
      <alignment horizontal="center"/>
    </xf>
    <xf numFmtId="2" fontId="24" fillId="15" borderId="0" xfId="0" applyNumberFormat="1" applyFont="1" applyFill="1" applyAlignment="1">
      <alignment horizontal="center"/>
    </xf>
    <xf numFmtId="167" fontId="25" fillId="15" borderId="0" xfId="0" applyNumberFormat="1" applyFont="1" applyFill="1" applyAlignment="1">
      <alignment horizontal="center"/>
    </xf>
    <xf numFmtId="164" fontId="25" fillId="16" borderId="0" xfId="0" applyNumberFormat="1" applyFont="1" applyFill="1" applyAlignment="1">
      <alignment horizontal="center"/>
    </xf>
    <xf numFmtId="9" fontId="25" fillId="15" borderId="0" xfId="0" applyNumberFormat="1" applyFont="1" applyFill="1" applyAlignment="1">
      <alignment horizontal="center"/>
    </xf>
    <xf numFmtId="165" fontId="25" fillId="15" borderId="0" xfId="0" applyNumberFormat="1" applyFont="1" applyFill="1" applyAlignment="1">
      <alignment horizontal="center"/>
    </xf>
    <xf numFmtId="166" fontId="8" fillId="9" borderId="1" xfId="26" applyNumberFormat="1" applyFont="1" applyFill="1" applyBorder="1" applyAlignment="1">
      <alignment horizontal="center"/>
    </xf>
    <xf numFmtId="1" fontId="6" fillId="8" borderId="12" xfId="0" applyNumberFormat="1" applyFont="1" applyFill="1" applyBorder="1" applyAlignment="1">
      <alignment horizontal="center"/>
    </xf>
    <xf numFmtId="166" fontId="8" fillId="9" borderId="16" xfId="26" applyNumberFormat="1" applyFont="1" applyFill="1" applyBorder="1" applyAlignment="1">
      <alignment horizontal="center"/>
    </xf>
    <xf numFmtId="1" fontId="6" fillId="10" borderId="2" xfId="0" applyNumberFormat="1" applyFont="1" applyFill="1" applyBorder="1" applyAlignment="1">
      <alignment horizontal="center"/>
    </xf>
    <xf numFmtId="166" fontId="3" fillId="11" borderId="28" xfId="26" applyNumberFormat="1" applyFill="1" applyBorder="1" applyAlignment="1">
      <alignment horizontal="center"/>
    </xf>
    <xf numFmtId="164" fontId="25" fillId="2" borderId="0" xfId="0" applyNumberFormat="1" applyFont="1" applyFill="1" applyBorder="1" applyAlignment="1">
      <alignment horizontal="center"/>
    </xf>
    <xf numFmtId="164" fontId="9" fillId="3" borderId="0" xfId="0" applyNumberFormat="1" applyFont="1" applyFill="1" applyBorder="1" applyAlignment="1">
      <alignment horizontal="left"/>
    </xf>
    <xf numFmtId="49" fontId="6" fillId="8" borderId="6" xfId="0" applyNumberFormat="1" applyFont="1" applyFill="1" applyBorder="1" applyAlignment="1">
      <alignment horizontal="center"/>
    </xf>
    <xf numFmtId="1" fontId="6" fillId="8" borderId="7" xfId="0" applyNumberFormat="1" applyFont="1" applyFill="1" applyBorder="1" applyAlignment="1">
      <alignment horizontal="center"/>
    </xf>
    <xf numFmtId="2" fontId="6" fillId="8" borderId="6" xfId="0" applyNumberFormat="1" applyFont="1" applyFill="1" applyBorder="1" applyAlignment="1">
      <alignment horizontal="center"/>
    </xf>
    <xf numFmtId="167" fontId="7" fillId="8" borderId="7" xfId="0" applyNumberFormat="1" applyFont="1" applyFill="1" applyBorder="1" applyAlignment="1">
      <alignment horizontal="center"/>
    </xf>
    <xf numFmtId="164" fontId="8" fillId="9" borderId="6" xfId="0" applyNumberFormat="1" applyFont="1" applyFill="1" applyBorder="1" applyAlignment="1">
      <alignment horizontal="center"/>
    </xf>
    <xf numFmtId="167" fontId="7" fillId="8" borderId="20" xfId="0" applyNumberFormat="1" applyFont="1" applyFill="1" applyBorder="1" applyAlignment="1">
      <alignment horizontal="center"/>
    </xf>
    <xf numFmtId="167" fontId="7" fillId="8" borderId="6" xfId="0" applyNumberFormat="1" applyFont="1" applyFill="1" applyBorder="1" applyAlignment="1">
      <alignment horizontal="center"/>
    </xf>
    <xf numFmtId="9" fontId="7" fillId="8" borderId="6" xfId="1" applyFont="1" applyFill="1" applyBorder="1" applyAlignment="1">
      <alignment horizontal="center"/>
    </xf>
    <xf numFmtId="165" fontId="7" fillId="8" borderId="6" xfId="1" applyNumberFormat="1" applyFont="1" applyFill="1" applyBorder="1" applyAlignment="1">
      <alignment horizontal="center"/>
    </xf>
    <xf numFmtId="164" fontId="7" fillId="8" borderId="6" xfId="0" applyNumberFormat="1" applyFont="1" applyFill="1" applyBorder="1" applyAlignment="1">
      <alignment horizontal="center"/>
    </xf>
    <xf numFmtId="164" fontId="8" fillId="9" borderId="6" xfId="0" applyNumberFormat="1" applyFont="1" applyFill="1" applyBorder="1"/>
    <xf numFmtId="166" fontId="3" fillId="9" borderId="15" xfId="26" applyNumberFormat="1" applyFill="1" applyBorder="1" applyAlignment="1">
      <alignment horizontal="center"/>
    </xf>
    <xf numFmtId="1" fontId="6" fillId="2" borderId="2" xfId="0" applyNumberFormat="1" applyFont="1" applyFill="1" applyBorder="1" applyAlignment="1">
      <alignment horizontal="center"/>
    </xf>
    <xf numFmtId="2" fontId="6" fillId="2" borderId="2" xfId="0" applyNumberFormat="1" applyFont="1" applyFill="1" applyBorder="1" applyAlignment="1">
      <alignment horizontal="center"/>
    </xf>
    <xf numFmtId="167" fontId="7" fillId="2" borderId="23" xfId="0" applyNumberFormat="1" applyFont="1" applyFill="1" applyBorder="1" applyAlignment="1">
      <alignment horizontal="center"/>
    </xf>
    <xf numFmtId="166" fontId="3" fillId="3" borderId="1" xfId="26" applyNumberFormat="1" applyFill="1" applyBorder="1" applyAlignment="1">
      <alignment horizontal="center"/>
    </xf>
    <xf numFmtId="164" fontId="7" fillId="2" borderId="8" xfId="0" applyNumberFormat="1" applyFont="1" applyFill="1" applyBorder="1" applyAlignment="1">
      <alignment horizontal="center"/>
    </xf>
    <xf numFmtId="164" fontId="7" fillId="17" borderId="8" xfId="0" applyNumberFormat="1" applyFont="1" applyFill="1" applyBorder="1"/>
    <xf numFmtId="49" fontId="6" fillId="2" borderId="2" xfId="0" applyNumberFormat="1" applyFont="1" applyFill="1" applyBorder="1" applyAlignment="1">
      <alignment horizontal="center"/>
    </xf>
    <xf numFmtId="1" fontId="6" fillId="2" borderId="24" xfId="0" applyNumberFormat="1" applyFont="1" applyFill="1" applyBorder="1" applyAlignment="1">
      <alignment horizontal="center"/>
    </xf>
    <xf numFmtId="49" fontId="6" fillId="2" borderId="12" xfId="0" applyNumberFormat="1" applyFont="1" applyFill="1" applyBorder="1" applyAlignment="1">
      <alignment horizontal="center"/>
    </xf>
    <xf numFmtId="1" fontId="6" fillId="2" borderId="13" xfId="0" applyNumberFormat="1" applyFont="1" applyFill="1" applyBorder="1" applyAlignment="1">
      <alignment horizontal="center"/>
    </xf>
    <xf numFmtId="166" fontId="3" fillId="3" borderId="18" xfId="26" applyNumberFormat="1" applyFill="1" applyBorder="1" applyAlignment="1">
      <alignment horizontal="center"/>
    </xf>
    <xf numFmtId="2" fontId="6" fillId="2" borderId="9" xfId="0" applyNumberFormat="1" applyFont="1" applyFill="1" applyBorder="1" applyAlignment="1">
      <alignment horizontal="center"/>
    </xf>
    <xf numFmtId="0" fontId="8" fillId="3" borderId="21" xfId="26" applyFont="1" applyFill="1" applyBorder="1" applyAlignment="1">
      <alignment horizontal="center"/>
    </xf>
    <xf numFmtId="0" fontId="8" fillId="3" borderId="22" xfId="26" applyFont="1" applyFill="1" applyBorder="1" applyAlignment="1">
      <alignment horizontal="center"/>
    </xf>
    <xf numFmtId="166" fontId="3" fillId="3" borderId="2" xfId="26" applyNumberFormat="1" applyFill="1" applyBorder="1" applyAlignment="1">
      <alignment horizontal="center"/>
    </xf>
    <xf numFmtId="166" fontId="8" fillId="3" borderId="26" xfId="26" applyNumberFormat="1" applyFont="1" applyFill="1" applyBorder="1" applyAlignment="1">
      <alignment horizontal="center"/>
    </xf>
    <xf numFmtId="0" fontId="8" fillId="3" borderId="16" xfId="26" applyNumberFormat="1" applyFont="1" applyFill="1" applyBorder="1" applyAlignment="1">
      <alignment horizontal="center"/>
    </xf>
    <xf numFmtId="49" fontId="6" fillId="2" borderId="7" xfId="0" applyNumberFormat="1" applyFont="1" applyFill="1" applyBorder="1" applyAlignment="1">
      <alignment horizontal="center"/>
    </xf>
    <xf numFmtId="0" fontId="8" fillId="3" borderId="14" xfId="26" applyNumberFormat="1" applyFont="1" applyFill="1" applyBorder="1" applyAlignment="1">
      <alignment horizontal="center"/>
    </xf>
    <xf numFmtId="1" fontId="21" fillId="2" borderId="24" xfId="0" applyNumberFormat="1" applyFont="1" applyFill="1" applyBorder="1" applyAlignment="1">
      <alignment horizontal="center"/>
    </xf>
    <xf numFmtId="164" fontId="20" fillId="14" borderId="0" xfId="0" applyNumberFormat="1" applyFont="1" applyFill="1" applyBorder="1" applyAlignment="1">
      <alignment horizontal="left"/>
    </xf>
    <xf numFmtId="1" fontId="21" fillId="2" borderId="13" xfId="0" applyNumberFormat="1" applyFont="1" applyFill="1" applyBorder="1" applyAlignment="1">
      <alignment horizontal="center"/>
    </xf>
    <xf numFmtId="1" fontId="21" fillId="2" borderId="0" xfId="0" applyNumberFormat="1" applyFont="1" applyFill="1" applyBorder="1" applyAlignment="1">
      <alignment horizontal="center"/>
    </xf>
    <xf numFmtId="49" fontId="5" fillId="2" borderId="0" xfId="0" applyNumberFormat="1" applyFont="1" applyFill="1" applyBorder="1" applyAlignment="1">
      <alignment horizontal="center" vertical="center" wrapText="1"/>
    </xf>
    <xf numFmtId="49" fontId="6" fillId="2" borderId="9" xfId="0" applyNumberFormat="1" applyFont="1" applyFill="1" applyBorder="1" applyAlignment="1">
      <alignment horizontal="center"/>
    </xf>
    <xf numFmtId="49" fontId="6" fillId="2" borderId="8" xfId="0" applyNumberFormat="1" applyFont="1" applyFill="1" applyBorder="1" applyAlignment="1">
      <alignment horizontal="center"/>
    </xf>
    <xf numFmtId="49" fontId="6" fillId="2" borderId="27" xfId="0" applyNumberFormat="1" applyFont="1" applyFill="1" applyBorder="1" applyAlignment="1">
      <alignment horizontal="center"/>
    </xf>
    <xf numFmtId="49" fontId="6" fillId="2" borderId="29" xfId="0" applyNumberFormat="1" applyFont="1" applyFill="1" applyBorder="1" applyAlignment="1">
      <alignment horizontal="center"/>
    </xf>
    <xf numFmtId="49" fontId="6" fillId="2" borderId="30" xfId="0" applyNumberFormat="1" applyFont="1" applyFill="1" applyBorder="1" applyAlignment="1">
      <alignment horizontal="center"/>
    </xf>
    <xf numFmtId="49" fontId="6" fillId="2" borderId="20" xfId="0" applyNumberFormat="1" applyFont="1" applyFill="1" applyBorder="1" applyAlignment="1">
      <alignment horizontal="center"/>
    </xf>
    <xf numFmtId="0" fontId="8" fillId="3" borderId="1" xfId="26" applyNumberFormat="1" applyFont="1" applyFill="1" applyBorder="1" applyAlignment="1">
      <alignment horizontal="center"/>
    </xf>
    <xf numFmtId="164" fontId="20" fillId="12" borderId="1" xfId="0" applyNumberFormat="1" applyFont="1" applyFill="1" applyBorder="1" applyAlignment="1">
      <alignment horizontal="left"/>
    </xf>
    <xf numFmtId="1" fontId="21" fillId="2" borderId="1" xfId="0" applyNumberFormat="1" applyFont="1" applyFill="1" applyBorder="1" applyAlignment="1">
      <alignment horizontal="center"/>
    </xf>
    <xf numFmtId="164" fontId="20" fillId="14" borderId="1" xfId="0" applyNumberFormat="1" applyFont="1" applyFill="1" applyBorder="1" applyAlignment="1">
      <alignment horizontal="left"/>
    </xf>
    <xf numFmtId="166" fontId="3" fillId="3" borderId="28" xfId="26" applyNumberFormat="1" applyFill="1" applyBorder="1" applyAlignment="1">
      <alignment horizontal="center"/>
    </xf>
    <xf numFmtId="0" fontId="13" fillId="3" borderId="0" xfId="0" applyFont="1" applyFill="1" applyBorder="1" applyAlignment="1">
      <alignment vertical="center"/>
    </xf>
    <xf numFmtId="167" fontId="12" fillId="3" borderId="0" xfId="0" applyNumberFormat="1" applyFont="1" applyFill="1" applyBorder="1" applyAlignment="1">
      <alignment horizontal="center" vertical="center"/>
    </xf>
    <xf numFmtId="167" fontId="13" fillId="3" borderId="0" xfId="0" applyNumberFormat="1" applyFont="1" applyFill="1" applyBorder="1" applyAlignment="1">
      <alignment horizontal="center" vertical="center"/>
    </xf>
    <xf numFmtId="164" fontId="12" fillId="3" borderId="0" xfId="0" applyNumberFormat="1" applyFont="1" applyFill="1" applyBorder="1" applyAlignment="1">
      <alignment horizontal="center" vertical="center"/>
    </xf>
    <xf numFmtId="0" fontId="16" fillId="3" borderId="0" xfId="0" applyFont="1" applyFill="1" applyBorder="1" applyAlignment="1">
      <alignment horizontal="center" vertical="center"/>
    </xf>
    <xf numFmtId="167" fontId="15" fillId="3" borderId="0" xfId="0" applyNumberFormat="1" applyFont="1" applyFill="1" applyBorder="1" applyAlignment="1">
      <alignment horizontal="center" vertical="center"/>
    </xf>
    <xf numFmtId="0" fontId="0" fillId="3" borderId="0" xfId="0" applyFill="1" applyBorder="1" applyAlignment="1">
      <alignment horizontal="center"/>
    </xf>
    <xf numFmtId="0" fontId="26" fillId="3" borderId="0" xfId="0" applyFont="1" applyFill="1" applyBorder="1"/>
    <xf numFmtId="0" fontId="27" fillId="3" borderId="0" xfId="0" applyFont="1" applyFill="1" applyBorder="1" applyAlignment="1">
      <alignment horizontal="center"/>
    </xf>
    <xf numFmtId="0" fontId="12" fillId="3" borderId="0" xfId="0" applyFont="1" applyFill="1" applyBorder="1" applyAlignment="1">
      <alignment vertical="center"/>
    </xf>
    <xf numFmtId="0" fontId="26" fillId="3" borderId="0" xfId="0" applyFont="1" applyFill="1" applyAlignment="1">
      <alignment horizontal="center"/>
    </xf>
    <xf numFmtId="49" fontId="26" fillId="3" borderId="1" xfId="0" applyNumberFormat="1" applyFont="1" applyFill="1" applyBorder="1" applyAlignment="1">
      <alignment horizontal="center"/>
    </xf>
    <xf numFmtId="166" fontId="26" fillId="3" borderId="1" xfId="0" applyNumberFormat="1" applyFont="1" applyFill="1" applyBorder="1" applyAlignment="1">
      <alignment horizontal="center"/>
    </xf>
    <xf numFmtId="2" fontId="26" fillId="3" borderId="1" xfId="0" applyNumberFormat="1" applyFont="1" applyFill="1" applyBorder="1" applyAlignment="1">
      <alignment horizontal="center"/>
    </xf>
    <xf numFmtId="167" fontId="26" fillId="3" borderId="1" xfId="0" applyNumberFormat="1" applyFont="1" applyFill="1" applyBorder="1" applyAlignment="1">
      <alignment horizontal="center"/>
    </xf>
    <xf numFmtId="0" fontId="26" fillId="3" borderId="0" xfId="0" applyFont="1" applyFill="1" applyBorder="1" applyAlignment="1">
      <alignment horizontal="center"/>
    </xf>
    <xf numFmtId="164" fontId="26" fillId="3" borderId="1" xfId="0" applyNumberFormat="1" applyFont="1" applyFill="1" applyBorder="1" applyAlignment="1">
      <alignment horizontal="center"/>
    </xf>
    <xf numFmtId="0" fontId="12" fillId="3" borderId="1" xfId="0" applyFont="1" applyFill="1" applyBorder="1" applyAlignment="1">
      <alignment horizontal="center" wrapText="1"/>
    </xf>
    <xf numFmtId="164" fontId="20" fillId="13" borderId="1" xfId="0" applyNumberFormat="1" applyFont="1" applyFill="1" applyBorder="1" applyAlignment="1">
      <alignment horizontal="left"/>
    </xf>
    <xf numFmtId="44" fontId="0" fillId="3" borderId="0" xfId="0" applyNumberFormat="1" applyFill="1"/>
    <xf numFmtId="49" fontId="6" fillId="18" borderId="1" xfId="0" applyNumberFormat="1" applyFont="1" applyFill="1" applyBorder="1" applyAlignment="1">
      <alignment horizontal="center"/>
    </xf>
    <xf numFmtId="1" fontId="6" fillId="18" borderId="1" xfId="0" applyNumberFormat="1" applyFont="1" applyFill="1" applyBorder="1" applyAlignment="1">
      <alignment horizontal="center"/>
    </xf>
    <xf numFmtId="166" fontId="3" fillId="14" borderId="1" xfId="26" applyNumberFormat="1" applyFill="1" applyBorder="1" applyAlignment="1">
      <alignment horizontal="center"/>
    </xf>
    <xf numFmtId="2" fontId="6" fillId="18" borderId="1" xfId="0" applyNumberFormat="1" applyFont="1" applyFill="1" applyBorder="1" applyAlignment="1">
      <alignment horizontal="center"/>
    </xf>
    <xf numFmtId="167" fontId="7" fillId="18" borderId="3" xfId="0" applyNumberFormat="1" applyFont="1" applyFill="1" applyBorder="1" applyAlignment="1">
      <alignment horizontal="center"/>
    </xf>
    <xf numFmtId="164" fontId="8" fillId="14" borderId="1" xfId="0" applyNumberFormat="1" applyFont="1" applyFill="1" applyBorder="1" applyAlignment="1">
      <alignment horizontal="center"/>
    </xf>
    <xf numFmtId="167" fontId="7" fillId="18" borderId="8" xfId="0" applyNumberFormat="1" applyFont="1" applyFill="1" applyBorder="1" applyAlignment="1">
      <alignment horizontal="center"/>
    </xf>
    <xf numFmtId="167" fontId="7" fillId="18" borderId="1" xfId="0" applyNumberFormat="1" applyFont="1" applyFill="1" applyBorder="1" applyAlignment="1">
      <alignment horizontal="center"/>
    </xf>
    <xf numFmtId="9" fontId="7" fillId="18" borderId="1" xfId="1" applyFont="1" applyFill="1" applyBorder="1" applyAlignment="1">
      <alignment horizontal="center"/>
    </xf>
    <xf numFmtId="165" fontId="7" fillId="18" borderId="1" xfId="1" applyNumberFormat="1" applyFont="1" applyFill="1" applyBorder="1" applyAlignment="1">
      <alignment horizontal="center"/>
    </xf>
    <xf numFmtId="164" fontId="7" fillId="18" borderId="1" xfId="0" applyNumberFormat="1" applyFont="1" applyFill="1" applyBorder="1" applyAlignment="1">
      <alignment horizontal="center"/>
    </xf>
    <xf numFmtId="164" fontId="8" fillId="14" borderId="1" xfId="0" applyNumberFormat="1" applyFont="1" applyFill="1" applyBorder="1"/>
    <xf numFmtId="49" fontId="6" fillId="18" borderId="3" xfId="0" applyNumberFormat="1" applyFont="1" applyFill="1" applyBorder="1" applyAlignment="1">
      <alignment horizontal="center"/>
    </xf>
    <xf numFmtId="0" fontId="8" fillId="14" borderId="22" xfId="26" applyFont="1" applyFill="1" applyBorder="1" applyAlignment="1">
      <alignment horizontal="center"/>
    </xf>
    <xf numFmtId="164" fontId="0" fillId="14" borderId="1" xfId="0" applyNumberFormat="1" applyFill="1" applyBorder="1" applyAlignment="1">
      <alignment horizontal="center"/>
    </xf>
    <xf numFmtId="166" fontId="3" fillId="14" borderId="15" xfId="26" applyNumberFormat="1" applyFill="1" applyBorder="1" applyAlignment="1">
      <alignment horizontal="center"/>
    </xf>
    <xf numFmtId="49" fontId="6" fillId="18" borderId="24" xfId="0" applyNumberFormat="1" applyFont="1" applyFill="1" applyBorder="1" applyAlignment="1">
      <alignment horizontal="center"/>
    </xf>
    <xf numFmtId="1" fontId="6" fillId="18" borderId="2" xfId="0" applyNumberFormat="1" applyFont="1" applyFill="1" applyBorder="1" applyAlignment="1">
      <alignment horizontal="center"/>
    </xf>
    <xf numFmtId="166" fontId="3" fillId="14" borderId="28" xfId="26" applyNumberFormat="1" applyFill="1" applyBorder="1" applyAlignment="1">
      <alignment horizontal="center"/>
    </xf>
    <xf numFmtId="2" fontId="6" fillId="18" borderId="2" xfId="0" applyNumberFormat="1" applyFont="1" applyFill="1" applyBorder="1" applyAlignment="1">
      <alignment horizontal="center"/>
    </xf>
    <xf numFmtId="167" fontId="7" fillId="18" borderId="2" xfId="0" applyNumberFormat="1" applyFont="1" applyFill="1" applyBorder="1" applyAlignment="1">
      <alignment horizontal="center"/>
    </xf>
    <xf numFmtId="164" fontId="8" fillId="14" borderId="2" xfId="0" applyNumberFormat="1" applyFont="1" applyFill="1" applyBorder="1" applyAlignment="1">
      <alignment horizontal="center"/>
    </xf>
    <xf numFmtId="9" fontId="7" fillId="18" borderId="2" xfId="1" applyFont="1" applyFill="1" applyBorder="1" applyAlignment="1">
      <alignment horizontal="center"/>
    </xf>
    <xf numFmtId="165" fontId="7" fillId="18" borderId="2" xfId="1" applyNumberFormat="1" applyFont="1" applyFill="1" applyBorder="1" applyAlignment="1">
      <alignment horizontal="center"/>
    </xf>
    <xf numFmtId="164" fontId="7" fillId="18" borderId="2" xfId="0" applyNumberFormat="1" applyFont="1" applyFill="1" applyBorder="1" applyAlignment="1">
      <alignment horizontal="center"/>
    </xf>
    <xf numFmtId="164" fontId="8" fillId="14" borderId="2" xfId="0" applyNumberFormat="1" applyFont="1" applyFill="1" applyBorder="1"/>
    <xf numFmtId="166" fontId="8" fillId="14" borderId="1" xfId="26" applyNumberFormat="1" applyFont="1" applyFill="1" applyBorder="1" applyAlignment="1">
      <alignment horizontal="center"/>
    </xf>
    <xf numFmtId="49" fontId="6" fillId="18" borderId="13" xfId="0" applyNumberFormat="1" applyFont="1" applyFill="1" applyBorder="1" applyAlignment="1">
      <alignment horizontal="center"/>
    </xf>
    <xf numFmtId="1" fontId="6" fillId="18" borderId="12" xfId="0" applyNumberFormat="1" applyFont="1" applyFill="1" applyBorder="1" applyAlignment="1">
      <alignment horizontal="center"/>
    </xf>
    <xf numFmtId="166" fontId="8" fillId="14" borderId="16" xfId="26" applyNumberFormat="1" applyFont="1" applyFill="1" applyBorder="1" applyAlignment="1">
      <alignment horizontal="center"/>
    </xf>
    <xf numFmtId="2" fontId="6" fillId="18" borderId="12" xfId="0" applyNumberFormat="1" applyFont="1" applyFill="1" applyBorder="1" applyAlignment="1">
      <alignment horizontal="center"/>
    </xf>
    <xf numFmtId="167" fontId="7" fillId="18" borderId="13" xfId="0" applyNumberFormat="1" applyFont="1" applyFill="1" applyBorder="1" applyAlignment="1">
      <alignment horizontal="center"/>
    </xf>
    <xf numFmtId="164" fontId="8" fillId="14" borderId="12" xfId="0" applyNumberFormat="1" applyFont="1" applyFill="1" applyBorder="1" applyAlignment="1">
      <alignment horizontal="center"/>
    </xf>
    <xf numFmtId="167" fontId="7" fillId="18" borderId="9" xfId="0" applyNumberFormat="1" applyFont="1" applyFill="1" applyBorder="1" applyAlignment="1">
      <alignment horizontal="center"/>
    </xf>
    <xf numFmtId="167" fontId="7" fillId="18" borderId="12" xfId="0" applyNumberFormat="1" applyFont="1" applyFill="1" applyBorder="1" applyAlignment="1">
      <alignment horizontal="center"/>
    </xf>
    <xf numFmtId="9" fontId="7" fillId="18" borderId="12" xfId="1" applyFont="1" applyFill="1" applyBorder="1" applyAlignment="1">
      <alignment horizontal="center"/>
    </xf>
    <xf numFmtId="165" fontId="7" fillId="18" borderId="12" xfId="1" applyNumberFormat="1" applyFont="1" applyFill="1" applyBorder="1" applyAlignment="1">
      <alignment horizontal="center"/>
    </xf>
    <xf numFmtId="164" fontId="7" fillId="18" borderId="12" xfId="0" applyNumberFormat="1" applyFont="1" applyFill="1" applyBorder="1" applyAlignment="1">
      <alignment horizontal="center"/>
    </xf>
    <xf numFmtId="164" fontId="8" fillId="14" borderId="12" xfId="0" applyNumberFormat="1" applyFont="1" applyFill="1" applyBorder="1"/>
    <xf numFmtId="166" fontId="8" fillId="14" borderId="11" xfId="26" applyNumberFormat="1" applyFont="1" applyFill="1" applyBorder="1" applyAlignment="1">
      <alignment horizontal="center"/>
    </xf>
    <xf numFmtId="49" fontId="6" fillId="18" borderId="6" xfId="0" applyNumberFormat="1" applyFont="1" applyFill="1" applyBorder="1" applyAlignment="1">
      <alignment horizontal="center"/>
    </xf>
    <xf numFmtId="1" fontId="6" fillId="18" borderId="6" xfId="0" applyNumberFormat="1" applyFont="1" applyFill="1" applyBorder="1" applyAlignment="1">
      <alignment horizontal="center"/>
    </xf>
    <xf numFmtId="166" fontId="8" fillId="14" borderId="14" xfId="26" applyNumberFormat="1" applyFont="1" applyFill="1" applyBorder="1" applyAlignment="1">
      <alignment horizontal="center"/>
    </xf>
    <xf numFmtId="2" fontId="6" fillId="18" borderId="6" xfId="0" applyNumberFormat="1" applyFont="1" applyFill="1" applyBorder="1" applyAlignment="1">
      <alignment horizontal="center"/>
    </xf>
    <xf numFmtId="167" fontId="7" fillId="18" borderId="7" xfId="0" applyNumberFormat="1" applyFont="1" applyFill="1" applyBorder="1" applyAlignment="1">
      <alignment horizontal="center"/>
    </xf>
    <xf numFmtId="164" fontId="8" fillId="14" borderId="6" xfId="0" applyNumberFormat="1" applyFont="1" applyFill="1" applyBorder="1" applyAlignment="1">
      <alignment horizontal="center"/>
    </xf>
    <xf numFmtId="167" fontId="7" fillId="18" borderId="20" xfId="0" applyNumberFormat="1" applyFont="1" applyFill="1" applyBorder="1" applyAlignment="1">
      <alignment horizontal="center"/>
    </xf>
    <xf numFmtId="167" fontId="7" fillId="18" borderId="6" xfId="0" applyNumberFormat="1" applyFont="1" applyFill="1" applyBorder="1" applyAlignment="1">
      <alignment horizontal="center"/>
    </xf>
    <xf numFmtId="9" fontId="7" fillId="18" borderId="6" xfId="1" applyFont="1" applyFill="1" applyBorder="1" applyAlignment="1">
      <alignment horizontal="center"/>
    </xf>
    <xf numFmtId="165" fontId="7" fillId="18" borderId="6" xfId="1" applyNumberFormat="1" applyFont="1" applyFill="1" applyBorder="1" applyAlignment="1">
      <alignment horizontal="center"/>
    </xf>
    <xf numFmtId="164" fontId="7" fillId="18" borderId="6" xfId="0" applyNumberFormat="1" applyFont="1" applyFill="1" applyBorder="1" applyAlignment="1">
      <alignment horizontal="center"/>
    </xf>
    <xf numFmtId="164" fontId="8" fillId="14" borderId="6" xfId="0" applyNumberFormat="1" applyFont="1" applyFill="1" applyBorder="1"/>
    <xf numFmtId="1" fontId="6" fillId="18" borderId="3" xfId="0" applyNumberFormat="1" applyFont="1" applyFill="1" applyBorder="1" applyAlignment="1">
      <alignment horizontal="center"/>
    </xf>
    <xf numFmtId="167" fontId="7" fillId="18" borderId="24" xfId="0" applyNumberFormat="1" applyFont="1" applyFill="1" applyBorder="1" applyAlignment="1">
      <alignment horizontal="center"/>
    </xf>
    <xf numFmtId="167" fontId="7" fillId="18" borderId="25" xfId="0" applyNumberFormat="1" applyFont="1" applyFill="1" applyBorder="1" applyAlignment="1">
      <alignment horizontal="center"/>
    </xf>
    <xf numFmtId="49" fontId="6" fillId="19" borderId="13" xfId="0" applyNumberFormat="1" applyFont="1" applyFill="1" applyBorder="1" applyAlignment="1">
      <alignment horizontal="center"/>
    </xf>
    <xf numFmtId="0" fontId="8" fillId="19" borderId="11" xfId="26" applyNumberFormat="1" applyFont="1" applyFill="1" applyBorder="1" applyAlignment="1">
      <alignment horizontal="center"/>
    </xf>
    <xf numFmtId="166" fontId="8" fillId="19" borderId="11" xfId="26" applyNumberFormat="1" applyFont="1" applyFill="1" applyBorder="1" applyAlignment="1">
      <alignment horizontal="center"/>
    </xf>
    <xf numFmtId="2" fontId="6" fillId="19" borderId="1" xfId="0" applyNumberFormat="1" applyFont="1" applyFill="1" applyBorder="1" applyAlignment="1">
      <alignment horizontal="center"/>
    </xf>
    <xf numFmtId="167" fontId="7" fillId="19" borderId="3" xfId="0" applyNumberFormat="1" applyFont="1" applyFill="1" applyBorder="1" applyAlignment="1">
      <alignment horizontal="center"/>
    </xf>
    <xf numFmtId="164" fontId="0" fillId="19" borderId="1" xfId="0" applyNumberFormat="1" applyFill="1" applyBorder="1" applyAlignment="1">
      <alignment horizontal="center"/>
    </xf>
    <xf numFmtId="167" fontId="7" fillId="19" borderId="8" xfId="0" applyNumberFormat="1" applyFont="1" applyFill="1" applyBorder="1" applyAlignment="1">
      <alignment horizontal="center"/>
    </xf>
    <xf numFmtId="167" fontId="7" fillId="19" borderId="1" xfId="0" applyNumberFormat="1" applyFont="1" applyFill="1" applyBorder="1" applyAlignment="1">
      <alignment horizontal="center"/>
    </xf>
    <xf numFmtId="9" fontId="7" fillId="19" borderId="1" xfId="1" applyFont="1" applyFill="1" applyBorder="1" applyAlignment="1">
      <alignment horizontal="center"/>
    </xf>
    <xf numFmtId="165" fontId="7" fillId="19" borderId="1" xfId="1" applyNumberFormat="1" applyFont="1" applyFill="1" applyBorder="1" applyAlignment="1">
      <alignment horizontal="center"/>
    </xf>
    <xf numFmtId="164" fontId="7" fillId="19" borderId="1" xfId="0" applyNumberFormat="1" applyFont="1" applyFill="1" applyBorder="1" applyAlignment="1">
      <alignment horizontal="center"/>
    </xf>
    <xf numFmtId="167" fontId="7" fillId="19" borderId="13" xfId="0" applyNumberFormat="1" applyFont="1" applyFill="1" applyBorder="1" applyAlignment="1">
      <alignment horizontal="center"/>
    </xf>
    <xf numFmtId="164" fontId="8" fillId="19" borderId="1" xfId="0" applyNumberFormat="1" applyFont="1" applyFill="1" applyBorder="1" applyAlignment="1">
      <alignment horizontal="center"/>
    </xf>
    <xf numFmtId="164" fontId="7" fillId="19" borderId="1" xfId="0" applyNumberFormat="1" applyFont="1" applyFill="1" applyBorder="1"/>
    <xf numFmtId="164" fontId="8" fillId="19" borderId="1" xfId="0" applyNumberFormat="1" applyFont="1" applyFill="1" applyBorder="1"/>
    <xf numFmtId="166" fontId="1" fillId="3" borderId="11" xfId="26" applyNumberFormat="1" applyFont="1" applyFill="1" applyBorder="1" applyAlignment="1">
      <alignment horizontal="center"/>
    </xf>
    <xf numFmtId="166" fontId="1" fillId="3" borderId="26" xfId="26" applyNumberFormat="1" applyFont="1" applyFill="1" applyBorder="1" applyAlignment="1">
      <alignment horizontal="center"/>
    </xf>
    <xf numFmtId="166" fontId="1" fillId="3" borderId="1" xfId="26" applyNumberFormat="1" applyFont="1" applyFill="1" applyBorder="1" applyAlignment="1">
      <alignment horizontal="center"/>
    </xf>
    <xf numFmtId="166" fontId="1" fillId="3" borderId="16" xfId="26" applyNumberFormat="1" applyFont="1" applyFill="1" applyBorder="1" applyAlignment="1">
      <alignment horizontal="center"/>
    </xf>
    <xf numFmtId="166" fontId="1" fillId="11" borderId="11" xfId="26" applyNumberFormat="1" applyFont="1" applyFill="1" applyBorder="1" applyAlignment="1">
      <alignment horizontal="center"/>
    </xf>
    <xf numFmtId="166" fontId="1" fillId="11" borderId="26" xfId="26" applyNumberFormat="1" applyFont="1" applyFill="1" applyBorder="1" applyAlignment="1">
      <alignment horizontal="center"/>
    </xf>
    <xf numFmtId="166" fontId="1" fillId="11" borderId="1" xfId="26" applyNumberFormat="1" applyFont="1" applyFill="1" applyBorder="1" applyAlignment="1">
      <alignment horizontal="center"/>
    </xf>
    <xf numFmtId="166" fontId="1" fillId="11" borderId="16" xfId="26" applyNumberFormat="1" applyFont="1" applyFill="1" applyBorder="1" applyAlignment="1">
      <alignment horizontal="center"/>
    </xf>
    <xf numFmtId="166" fontId="1" fillId="9" borderId="11" xfId="26" applyNumberFormat="1" applyFont="1" applyFill="1" applyBorder="1" applyAlignment="1">
      <alignment horizontal="center"/>
    </xf>
    <xf numFmtId="166" fontId="1" fillId="14" borderId="11" xfId="26" applyNumberFormat="1" applyFont="1" applyFill="1" applyBorder="1" applyAlignment="1">
      <alignment horizontal="center"/>
    </xf>
    <xf numFmtId="166" fontId="1" fillId="9" borderId="19" xfId="26" applyNumberFormat="1" applyFont="1" applyFill="1" applyBorder="1" applyAlignment="1">
      <alignment horizontal="center"/>
    </xf>
    <xf numFmtId="49" fontId="6" fillId="20" borderId="1" xfId="0" applyNumberFormat="1" applyFont="1" applyFill="1" applyBorder="1" applyAlignment="1">
      <alignment horizontal="center"/>
    </xf>
    <xf numFmtId="1" fontId="6" fillId="20" borderId="3" xfId="0" applyNumberFormat="1" applyFont="1" applyFill="1" applyBorder="1" applyAlignment="1">
      <alignment horizontal="center"/>
    </xf>
    <xf numFmtId="2" fontId="6" fillId="20" borderId="1" xfId="0" applyNumberFormat="1" applyFont="1" applyFill="1" applyBorder="1" applyAlignment="1">
      <alignment horizontal="center"/>
    </xf>
    <xf numFmtId="167" fontId="7" fillId="20" borderId="3" xfId="0" applyNumberFormat="1" applyFont="1" applyFill="1" applyBorder="1" applyAlignment="1">
      <alignment horizontal="center"/>
    </xf>
    <xf numFmtId="164" fontId="8" fillId="20" borderId="1" xfId="0" applyNumberFormat="1" applyFont="1" applyFill="1" applyBorder="1" applyAlignment="1">
      <alignment horizontal="center"/>
    </xf>
    <xf numFmtId="167" fontId="7" fillId="20" borderId="8" xfId="0" applyNumberFormat="1" applyFont="1" applyFill="1" applyBorder="1" applyAlignment="1">
      <alignment horizontal="center"/>
    </xf>
    <xf numFmtId="167" fontId="7" fillId="20" borderId="1" xfId="0" applyNumberFormat="1" applyFont="1" applyFill="1" applyBorder="1" applyAlignment="1">
      <alignment horizontal="center"/>
    </xf>
    <xf numFmtId="164" fontId="7" fillId="20" borderId="1" xfId="0" applyNumberFormat="1" applyFont="1" applyFill="1" applyBorder="1" applyAlignment="1">
      <alignment horizontal="center"/>
    </xf>
    <xf numFmtId="164" fontId="8" fillId="20" borderId="1" xfId="0" applyNumberFormat="1" applyFont="1" applyFill="1" applyBorder="1"/>
    <xf numFmtId="164" fontId="20" fillId="20" borderId="1" xfId="0" applyNumberFormat="1" applyFont="1" applyFill="1" applyBorder="1" applyAlignment="1">
      <alignment horizontal="left"/>
    </xf>
    <xf numFmtId="49" fontId="6" fillId="20" borderId="13" xfId="0" applyNumberFormat="1" applyFont="1" applyFill="1" applyBorder="1" applyAlignment="1">
      <alignment horizontal="center"/>
    </xf>
    <xf numFmtId="164" fontId="0" fillId="20" borderId="1" xfId="0" applyNumberFormat="1" applyFill="1" applyBorder="1" applyAlignment="1">
      <alignment horizontal="center"/>
    </xf>
    <xf numFmtId="0" fontId="8" fillId="20" borderId="11" xfId="26" applyNumberFormat="1" applyFont="1" applyFill="1" applyBorder="1" applyAlignment="1">
      <alignment horizontal="center"/>
    </xf>
    <xf numFmtId="166" fontId="8" fillId="20" borderId="11" xfId="26" applyNumberFormat="1" applyFont="1" applyFill="1" applyBorder="1" applyAlignment="1">
      <alignment horizontal="center"/>
    </xf>
    <xf numFmtId="9" fontId="7" fillId="20" borderId="1" xfId="1" applyFont="1" applyFill="1" applyBorder="1" applyAlignment="1">
      <alignment horizontal="center"/>
    </xf>
    <xf numFmtId="165" fontId="7" fillId="20" borderId="1" xfId="1" applyNumberFormat="1" applyFont="1" applyFill="1" applyBorder="1" applyAlignment="1">
      <alignment horizontal="center"/>
    </xf>
    <xf numFmtId="166" fontId="1" fillId="20" borderId="11" xfId="26" applyNumberFormat="1" applyFont="1" applyFill="1" applyBorder="1" applyAlignment="1">
      <alignment horizontal="center"/>
    </xf>
    <xf numFmtId="168" fontId="32" fillId="16" borderId="1" xfId="497" applyNumberFormat="1" applyFont="1" applyFill="1" applyBorder="1" applyAlignment="1">
      <alignment horizontal="right" vertical="center"/>
    </xf>
    <xf numFmtId="168" fontId="27" fillId="3" borderId="1" xfId="497" applyNumberFormat="1" applyFont="1" applyFill="1" applyBorder="1" applyAlignment="1">
      <alignment horizontal="right" vertical="center"/>
    </xf>
    <xf numFmtId="49" fontId="5" fillId="2" borderId="24" xfId="0" applyNumberFormat="1" applyFont="1" applyFill="1" applyBorder="1" applyAlignment="1">
      <alignment horizontal="center" vertical="center" wrapText="1"/>
    </xf>
    <xf numFmtId="49" fontId="5" fillId="2" borderId="4" xfId="0" applyNumberFormat="1" applyFont="1" applyFill="1" applyBorder="1" applyAlignment="1">
      <alignment horizontal="center" vertical="center" wrapText="1"/>
    </xf>
    <xf numFmtId="49" fontId="5" fillId="2" borderId="5" xfId="0" applyNumberFormat="1" applyFont="1" applyFill="1" applyBorder="1" applyAlignment="1">
      <alignment horizontal="center" vertical="center" wrapText="1"/>
    </xf>
    <xf numFmtId="0" fontId="22" fillId="3" borderId="0" xfId="0" applyFont="1" applyFill="1" applyAlignment="1">
      <alignment horizontal="left"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49" fontId="5" fillId="2" borderId="29" xfId="0" applyNumberFormat="1" applyFont="1" applyFill="1" applyBorder="1" applyAlignment="1">
      <alignment horizontal="center" vertical="center" wrapText="1"/>
    </xf>
    <xf numFmtId="49" fontId="5" fillId="2" borderId="8" xfId="0" applyNumberFormat="1" applyFont="1" applyFill="1" applyBorder="1" applyAlignment="1">
      <alignment horizontal="center" vertical="center" wrapText="1"/>
    </xf>
    <xf numFmtId="49" fontId="5" fillId="2" borderId="23" xfId="0" applyNumberFormat="1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textRotation="90"/>
    </xf>
    <xf numFmtId="0" fontId="18" fillId="3" borderId="25" xfId="0" applyFont="1" applyFill="1" applyBorder="1" applyAlignment="1">
      <alignment horizontal="center" vertical="center" textRotation="90"/>
    </xf>
    <xf numFmtId="0" fontId="18" fillId="3" borderId="4" xfId="0" applyFont="1" applyFill="1" applyBorder="1" applyAlignment="1">
      <alignment horizontal="center" vertical="center" textRotation="90"/>
    </xf>
    <xf numFmtId="0" fontId="18" fillId="3" borderId="9" xfId="0" applyFont="1" applyFill="1" applyBorder="1" applyAlignment="1">
      <alignment horizontal="center" vertical="center" textRotation="90"/>
    </xf>
    <xf numFmtId="0" fontId="29" fillId="3" borderId="1" xfId="0" applyFont="1" applyFill="1" applyBorder="1" applyAlignment="1">
      <alignment horizontal="center" vertical="center" textRotation="90"/>
    </xf>
    <xf numFmtId="0" fontId="29" fillId="3" borderId="8" xfId="0" applyFont="1" applyFill="1" applyBorder="1" applyAlignment="1">
      <alignment horizontal="center" vertical="center" textRotation="90"/>
    </xf>
    <xf numFmtId="0" fontId="29" fillId="3" borderId="2" xfId="0" applyFont="1" applyFill="1" applyBorder="1" applyAlignment="1">
      <alignment horizontal="center" vertical="center" textRotation="90"/>
    </xf>
    <xf numFmtId="0" fontId="29" fillId="3" borderId="4" xfId="0" applyFont="1" applyFill="1" applyBorder="1" applyAlignment="1">
      <alignment horizontal="center" vertical="center" textRotation="90"/>
    </xf>
    <xf numFmtId="0" fontId="29" fillId="3" borderId="9" xfId="0" applyFont="1" applyFill="1" applyBorder="1" applyAlignment="1">
      <alignment horizontal="center" vertical="center" textRotation="90"/>
    </xf>
    <xf numFmtId="0" fontId="29" fillId="3" borderId="25" xfId="0" applyFont="1" applyFill="1" applyBorder="1" applyAlignment="1">
      <alignment horizontal="center" vertical="center" textRotation="90"/>
    </xf>
    <xf numFmtId="0" fontId="29" fillId="3" borderId="12" xfId="0" applyFont="1" applyFill="1" applyBorder="1" applyAlignment="1">
      <alignment horizontal="center" vertical="center" textRotation="90"/>
    </xf>
    <xf numFmtId="49" fontId="35" fillId="2" borderId="0" xfId="0" applyNumberFormat="1" applyFont="1" applyFill="1" applyBorder="1" applyAlignment="1">
      <alignment horizontal="center"/>
    </xf>
    <xf numFmtId="1" fontId="35" fillId="2" borderId="0" xfId="0" applyNumberFormat="1" applyFont="1" applyFill="1" applyBorder="1" applyAlignment="1">
      <alignment horizontal="center"/>
    </xf>
    <xf numFmtId="166" fontId="36" fillId="3" borderId="0" xfId="396" applyNumberFormat="1" applyFont="1" applyFill="1" applyBorder="1" applyAlignment="1">
      <alignment horizontal="center"/>
    </xf>
    <xf numFmtId="2" fontId="35" fillId="2" borderId="0" xfId="0" applyNumberFormat="1" applyFont="1" applyFill="1" applyBorder="1" applyAlignment="1">
      <alignment horizontal="center"/>
    </xf>
    <xf numFmtId="167" fontId="35" fillId="2" borderId="0" xfId="0" applyNumberFormat="1" applyFont="1" applyFill="1" applyBorder="1" applyAlignment="1">
      <alignment horizontal="center"/>
    </xf>
    <xf numFmtId="164" fontId="35" fillId="3" borderId="0" xfId="0" applyNumberFormat="1" applyFont="1" applyFill="1" applyBorder="1" applyAlignment="1">
      <alignment horizontal="center"/>
    </xf>
    <xf numFmtId="9" fontId="35" fillId="2" borderId="0" xfId="395" applyFont="1" applyFill="1" applyBorder="1" applyAlignment="1">
      <alignment horizontal="center"/>
    </xf>
    <xf numFmtId="165" fontId="35" fillId="2" borderId="0" xfId="395" applyNumberFormat="1" applyFont="1" applyFill="1" applyBorder="1" applyAlignment="1">
      <alignment horizontal="center"/>
    </xf>
    <xf numFmtId="164" fontId="33" fillId="2" borderId="0" xfId="0" applyNumberFormat="1" applyFont="1" applyFill="1" applyBorder="1" applyAlignment="1">
      <alignment horizontal="center"/>
    </xf>
    <xf numFmtId="164" fontId="33" fillId="3" borderId="0" xfId="0" applyNumberFormat="1" applyFont="1" applyFill="1" applyBorder="1"/>
    <xf numFmtId="166" fontId="35" fillId="3" borderId="0" xfId="396" applyNumberFormat="1" applyFont="1" applyFill="1" applyBorder="1" applyAlignment="1">
      <alignment horizontal="center"/>
    </xf>
    <xf numFmtId="0" fontId="36" fillId="3" borderId="0" xfId="0" applyFont="1" applyFill="1" applyBorder="1"/>
    <xf numFmtId="0" fontId="35" fillId="3" borderId="0" xfId="396" applyNumberFormat="1" applyFont="1" applyFill="1" applyBorder="1" applyAlignment="1">
      <alignment horizontal="center"/>
    </xf>
    <xf numFmtId="49" fontId="33" fillId="2" borderId="1" xfId="0" applyNumberFormat="1" applyFont="1" applyFill="1" applyBorder="1" applyAlignment="1">
      <alignment horizontal="center"/>
    </xf>
    <xf numFmtId="1" fontId="33" fillId="2" borderId="1" xfId="0" applyNumberFormat="1" applyFont="1" applyFill="1" applyBorder="1" applyAlignment="1">
      <alignment horizontal="center"/>
    </xf>
    <xf numFmtId="166" fontId="34" fillId="3" borderId="1" xfId="396" applyNumberFormat="1" applyFont="1" applyFill="1" applyBorder="1" applyAlignment="1">
      <alignment horizontal="center"/>
    </xf>
    <xf numFmtId="2" fontId="33" fillId="2" borderId="1" xfId="0" applyNumberFormat="1" applyFont="1" applyFill="1" applyBorder="1" applyAlignment="1">
      <alignment horizontal="center"/>
    </xf>
    <xf numFmtId="167" fontId="33" fillId="2" borderId="3" xfId="0" applyNumberFormat="1" applyFont="1" applyFill="1" applyBorder="1" applyAlignment="1">
      <alignment horizontal="center"/>
    </xf>
    <xf numFmtId="164" fontId="33" fillId="3" borderId="1" xfId="0" applyNumberFormat="1" applyFont="1" applyFill="1" applyBorder="1" applyAlignment="1">
      <alignment horizontal="center"/>
    </xf>
    <xf numFmtId="167" fontId="33" fillId="2" borderId="8" xfId="0" applyNumberFormat="1" applyFont="1" applyFill="1" applyBorder="1" applyAlignment="1">
      <alignment horizontal="center"/>
    </xf>
    <xf numFmtId="167" fontId="33" fillId="2" borderId="1" xfId="0" applyNumberFormat="1" applyFont="1" applyFill="1" applyBorder="1" applyAlignment="1">
      <alignment horizontal="center"/>
    </xf>
    <xf numFmtId="9" fontId="33" fillId="2" borderId="1" xfId="395" applyFont="1" applyFill="1" applyBorder="1" applyAlignment="1">
      <alignment horizontal="center"/>
    </xf>
    <xf numFmtId="165" fontId="33" fillId="2" borderId="1" xfId="395" applyNumberFormat="1" applyFont="1" applyFill="1" applyBorder="1" applyAlignment="1">
      <alignment horizontal="center"/>
    </xf>
    <xf numFmtId="164" fontId="33" fillId="2" borderId="1" xfId="0" applyNumberFormat="1" applyFont="1" applyFill="1" applyBorder="1" applyAlignment="1">
      <alignment horizontal="center"/>
    </xf>
    <xf numFmtId="164" fontId="33" fillId="3" borderId="1" xfId="0" applyNumberFormat="1" applyFont="1" applyFill="1" applyBorder="1"/>
    <xf numFmtId="1" fontId="33" fillId="2" borderId="3" xfId="0" applyNumberFormat="1" applyFont="1" applyFill="1" applyBorder="1" applyAlignment="1">
      <alignment horizontal="center"/>
    </xf>
    <xf numFmtId="166" fontId="34" fillId="3" borderId="11" xfId="396" applyNumberFormat="1" applyFont="1" applyFill="1" applyBorder="1" applyAlignment="1">
      <alignment horizontal="center"/>
    </xf>
    <xf numFmtId="164" fontId="33" fillId="2" borderId="8" xfId="0" applyNumberFormat="1" applyFont="1" applyFill="1" applyBorder="1" applyAlignment="1">
      <alignment horizontal="center"/>
    </xf>
    <xf numFmtId="164" fontId="33" fillId="17" borderId="8" xfId="0" applyNumberFormat="1" applyFont="1" applyFill="1" applyBorder="1"/>
    <xf numFmtId="164" fontId="33" fillId="3" borderId="2" xfId="0" applyNumberFormat="1" applyFont="1" applyFill="1" applyBorder="1" applyAlignment="1">
      <alignment horizontal="center"/>
    </xf>
    <xf numFmtId="167" fontId="33" fillId="2" borderId="25" xfId="0" applyNumberFormat="1" applyFont="1" applyFill="1" applyBorder="1" applyAlignment="1">
      <alignment horizontal="center"/>
    </xf>
    <xf numFmtId="167" fontId="33" fillId="2" borderId="2" xfId="0" applyNumberFormat="1" applyFont="1" applyFill="1" applyBorder="1" applyAlignment="1">
      <alignment horizontal="center"/>
    </xf>
    <xf numFmtId="9" fontId="33" fillId="2" borderId="2" xfId="395" applyFont="1" applyFill="1" applyBorder="1" applyAlignment="1">
      <alignment horizontal="center"/>
    </xf>
    <xf numFmtId="165" fontId="33" fillId="2" borderId="2" xfId="395" applyNumberFormat="1" applyFont="1" applyFill="1" applyBorder="1" applyAlignment="1">
      <alignment horizontal="center"/>
    </xf>
    <xf numFmtId="164" fontId="33" fillId="2" borderId="2" xfId="0" applyNumberFormat="1" applyFont="1" applyFill="1" applyBorder="1" applyAlignment="1">
      <alignment horizontal="center"/>
    </xf>
    <xf numFmtId="164" fontId="33" fillId="3" borderId="2" xfId="0" applyNumberFormat="1" applyFont="1" applyFill="1" applyBorder="1"/>
    <xf numFmtId="49" fontId="33" fillId="2" borderId="3" xfId="0" applyNumberFormat="1" applyFont="1" applyFill="1" applyBorder="1" applyAlignment="1">
      <alignment horizontal="center"/>
    </xf>
    <xf numFmtId="0" fontId="33" fillId="3" borderId="22" xfId="396" applyFont="1" applyFill="1" applyBorder="1" applyAlignment="1">
      <alignment horizontal="center"/>
    </xf>
    <xf numFmtId="164" fontId="34" fillId="3" borderId="1" xfId="0" applyNumberFormat="1" applyFont="1" applyFill="1" applyBorder="1" applyAlignment="1">
      <alignment horizontal="center"/>
    </xf>
    <xf numFmtId="167" fontId="33" fillId="2" borderId="13" xfId="0" applyNumberFormat="1" applyFont="1" applyFill="1" applyBorder="1" applyAlignment="1">
      <alignment horizontal="center"/>
    </xf>
    <xf numFmtId="49" fontId="33" fillId="2" borderId="24" xfId="0" applyNumberFormat="1" applyFont="1" applyFill="1" applyBorder="1" applyAlignment="1">
      <alignment horizontal="center"/>
    </xf>
    <xf numFmtId="1" fontId="33" fillId="2" borderId="24" xfId="0" applyNumberFormat="1" applyFont="1" applyFill="1" applyBorder="1" applyAlignment="1">
      <alignment horizontal="center"/>
    </xf>
    <xf numFmtId="166" fontId="34" fillId="3" borderId="2" xfId="396" applyNumberFormat="1" applyFont="1" applyFill="1" applyBorder="1" applyAlignment="1">
      <alignment horizontal="center"/>
    </xf>
    <xf numFmtId="2" fontId="33" fillId="2" borderId="2" xfId="0" applyNumberFormat="1" applyFont="1" applyFill="1" applyBorder="1" applyAlignment="1">
      <alignment horizontal="center"/>
    </xf>
    <xf numFmtId="167" fontId="33" fillId="2" borderId="23" xfId="0" applyNumberFormat="1" applyFont="1" applyFill="1" applyBorder="1" applyAlignment="1">
      <alignment horizontal="center"/>
    </xf>
    <xf numFmtId="166" fontId="33" fillId="3" borderId="1" xfId="396" applyNumberFormat="1" applyFont="1" applyFill="1" applyBorder="1" applyAlignment="1">
      <alignment horizontal="center"/>
    </xf>
    <xf numFmtId="49" fontId="33" fillId="2" borderId="13" xfId="0" applyNumberFormat="1" applyFont="1" applyFill="1" applyBorder="1" applyAlignment="1">
      <alignment horizontal="center"/>
    </xf>
    <xf numFmtId="1" fontId="33" fillId="2" borderId="12" xfId="0" applyNumberFormat="1" applyFont="1" applyFill="1" applyBorder="1" applyAlignment="1">
      <alignment horizontal="center"/>
    </xf>
    <xf numFmtId="166" fontId="33" fillId="3" borderId="16" xfId="396" applyNumberFormat="1" applyFont="1" applyFill="1" applyBorder="1" applyAlignment="1">
      <alignment horizontal="center"/>
    </xf>
    <xf numFmtId="2" fontId="33" fillId="2" borderId="12" xfId="0" applyNumberFormat="1" applyFont="1" applyFill="1" applyBorder="1" applyAlignment="1">
      <alignment horizontal="center"/>
    </xf>
    <xf numFmtId="164" fontId="33" fillId="3" borderId="12" xfId="0" applyNumberFormat="1" applyFont="1" applyFill="1" applyBorder="1" applyAlignment="1">
      <alignment horizontal="center"/>
    </xf>
    <xf numFmtId="167" fontId="33" fillId="2" borderId="9" xfId="0" applyNumberFormat="1" applyFont="1" applyFill="1" applyBorder="1" applyAlignment="1">
      <alignment horizontal="center"/>
    </xf>
    <xf numFmtId="167" fontId="33" fillId="2" borderId="12" xfId="0" applyNumberFormat="1" applyFont="1" applyFill="1" applyBorder="1" applyAlignment="1">
      <alignment horizontal="center"/>
    </xf>
    <xf numFmtId="9" fontId="33" fillId="2" borderId="12" xfId="395" applyFont="1" applyFill="1" applyBorder="1" applyAlignment="1">
      <alignment horizontal="center"/>
    </xf>
    <xf numFmtId="165" fontId="33" fillId="2" borderId="12" xfId="395" applyNumberFormat="1" applyFont="1" applyFill="1" applyBorder="1" applyAlignment="1">
      <alignment horizontal="center"/>
    </xf>
    <xf numFmtId="164" fontId="33" fillId="2" borderId="12" xfId="0" applyNumberFormat="1" applyFont="1" applyFill="1" applyBorder="1" applyAlignment="1">
      <alignment horizontal="center"/>
    </xf>
    <xf numFmtId="164" fontId="33" fillId="3" borderId="12" xfId="0" applyNumberFormat="1" applyFont="1" applyFill="1" applyBorder="1"/>
    <xf numFmtId="166" fontId="33" fillId="3" borderId="11" xfId="396" applyNumberFormat="1" applyFont="1" applyFill="1" applyBorder="1" applyAlignment="1">
      <alignment horizontal="center"/>
    </xf>
    <xf numFmtId="0" fontId="33" fillId="3" borderId="11" xfId="396" applyNumberFormat="1" applyFont="1" applyFill="1" applyBorder="1" applyAlignment="1">
      <alignment horizontal="center"/>
    </xf>
    <xf numFmtId="0" fontId="33" fillId="3" borderId="1" xfId="396" applyNumberFormat="1" applyFont="1" applyFill="1" applyBorder="1" applyAlignment="1">
      <alignment horizontal="center"/>
    </xf>
    <xf numFmtId="0" fontId="33" fillId="3" borderId="16" xfId="396" applyNumberFormat="1" applyFont="1" applyFill="1" applyBorder="1" applyAlignment="1">
      <alignment horizontal="center"/>
    </xf>
    <xf numFmtId="0" fontId="33" fillId="3" borderId="26" xfId="396" applyNumberFormat="1" applyFont="1" applyFill="1" applyBorder="1" applyAlignment="1">
      <alignment horizontal="center"/>
    </xf>
    <xf numFmtId="166" fontId="33" fillId="3" borderId="26" xfId="396" applyNumberFormat="1" applyFont="1" applyFill="1" applyBorder="1" applyAlignment="1">
      <alignment horizontal="center"/>
    </xf>
    <xf numFmtId="2" fontId="33" fillId="3" borderId="1" xfId="0" applyNumberFormat="1" applyFont="1" applyFill="1" applyBorder="1" applyAlignment="1">
      <alignment horizontal="center"/>
    </xf>
    <xf numFmtId="167" fontId="33" fillId="3" borderId="1" xfId="0" applyNumberFormat="1" applyFont="1" applyFill="1" applyBorder="1" applyAlignment="1">
      <alignment horizontal="center"/>
    </xf>
    <xf numFmtId="9" fontId="33" fillId="3" borderId="1" xfId="395" applyFont="1" applyFill="1" applyBorder="1" applyAlignment="1">
      <alignment horizontal="center"/>
    </xf>
    <xf numFmtId="165" fontId="33" fillId="3" borderId="1" xfId="395" applyNumberFormat="1" applyFont="1" applyFill="1" applyBorder="1" applyAlignment="1">
      <alignment horizontal="center"/>
    </xf>
    <xf numFmtId="49" fontId="33" fillId="3" borderId="1" xfId="0" applyNumberFormat="1" applyFont="1" applyFill="1" applyBorder="1" applyAlignment="1">
      <alignment horizontal="center"/>
    </xf>
    <xf numFmtId="0" fontId="18" fillId="3" borderId="1" xfId="0" applyFont="1" applyFill="1" applyBorder="1" applyAlignment="1">
      <alignment horizontal="center" vertical="center" textRotation="90"/>
    </xf>
  </cellXfs>
  <cellStyles count="548">
    <cellStyle name="20% - Accent1" xfId="26" builtinId="30"/>
    <cellStyle name="20% - Accent1 2" xfId="396"/>
    <cellStyle name="Currency" xfId="497" builtinId="4"/>
    <cellStyle name="Followed Hyperlink" xfId="208" builtinId="9" hidden="1"/>
    <cellStyle name="Followed Hyperlink" xfId="216" builtinId="9" hidden="1"/>
    <cellStyle name="Followed Hyperlink" xfId="224" builtinId="9" hidden="1"/>
    <cellStyle name="Followed Hyperlink" xfId="232" builtinId="9" hidden="1"/>
    <cellStyle name="Followed Hyperlink" xfId="240" builtinId="9" hidden="1"/>
    <cellStyle name="Followed Hyperlink" xfId="248" builtinId="9" hidden="1"/>
    <cellStyle name="Followed Hyperlink" xfId="256" builtinId="9" hidden="1"/>
    <cellStyle name="Followed Hyperlink" xfId="264" builtinId="9" hidden="1"/>
    <cellStyle name="Followed Hyperlink" xfId="272" builtinId="9" hidden="1"/>
    <cellStyle name="Followed Hyperlink" xfId="280" builtinId="9" hidden="1"/>
    <cellStyle name="Followed Hyperlink" xfId="288" builtinId="9" hidden="1"/>
    <cellStyle name="Followed Hyperlink" xfId="296" builtinId="9" hidden="1"/>
    <cellStyle name="Followed Hyperlink" xfId="304" builtinId="9" hidden="1"/>
    <cellStyle name="Followed Hyperlink" xfId="312" builtinId="9" hidden="1"/>
    <cellStyle name="Followed Hyperlink" xfId="320" builtinId="9" hidden="1"/>
    <cellStyle name="Followed Hyperlink" xfId="328" builtinId="9" hidden="1"/>
    <cellStyle name="Followed Hyperlink" xfId="336" builtinId="9" hidden="1"/>
    <cellStyle name="Followed Hyperlink" xfId="344" builtinId="9" hidden="1"/>
    <cellStyle name="Followed Hyperlink" xfId="352" builtinId="9" hidden="1"/>
    <cellStyle name="Followed Hyperlink" xfId="360" builtinId="9" hidden="1"/>
    <cellStyle name="Followed Hyperlink" xfId="368" builtinId="9" hidden="1"/>
    <cellStyle name="Followed Hyperlink" xfId="376" builtinId="9" hidden="1"/>
    <cellStyle name="Followed Hyperlink" xfId="384" builtinId="9" hidden="1"/>
    <cellStyle name="Followed Hyperlink" xfId="392" builtinId="9" hidden="1"/>
    <cellStyle name="Followed Hyperlink" xfId="402" builtinId="9" hidden="1"/>
    <cellStyle name="Followed Hyperlink" xfId="410" builtinId="9" hidden="1"/>
    <cellStyle name="Followed Hyperlink" xfId="418" builtinId="9" hidden="1"/>
    <cellStyle name="Followed Hyperlink" xfId="426" builtinId="9" hidden="1"/>
    <cellStyle name="Followed Hyperlink" xfId="434" builtinId="9" hidden="1"/>
    <cellStyle name="Followed Hyperlink" xfId="442" builtinId="9" hidden="1"/>
    <cellStyle name="Followed Hyperlink" xfId="450" builtinId="9" hidden="1"/>
    <cellStyle name="Followed Hyperlink" xfId="458" builtinId="9" hidden="1"/>
    <cellStyle name="Followed Hyperlink" xfId="466" builtinId="9" hidden="1"/>
    <cellStyle name="Followed Hyperlink" xfId="474" builtinId="9" hidden="1"/>
    <cellStyle name="Followed Hyperlink" xfId="482" builtinId="9" hidden="1"/>
    <cellStyle name="Followed Hyperlink" xfId="490" builtinId="9" hidden="1"/>
    <cellStyle name="Followed Hyperlink" xfId="499" builtinId="9" hidden="1"/>
    <cellStyle name="Followed Hyperlink" xfId="507" builtinId="9" hidden="1"/>
    <cellStyle name="Followed Hyperlink" xfId="515" builtinId="9" hidden="1"/>
    <cellStyle name="Followed Hyperlink" xfId="523" builtinId="9" hidden="1"/>
    <cellStyle name="Followed Hyperlink" xfId="531" builtinId="9" hidden="1"/>
    <cellStyle name="Followed Hyperlink" xfId="539" builtinId="9" hidden="1"/>
    <cellStyle name="Followed Hyperlink" xfId="547" builtinId="9" hidden="1"/>
    <cellStyle name="Followed Hyperlink" xfId="541" builtinId="9" hidden="1"/>
    <cellStyle name="Followed Hyperlink" xfId="533" builtinId="9" hidden="1"/>
    <cellStyle name="Followed Hyperlink" xfId="525" builtinId="9" hidden="1"/>
    <cellStyle name="Followed Hyperlink" xfId="517" builtinId="9" hidden="1"/>
    <cellStyle name="Followed Hyperlink" xfId="509" builtinId="9" hidden="1"/>
    <cellStyle name="Followed Hyperlink" xfId="501" builtinId="9" hidden="1"/>
    <cellStyle name="Followed Hyperlink" xfId="492" builtinId="9" hidden="1"/>
    <cellStyle name="Followed Hyperlink" xfId="484" builtinId="9" hidden="1"/>
    <cellStyle name="Followed Hyperlink" xfId="476" builtinId="9" hidden="1"/>
    <cellStyle name="Followed Hyperlink" xfId="468" builtinId="9" hidden="1"/>
    <cellStyle name="Followed Hyperlink" xfId="460" builtinId="9" hidden="1"/>
    <cellStyle name="Followed Hyperlink" xfId="452" builtinId="9" hidden="1"/>
    <cellStyle name="Followed Hyperlink" xfId="444" builtinId="9" hidden="1"/>
    <cellStyle name="Followed Hyperlink" xfId="436" builtinId="9" hidden="1"/>
    <cellStyle name="Followed Hyperlink" xfId="428" builtinId="9" hidden="1"/>
    <cellStyle name="Followed Hyperlink" xfId="420" builtinId="9" hidden="1"/>
    <cellStyle name="Followed Hyperlink" xfId="412" builtinId="9" hidden="1"/>
    <cellStyle name="Followed Hyperlink" xfId="404" builtinId="9" hidden="1"/>
    <cellStyle name="Followed Hyperlink" xfId="394" builtinId="9" hidden="1"/>
    <cellStyle name="Followed Hyperlink" xfId="386" builtinId="9" hidden="1"/>
    <cellStyle name="Followed Hyperlink" xfId="378" builtinId="9" hidden="1"/>
    <cellStyle name="Followed Hyperlink" xfId="370" builtinId="9" hidden="1"/>
    <cellStyle name="Followed Hyperlink" xfId="362" builtinId="9" hidden="1"/>
    <cellStyle name="Followed Hyperlink" xfId="354" builtinId="9" hidden="1"/>
    <cellStyle name="Followed Hyperlink" xfId="346" builtinId="9" hidden="1"/>
    <cellStyle name="Followed Hyperlink" xfId="338" builtinId="9" hidden="1"/>
    <cellStyle name="Followed Hyperlink" xfId="330" builtinId="9" hidden="1"/>
    <cellStyle name="Followed Hyperlink" xfId="322" builtinId="9" hidden="1"/>
    <cellStyle name="Followed Hyperlink" xfId="314" builtinId="9" hidden="1"/>
    <cellStyle name="Followed Hyperlink" xfId="306" builtinId="9" hidden="1"/>
    <cellStyle name="Followed Hyperlink" xfId="298" builtinId="9" hidden="1"/>
    <cellStyle name="Followed Hyperlink" xfId="290" builtinId="9" hidden="1"/>
    <cellStyle name="Followed Hyperlink" xfId="282" builtinId="9" hidden="1"/>
    <cellStyle name="Followed Hyperlink" xfId="274" builtinId="9" hidden="1"/>
    <cellStyle name="Followed Hyperlink" xfId="266" builtinId="9" hidden="1"/>
    <cellStyle name="Followed Hyperlink" xfId="258" builtinId="9" hidden="1"/>
    <cellStyle name="Followed Hyperlink" xfId="250" builtinId="9" hidden="1"/>
    <cellStyle name="Followed Hyperlink" xfId="242" builtinId="9" hidden="1"/>
    <cellStyle name="Followed Hyperlink" xfId="234" builtinId="9" hidden="1"/>
    <cellStyle name="Followed Hyperlink" xfId="226" builtinId="9" hidden="1"/>
    <cellStyle name="Followed Hyperlink" xfId="218" builtinId="9" hidden="1"/>
    <cellStyle name="Followed Hyperlink" xfId="210" builtinId="9" hidden="1"/>
    <cellStyle name="Followed Hyperlink" xfId="202" builtinId="9" hidden="1"/>
    <cellStyle name="Followed Hyperlink" xfId="194" builtinId="9" hidden="1"/>
    <cellStyle name="Followed Hyperlink" xfId="186" builtinId="9" hidden="1"/>
    <cellStyle name="Followed Hyperlink" xfId="178" builtinId="9" hidden="1"/>
    <cellStyle name="Followed Hyperlink" xfId="170" builtinId="9" hidden="1"/>
    <cellStyle name="Followed Hyperlink" xfId="162" builtinId="9" hidden="1"/>
    <cellStyle name="Followed Hyperlink" xfId="154" builtinId="9" hidden="1"/>
    <cellStyle name="Followed Hyperlink" xfId="146" builtinId="9" hidden="1"/>
    <cellStyle name="Followed Hyperlink" xfId="138" builtinId="9" hidden="1"/>
    <cellStyle name="Followed Hyperlink" xfId="130" builtinId="9" hidden="1"/>
    <cellStyle name="Followed Hyperlink" xfId="122" builtinId="9" hidden="1"/>
    <cellStyle name="Followed Hyperlink" xfId="114" builtinId="9" hidden="1"/>
    <cellStyle name="Followed Hyperlink" xfId="106" builtinId="9" hidden="1"/>
    <cellStyle name="Followed Hyperlink" xfId="98" builtinId="9" hidden="1"/>
    <cellStyle name="Followed Hyperlink" xfId="90" builtinId="9" hidden="1"/>
    <cellStyle name="Followed Hyperlink" xfId="82" builtinId="9" hidden="1"/>
    <cellStyle name="Followed Hyperlink" xfId="74" builtinId="9" hidden="1"/>
    <cellStyle name="Followed Hyperlink" xfId="25" builtinId="9" hidden="1"/>
    <cellStyle name="Followed Hyperlink" xfId="32" builtinId="9" hidden="1"/>
    <cellStyle name="Followed Hyperlink" xfId="36" builtinId="9" hidden="1"/>
    <cellStyle name="Followed Hyperlink" xfId="42" builtinId="9" hidden="1"/>
    <cellStyle name="Followed Hyperlink" xfId="48" builtinId="9" hidden="1"/>
    <cellStyle name="Followed Hyperlink" xfId="52" builtinId="9" hidden="1"/>
    <cellStyle name="Followed Hyperlink" xfId="58" builtinId="9" hidden="1"/>
    <cellStyle name="Followed Hyperlink" xfId="64" builtinId="9" hidden="1"/>
    <cellStyle name="Followed Hyperlink" xfId="68" builtinId="9" hidden="1"/>
    <cellStyle name="Followed Hyperlink" xfId="54" builtinId="9" hidden="1"/>
    <cellStyle name="Followed Hyperlink" xfId="38" builtinId="9" hidden="1"/>
    <cellStyle name="Followed Hyperlink" xfId="11" builtinId="9" hidden="1"/>
    <cellStyle name="Followed Hyperlink" xfId="17" builtinId="9" hidden="1"/>
    <cellStyle name="Followed Hyperlink" xfId="21" builtinId="9" hidden="1"/>
    <cellStyle name="Followed Hyperlink" xfId="13" builtinId="9" hidden="1"/>
    <cellStyle name="Followed Hyperlink" xfId="9" builtinId="9" hidden="1"/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23" builtinId="9" hidden="1"/>
    <cellStyle name="Followed Hyperlink" xfId="19" builtinId="9" hidden="1"/>
    <cellStyle name="Followed Hyperlink" xfId="15" builtinId="9" hidden="1"/>
    <cellStyle name="Followed Hyperlink" xfId="30" builtinId="9" hidden="1"/>
    <cellStyle name="Followed Hyperlink" xfId="46" builtinId="9" hidden="1"/>
    <cellStyle name="Followed Hyperlink" xfId="62" builtinId="9" hidden="1"/>
    <cellStyle name="Followed Hyperlink" xfId="66" builtinId="9" hidden="1"/>
    <cellStyle name="Followed Hyperlink" xfId="60" builtinId="9" hidden="1"/>
    <cellStyle name="Followed Hyperlink" xfId="56" builtinId="9" hidden="1"/>
    <cellStyle name="Followed Hyperlink" xfId="50" builtinId="9" hidden="1"/>
    <cellStyle name="Followed Hyperlink" xfId="44" builtinId="9" hidden="1"/>
    <cellStyle name="Followed Hyperlink" xfId="40" builtinId="9" hidden="1"/>
    <cellStyle name="Followed Hyperlink" xfId="34" builtinId="9" hidden="1"/>
    <cellStyle name="Followed Hyperlink" xfId="28" builtinId="9" hidden="1"/>
    <cellStyle name="Followed Hyperlink" xfId="70" builtinId="9" hidden="1"/>
    <cellStyle name="Followed Hyperlink" xfId="78" builtinId="9" hidden="1"/>
    <cellStyle name="Followed Hyperlink" xfId="86" builtinId="9" hidden="1"/>
    <cellStyle name="Followed Hyperlink" xfId="94" builtinId="9" hidden="1"/>
    <cellStyle name="Followed Hyperlink" xfId="102" builtinId="9" hidden="1"/>
    <cellStyle name="Followed Hyperlink" xfId="110" builtinId="9" hidden="1"/>
    <cellStyle name="Followed Hyperlink" xfId="118" builtinId="9" hidden="1"/>
    <cellStyle name="Followed Hyperlink" xfId="126" builtinId="9" hidden="1"/>
    <cellStyle name="Followed Hyperlink" xfId="134" builtinId="9" hidden="1"/>
    <cellStyle name="Followed Hyperlink" xfId="142" builtinId="9" hidden="1"/>
    <cellStyle name="Followed Hyperlink" xfId="150" builtinId="9" hidden="1"/>
    <cellStyle name="Followed Hyperlink" xfId="158" builtinId="9" hidden="1"/>
    <cellStyle name="Followed Hyperlink" xfId="166" builtinId="9" hidden="1"/>
    <cellStyle name="Followed Hyperlink" xfId="174" builtinId="9" hidden="1"/>
    <cellStyle name="Followed Hyperlink" xfId="182" builtinId="9" hidden="1"/>
    <cellStyle name="Followed Hyperlink" xfId="190" builtinId="9" hidden="1"/>
    <cellStyle name="Followed Hyperlink" xfId="198" builtinId="9" hidden="1"/>
    <cellStyle name="Followed Hyperlink" xfId="206" builtinId="9" hidden="1"/>
    <cellStyle name="Followed Hyperlink" xfId="214" builtinId="9" hidden="1"/>
    <cellStyle name="Followed Hyperlink" xfId="222" builtinId="9" hidden="1"/>
    <cellStyle name="Followed Hyperlink" xfId="230" builtinId="9" hidden="1"/>
    <cellStyle name="Followed Hyperlink" xfId="238" builtinId="9" hidden="1"/>
    <cellStyle name="Followed Hyperlink" xfId="246" builtinId="9" hidden="1"/>
    <cellStyle name="Followed Hyperlink" xfId="254" builtinId="9" hidden="1"/>
    <cellStyle name="Followed Hyperlink" xfId="262" builtinId="9" hidden="1"/>
    <cellStyle name="Followed Hyperlink" xfId="270" builtinId="9" hidden="1"/>
    <cellStyle name="Followed Hyperlink" xfId="278" builtinId="9" hidden="1"/>
    <cellStyle name="Followed Hyperlink" xfId="286" builtinId="9" hidden="1"/>
    <cellStyle name="Followed Hyperlink" xfId="294" builtinId="9" hidden="1"/>
    <cellStyle name="Followed Hyperlink" xfId="302" builtinId="9" hidden="1"/>
    <cellStyle name="Followed Hyperlink" xfId="310" builtinId="9" hidden="1"/>
    <cellStyle name="Followed Hyperlink" xfId="318" builtinId="9" hidden="1"/>
    <cellStyle name="Followed Hyperlink" xfId="326" builtinId="9" hidden="1"/>
    <cellStyle name="Followed Hyperlink" xfId="334" builtinId="9" hidden="1"/>
    <cellStyle name="Followed Hyperlink" xfId="342" builtinId="9" hidden="1"/>
    <cellStyle name="Followed Hyperlink" xfId="350" builtinId="9" hidden="1"/>
    <cellStyle name="Followed Hyperlink" xfId="358" builtinId="9" hidden="1"/>
    <cellStyle name="Followed Hyperlink" xfId="366" builtinId="9" hidden="1"/>
    <cellStyle name="Followed Hyperlink" xfId="374" builtinId="9" hidden="1"/>
    <cellStyle name="Followed Hyperlink" xfId="382" builtinId="9" hidden="1"/>
    <cellStyle name="Followed Hyperlink" xfId="390" builtinId="9" hidden="1"/>
    <cellStyle name="Followed Hyperlink" xfId="400" builtinId="9" hidden="1"/>
    <cellStyle name="Followed Hyperlink" xfId="408" builtinId="9" hidden="1"/>
    <cellStyle name="Followed Hyperlink" xfId="416" builtinId="9" hidden="1"/>
    <cellStyle name="Followed Hyperlink" xfId="424" builtinId="9" hidden="1"/>
    <cellStyle name="Followed Hyperlink" xfId="432" builtinId="9" hidden="1"/>
    <cellStyle name="Followed Hyperlink" xfId="440" builtinId="9" hidden="1"/>
    <cellStyle name="Followed Hyperlink" xfId="448" builtinId="9" hidden="1"/>
    <cellStyle name="Followed Hyperlink" xfId="456" builtinId="9" hidden="1"/>
    <cellStyle name="Followed Hyperlink" xfId="464" builtinId="9" hidden="1"/>
    <cellStyle name="Followed Hyperlink" xfId="472" builtinId="9" hidden="1"/>
    <cellStyle name="Followed Hyperlink" xfId="480" builtinId="9" hidden="1"/>
    <cellStyle name="Followed Hyperlink" xfId="488" builtinId="9" hidden="1"/>
    <cellStyle name="Followed Hyperlink" xfId="496" builtinId="9" hidden="1"/>
    <cellStyle name="Followed Hyperlink" xfId="505" builtinId="9" hidden="1"/>
    <cellStyle name="Followed Hyperlink" xfId="513" builtinId="9" hidden="1"/>
    <cellStyle name="Followed Hyperlink" xfId="521" builtinId="9" hidden="1"/>
    <cellStyle name="Followed Hyperlink" xfId="529" builtinId="9" hidden="1"/>
    <cellStyle name="Followed Hyperlink" xfId="537" builtinId="9" hidden="1"/>
    <cellStyle name="Followed Hyperlink" xfId="545" builtinId="9" hidden="1"/>
    <cellStyle name="Followed Hyperlink" xfId="543" builtinId="9" hidden="1"/>
    <cellStyle name="Followed Hyperlink" xfId="535" builtinId="9" hidden="1"/>
    <cellStyle name="Followed Hyperlink" xfId="527" builtinId="9" hidden="1"/>
    <cellStyle name="Followed Hyperlink" xfId="519" builtinId="9" hidden="1"/>
    <cellStyle name="Followed Hyperlink" xfId="511" builtinId="9" hidden="1"/>
    <cellStyle name="Followed Hyperlink" xfId="503" builtinId="9" hidden="1"/>
    <cellStyle name="Followed Hyperlink" xfId="494" builtinId="9" hidden="1"/>
    <cellStyle name="Followed Hyperlink" xfId="486" builtinId="9" hidden="1"/>
    <cellStyle name="Followed Hyperlink" xfId="478" builtinId="9" hidden="1"/>
    <cellStyle name="Followed Hyperlink" xfId="470" builtinId="9" hidden="1"/>
    <cellStyle name="Followed Hyperlink" xfId="462" builtinId="9" hidden="1"/>
    <cellStyle name="Followed Hyperlink" xfId="454" builtinId="9" hidden="1"/>
    <cellStyle name="Followed Hyperlink" xfId="446" builtinId="9" hidden="1"/>
    <cellStyle name="Followed Hyperlink" xfId="438" builtinId="9" hidden="1"/>
    <cellStyle name="Followed Hyperlink" xfId="430" builtinId="9" hidden="1"/>
    <cellStyle name="Followed Hyperlink" xfId="422" builtinId="9" hidden="1"/>
    <cellStyle name="Followed Hyperlink" xfId="414" builtinId="9" hidden="1"/>
    <cellStyle name="Followed Hyperlink" xfId="406" builtinId="9" hidden="1"/>
    <cellStyle name="Followed Hyperlink" xfId="398" builtinId="9" hidden="1"/>
    <cellStyle name="Followed Hyperlink" xfId="388" builtinId="9" hidden="1"/>
    <cellStyle name="Followed Hyperlink" xfId="380" builtinId="9" hidden="1"/>
    <cellStyle name="Followed Hyperlink" xfId="372" builtinId="9" hidden="1"/>
    <cellStyle name="Followed Hyperlink" xfId="364" builtinId="9" hidden="1"/>
    <cellStyle name="Followed Hyperlink" xfId="356" builtinId="9" hidden="1"/>
    <cellStyle name="Followed Hyperlink" xfId="348" builtinId="9" hidden="1"/>
    <cellStyle name="Followed Hyperlink" xfId="340" builtinId="9" hidden="1"/>
    <cellStyle name="Followed Hyperlink" xfId="332" builtinId="9" hidden="1"/>
    <cellStyle name="Followed Hyperlink" xfId="324" builtinId="9" hidden="1"/>
    <cellStyle name="Followed Hyperlink" xfId="316" builtinId="9" hidden="1"/>
    <cellStyle name="Followed Hyperlink" xfId="308" builtinId="9" hidden="1"/>
    <cellStyle name="Followed Hyperlink" xfId="300" builtinId="9" hidden="1"/>
    <cellStyle name="Followed Hyperlink" xfId="292" builtinId="9" hidden="1"/>
    <cellStyle name="Followed Hyperlink" xfId="284" builtinId="9" hidden="1"/>
    <cellStyle name="Followed Hyperlink" xfId="276" builtinId="9" hidden="1"/>
    <cellStyle name="Followed Hyperlink" xfId="268" builtinId="9" hidden="1"/>
    <cellStyle name="Followed Hyperlink" xfId="260" builtinId="9" hidden="1"/>
    <cellStyle name="Followed Hyperlink" xfId="252" builtinId="9" hidden="1"/>
    <cellStyle name="Followed Hyperlink" xfId="244" builtinId="9" hidden="1"/>
    <cellStyle name="Followed Hyperlink" xfId="236" builtinId="9" hidden="1"/>
    <cellStyle name="Followed Hyperlink" xfId="228" builtinId="9" hidden="1"/>
    <cellStyle name="Followed Hyperlink" xfId="220" builtinId="9" hidden="1"/>
    <cellStyle name="Followed Hyperlink" xfId="212" builtinId="9" hidden="1"/>
    <cellStyle name="Followed Hyperlink" xfId="204" builtinId="9" hidden="1"/>
    <cellStyle name="Followed Hyperlink" xfId="116" builtinId="9" hidden="1"/>
    <cellStyle name="Followed Hyperlink" xfId="120" builtinId="9" hidden="1"/>
    <cellStyle name="Followed Hyperlink" xfId="128" builtinId="9" hidden="1"/>
    <cellStyle name="Followed Hyperlink" xfId="132" builtinId="9" hidden="1"/>
    <cellStyle name="Followed Hyperlink" xfId="136" builtinId="9" hidden="1"/>
    <cellStyle name="Followed Hyperlink" xfId="144" builtinId="9" hidden="1"/>
    <cellStyle name="Followed Hyperlink" xfId="148" builtinId="9" hidden="1"/>
    <cellStyle name="Followed Hyperlink" xfId="152" builtinId="9" hidden="1"/>
    <cellStyle name="Followed Hyperlink" xfId="160" builtinId="9" hidden="1"/>
    <cellStyle name="Followed Hyperlink" xfId="164" builtinId="9" hidden="1"/>
    <cellStyle name="Followed Hyperlink" xfId="168" builtinId="9" hidden="1"/>
    <cellStyle name="Followed Hyperlink" xfId="176" builtinId="9" hidden="1"/>
    <cellStyle name="Followed Hyperlink" xfId="180" builtinId="9" hidden="1"/>
    <cellStyle name="Followed Hyperlink" xfId="184" builtinId="9" hidden="1"/>
    <cellStyle name="Followed Hyperlink" xfId="192" builtinId="9" hidden="1"/>
    <cellStyle name="Followed Hyperlink" xfId="196" builtinId="9" hidden="1"/>
    <cellStyle name="Followed Hyperlink" xfId="200" builtinId="9" hidden="1"/>
    <cellStyle name="Followed Hyperlink" xfId="188" builtinId="9" hidden="1"/>
    <cellStyle name="Followed Hyperlink" xfId="172" builtinId="9" hidden="1"/>
    <cellStyle name="Followed Hyperlink" xfId="156" builtinId="9" hidden="1"/>
    <cellStyle name="Followed Hyperlink" xfId="140" builtinId="9" hidden="1"/>
    <cellStyle name="Followed Hyperlink" xfId="124" builtinId="9" hidden="1"/>
    <cellStyle name="Followed Hyperlink" xfId="88" builtinId="9" hidden="1"/>
    <cellStyle name="Followed Hyperlink" xfId="96" builtinId="9" hidden="1"/>
    <cellStyle name="Followed Hyperlink" xfId="100" builtinId="9" hidden="1"/>
    <cellStyle name="Followed Hyperlink" xfId="104" builtinId="9" hidden="1"/>
    <cellStyle name="Followed Hyperlink" xfId="108" builtinId="9" hidden="1"/>
    <cellStyle name="Followed Hyperlink" xfId="112" builtinId="9" hidden="1"/>
    <cellStyle name="Followed Hyperlink" xfId="92" builtinId="9" hidden="1"/>
    <cellStyle name="Followed Hyperlink" xfId="80" builtinId="9" hidden="1"/>
    <cellStyle name="Followed Hyperlink" xfId="84" builtinId="9" hidden="1"/>
    <cellStyle name="Followed Hyperlink" xfId="76" builtinId="9" hidden="1"/>
    <cellStyle name="Followed Hyperlink" xfId="72" builtinId="9" hidden="1"/>
    <cellStyle name="Hyperlink" xfId="487" builtinId="8" hidden="1"/>
    <cellStyle name="Hyperlink" xfId="491" builtinId="8" hidden="1"/>
    <cellStyle name="Hyperlink" xfId="495" builtinId="8" hidden="1"/>
    <cellStyle name="Hyperlink" xfId="498" builtinId="8" hidden="1"/>
    <cellStyle name="Hyperlink" xfId="504" builtinId="8" hidden="1"/>
    <cellStyle name="Hyperlink" xfId="506" builtinId="8" hidden="1"/>
    <cellStyle name="Hyperlink" xfId="508" builtinId="8" hidden="1"/>
    <cellStyle name="Hyperlink" xfId="514" builtinId="8" hidden="1"/>
    <cellStyle name="Hyperlink" xfId="516" builtinId="8" hidden="1"/>
    <cellStyle name="Hyperlink" xfId="520" builtinId="8" hidden="1"/>
    <cellStyle name="Hyperlink" xfId="524" builtinId="8" hidden="1"/>
    <cellStyle name="Hyperlink" xfId="528" builtinId="8" hidden="1"/>
    <cellStyle name="Hyperlink" xfId="530" builtinId="8" hidden="1"/>
    <cellStyle name="Hyperlink" xfId="536" builtinId="8" hidden="1"/>
    <cellStyle name="Hyperlink" xfId="538" builtinId="8" hidden="1"/>
    <cellStyle name="Hyperlink" xfId="540" builtinId="8" hidden="1"/>
    <cellStyle name="Hyperlink" xfId="546" builtinId="8" hidden="1"/>
    <cellStyle name="Hyperlink" xfId="542" builtinId="8" hidden="1"/>
    <cellStyle name="Hyperlink" xfId="534" builtinId="8" hidden="1"/>
    <cellStyle name="Hyperlink" xfId="518" builtinId="8" hidden="1"/>
    <cellStyle name="Hyperlink" xfId="510" builtinId="8" hidden="1"/>
    <cellStyle name="Hyperlink" xfId="502" builtinId="8" hidden="1"/>
    <cellStyle name="Hyperlink" xfId="485" builtinId="8" hidden="1"/>
    <cellStyle name="Hyperlink" xfId="477" builtinId="8" hidden="1"/>
    <cellStyle name="Hyperlink" xfId="469" builtinId="8" hidden="1"/>
    <cellStyle name="Hyperlink" xfId="453" builtinId="8" hidden="1"/>
    <cellStyle name="Hyperlink" xfId="445" builtinId="8" hidden="1"/>
    <cellStyle name="Hyperlink" xfId="437" builtinId="8" hidden="1"/>
    <cellStyle name="Hyperlink" xfId="421" builtinId="8" hidden="1"/>
    <cellStyle name="Hyperlink" xfId="413" builtinId="8" hidden="1"/>
    <cellStyle name="Hyperlink" xfId="405" builtinId="8" hidden="1"/>
    <cellStyle name="Hyperlink" xfId="387" builtinId="8" hidden="1"/>
    <cellStyle name="Hyperlink" xfId="379" builtinId="8" hidden="1"/>
    <cellStyle name="Hyperlink" xfId="371" builtinId="8" hidden="1"/>
    <cellStyle name="Hyperlink" xfId="355" builtinId="8" hidden="1"/>
    <cellStyle name="Hyperlink" xfId="347" builtinId="8" hidden="1"/>
    <cellStyle name="Hyperlink" xfId="339" builtinId="8" hidden="1"/>
    <cellStyle name="Hyperlink" xfId="323" builtinId="8" hidden="1"/>
    <cellStyle name="Hyperlink" xfId="315" builtinId="8" hidden="1"/>
    <cellStyle name="Hyperlink" xfId="307" builtinId="8" hidden="1"/>
    <cellStyle name="Hyperlink" xfId="291" builtinId="8" hidden="1"/>
    <cellStyle name="Hyperlink" xfId="283" builtinId="8" hidden="1"/>
    <cellStyle name="Hyperlink" xfId="275" builtinId="8" hidden="1"/>
    <cellStyle name="Hyperlink" xfId="259" builtinId="8" hidden="1"/>
    <cellStyle name="Hyperlink" xfId="251" builtinId="8" hidden="1"/>
    <cellStyle name="Hyperlink" xfId="243" builtinId="8" hidden="1"/>
    <cellStyle name="Hyperlink" xfId="227" builtinId="8" hidden="1"/>
    <cellStyle name="Hyperlink" xfId="219" builtinId="8" hidden="1"/>
    <cellStyle name="Hyperlink" xfId="211" builtinId="8" hidden="1"/>
    <cellStyle name="Hyperlink" xfId="93" builtinId="8" hidden="1"/>
    <cellStyle name="Hyperlink" xfId="95" builtinId="8" hidden="1"/>
    <cellStyle name="Hyperlink" xfId="97" builtinId="8" hidden="1"/>
    <cellStyle name="Hyperlink" xfId="103" builtinId="8" hidden="1"/>
    <cellStyle name="Hyperlink" xfId="105" builtinId="8" hidden="1"/>
    <cellStyle name="Hyperlink" xfId="107" builtinId="8" hidden="1"/>
    <cellStyle name="Hyperlink" xfId="111" builtinId="8" hidden="1"/>
    <cellStyle name="Hyperlink" xfId="113" builtinId="8" hidden="1"/>
    <cellStyle name="Hyperlink" xfId="117" builtinId="8" hidden="1"/>
    <cellStyle name="Hyperlink" xfId="121" builtinId="8" hidden="1"/>
    <cellStyle name="Hyperlink" xfId="123" builtinId="8" hidden="1"/>
    <cellStyle name="Hyperlink" xfId="125" builtinId="8" hidden="1"/>
    <cellStyle name="Hyperlink" xfId="129" builtinId="8" hidden="1"/>
    <cellStyle name="Hyperlink" xfId="133" builtinId="8" hidden="1"/>
    <cellStyle name="Hyperlink" xfId="135" builtinId="8" hidden="1"/>
    <cellStyle name="Hyperlink" xfId="139" builtinId="8" hidden="1"/>
    <cellStyle name="Hyperlink" xfId="141" builtinId="8" hidden="1"/>
    <cellStyle name="Hyperlink" xfId="143" builtinId="8" hidden="1"/>
    <cellStyle name="Hyperlink" xfId="149" builtinId="8" hidden="1"/>
    <cellStyle name="Hyperlink" xfId="151" builtinId="8" hidden="1"/>
    <cellStyle name="Hyperlink" xfId="153" builtinId="8" hidden="1"/>
    <cellStyle name="Hyperlink" xfId="157" builtinId="8" hidden="1"/>
    <cellStyle name="Hyperlink" xfId="159" builtinId="8" hidden="1"/>
    <cellStyle name="Hyperlink" xfId="161" builtinId="8" hidden="1"/>
    <cellStyle name="Hyperlink" xfId="167" builtinId="8" hidden="1"/>
    <cellStyle name="Hyperlink" xfId="169" builtinId="8" hidden="1"/>
    <cellStyle name="Hyperlink" xfId="171" builtinId="8" hidden="1"/>
    <cellStyle name="Hyperlink" xfId="175" builtinId="8" hidden="1"/>
    <cellStyle name="Hyperlink" xfId="177" builtinId="8" hidden="1"/>
    <cellStyle name="Hyperlink" xfId="181" builtinId="8" hidden="1"/>
    <cellStyle name="Hyperlink" xfId="185" builtinId="8" hidden="1"/>
    <cellStyle name="Hyperlink" xfId="187" builtinId="8" hidden="1"/>
    <cellStyle name="Hyperlink" xfId="189" builtinId="8" hidden="1"/>
    <cellStyle name="Hyperlink" xfId="193" builtinId="8" hidden="1"/>
    <cellStyle name="Hyperlink" xfId="197" builtinId="8" hidden="1"/>
    <cellStyle name="Hyperlink" xfId="199" builtinId="8" hidden="1"/>
    <cellStyle name="Hyperlink" xfId="203" builtinId="8" hidden="1"/>
    <cellStyle name="Hyperlink" xfId="205" builtinId="8" hidden="1"/>
    <cellStyle name="Hyperlink" xfId="207" builtinId="8" hidden="1"/>
    <cellStyle name="Hyperlink" xfId="179" builtinId="8" hidden="1"/>
    <cellStyle name="Hyperlink" xfId="163" builtinId="8" hidden="1"/>
    <cellStyle name="Hyperlink" xfId="147" builtinId="8" hidden="1"/>
    <cellStyle name="Hyperlink" xfId="115" builtinId="8" hidden="1"/>
    <cellStyle name="Hyperlink" xfId="99" builtinId="8" hidden="1"/>
    <cellStyle name="Hyperlink" xfId="43" builtinId="8" hidden="1"/>
    <cellStyle name="Hyperlink" xfId="47" builtinId="8" hidden="1"/>
    <cellStyle name="Hyperlink" xfId="49" builtinId="8" hidden="1"/>
    <cellStyle name="Hyperlink" xfId="53" builtinId="8" hidden="1"/>
    <cellStyle name="Hyperlink" xfId="57" builtinId="8" hidden="1"/>
    <cellStyle name="Hyperlink" xfId="59" builtinId="8" hidden="1"/>
    <cellStyle name="Hyperlink" xfId="61" builtinId="8" hidden="1"/>
    <cellStyle name="Hyperlink" xfId="65" builtinId="8" hidden="1"/>
    <cellStyle name="Hyperlink" xfId="67" builtinId="8" hidden="1"/>
    <cellStyle name="Hyperlink" xfId="69" builtinId="8" hidden="1"/>
    <cellStyle name="Hyperlink" xfId="73" builtinId="8" hidden="1"/>
    <cellStyle name="Hyperlink" xfId="75" builtinId="8" hidden="1"/>
    <cellStyle name="Hyperlink" xfId="77" builtinId="8" hidden="1"/>
    <cellStyle name="Hyperlink" xfId="81" builtinId="8" hidden="1"/>
    <cellStyle name="Hyperlink" xfId="85" builtinId="8" hidden="1"/>
    <cellStyle name="Hyperlink" xfId="87" builtinId="8" hidden="1"/>
    <cellStyle name="Hyperlink" xfId="83" builtinId="8" hidden="1"/>
    <cellStyle name="Hyperlink" xfId="51" builtinId="8" hidden="1"/>
    <cellStyle name="Hyperlink" xfId="22" builtinId="8" hidden="1"/>
    <cellStyle name="Hyperlink" xfId="27" builtinId="8" hidden="1"/>
    <cellStyle name="Hyperlink" xfId="29" builtinId="8" hidden="1"/>
    <cellStyle name="Hyperlink" xfId="31" builtinId="8" hidden="1"/>
    <cellStyle name="Hyperlink" xfId="35" builtinId="8" hidden="1"/>
    <cellStyle name="Hyperlink" xfId="37" builtinId="8" hidden="1"/>
    <cellStyle name="Hyperlink" xfId="39" builtinId="8" hidden="1"/>
    <cellStyle name="Hyperlink" xfId="10" builtinId="8" hidden="1"/>
    <cellStyle name="Hyperlink" xfId="12" builtinId="8" hidden="1"/>
    <cellStyle name="Hyperlink" xfId="14" builtinId="8" hidden="1"/>
    <cellStyle name="Hyperlink" xfId="20" builtinId="8" hidden="1"/>
    <cellStyle name="Hyperlink" xfId="18" builtinId="8" hidden="1"/>
    <cellStyle name="Hyperlink" xfId="6" builtinId="8" hidden="1"/>
    <cellStyle name="Hyperlink" xfId="4" builtinId="8" hidden="1"/>
    <cellStyle name="Hyperlink" xfId="2" builtinId="8" hidden="1"/>
    <cellStyle name="Hyperlink" xfId="8" builtinId="8" hidden="1"/>
    <cellStyle name="Hyperlink" xfId="16" builtinId="8" hidden="1"/>
    <cellStyle name="Hyperlink" xfId="41" builtinId="8" hidden="1"/>
    <cellStyle name="Hyperlink" xfId="33" builtinId="8" hidden="1"/>
    <cellStyle name="Hyperlink" xfId="24" builtinId="8" hidden="1"/>
    <cellStyle name="Hyperlink" xfId="89" builtinId="8" hidden="1"/>
    <cellStyle name="Hyperlink" xfId="79" builtinId="8" hidden="1"/>
    <cellStyle name="Hyperlink" xfId="71" builtinId="8" hidden="1"/>
    <cellStyle name="Hyperlink" xfId="63" builtinId="8" hidden="1"/>
    <cellStyle name="Hyperlink" xfId="55" builtinId="8" hidden="1"/>
    <cellStyle name="Hyperlink" xfId="45" builtinId="8" hidden="1"/>
    <cellStyle name="Hyperlink" xfId="131" builtinId="8" hidden="1"/>
    <cellStyle name="Hyperlink" xfId="195" builtinId="8" hidden="1"/>
    <cellStyle name="Hyperlink" xfId="201" builtinId="8" hidden="1"/>
    <cellStyle name="Hyperlink" xfId="191" builtinId="8" hidden="1"/>
    <cellStyle name="Hyperlink" xfId="183" builtinId="8" hidden="1"/>
    <cellStyle name="Hyperlink" xfId="173" builtinId="8" hidden="1"/>
    <cellStyle name="Hyperlink" xfId="165" builtinId="8" hidden="1"/>
    <cellStyle name="Hyperlink" xfId="155" builtinId="8" hidden="1"/>
    <cellStyle name="Hyperlink" xfId="145" builtinId="8" hidden="1"/>
    <cellStyle name="Hyperlink" xfId="137" builtinId="8" hidden="1"/>
    <cellStyle name="Hyperlink" xfId="127" builtinId="8" hidden="1"/>
    <cellStyle name="Hyperlink" xfId="119" builtinId="8" hidden="1"/>
    <cellStyle name="Hyperlink" xfId="109" builtinId="8" hidden="1"/>
    <cellStyle name="Hyperlink" xfId="101" builtinId="8" hidden="1"/>
    <cellStyle name="Hyperlink" xfId="91" builtinId="8" hidden="1"/>
    <cellStyle name="Hyperlink" xfId="235" builtinId="8" hidden="1"/>
    <cellStyle name="Hyperlink" xfId="267" builtinId="8" hidden="1"/>
    <cellStyle name="Hyperlink" xfId="299" builtinId="8" hidden="1"/>
    <cellStyle name="Hyperlink" xfId="331" builtinId="8" hidden="1"/>
    <cellStyle name="Hyperlink" xfId="363" builtinId="8" hidden="1"/>
    <cellStyle name="Hyperlink" xfId="397" builtinId="8" hidden="1"/>
    <cellStyle name="Hyperlink" xfId="429" builtinId="8" hidden="1"/>
    <cellStyle name="Hyperlink" xfId="461" builtinId="8" hidden="1"/>
    <cellStyle name="Hyperlink" xfId="493" builtinId="8" hidden="1"/>
    <cellStyle name="Hyperlink" xfId="526" builtinId="8" hidden="1"/>
    <cellStyle name="Hyperlink" xfId="544" builtinId="8" hidden="1"/>
    <cellStyle name="Hyperlink" xfId="532" builtinId="8" hidden="1"/>
    <cellStyle name="Hyperlink" xfId="522" builtinId="8" hidden="1"/>
    <cellStyle name="Hyperlink" xfId="512" builtinId="8" hidden="1"/>
    <cellStyle name="Hyperlink" xfId="500" builtinId="8" hidden="1"/>
    <cellStyle name="Hyperlink" xfId="489" builtinId="8" hidden="1"/>
    <cellStyle name="Hyperlink" xfId="327" builtinId="8" hidden="1"/>
    <cellStyle name="Hyperlink" xfId="329" builtinId="8" hidden="1"/>
    <cellStyle name="Hyperlink" xfId="333" builtinId="8" hidden="1"/>
    <cellStyle name="Hyperlink" xfId="335" builtinId="8" hidden="1"/>
    <cellStyle name="Hyperlink" xfId="341" builtinId="8" hidden="1"/>
    <cellStyle name="Hyperlink" xfId="343" builtinId="8" hidden="1"/>
    <cellStyle name="Hyperlink" xfId="345" builtinId="8" hidden="1"/>
    <cellStyle name="Hyperlink" xfId="349" builtinId="8" hidden="1"/>
    <cellStyle name="Hyperlink" xfId="351" builtinId="8" hidden="1"/>
    <cellStyle name="Hyperlink" xfId="353" builtinId="8" hidden="1"/>
    <cellStyle name="Hyperlink" xfId="357" builtinId="8" hidden="1"/>
    <cellStyle name="Hyperlink" xfId="361" builtinId="8" hidden="1"/>
    <cellStyle name="Hyperlink" xfId="365" builtinId="8" hidden="1"/>
    <cellStyle name="Hyperlink" xfId="367" builtinId="8" hidden="1"/>
    <cellStyle name="Hyperlink" xfId="369" builtinId="8" hidden="1"/>
    <cellStyle name="Hyperlink" xfId="373" builtinId="8" hidden="1"/>
    <cellStyle name="Hyperlink" xfId="375" builtinId="8" hidden="1"/>
    <cellStyle name="Hyperlink" xfId="377" builtinId="8" hidden="1"/>
    <cellStyle name="Hyperlink" xfId="383" builtinId="8" hidden="1"/>
    <cellStyle name="Hyperlink" xfId="385" builtinId="8" hidden="1"/>
    <cellStyle name="Hyperlink" xfId="389" builtinId="8" hidden="1"/>
    <cellStyle name="Hyperlink" xfId="391" builtinId="8" hidden="1"/>
    <cellStyle name="Hyperlink" xfId="393" builtinId="8" hidden="1"/>
    <cellStyle name="Hyperlink" xfId="399" builtinId="8" hidden="1"/>
    <cellStyle name="Hyperlink" xfId="401" builtinId="8" hidden="1"/>
    <cellStyle name="Hyperlink" xfId="407" builtinId="8" hidden="1"/>
    <cellStyle name="Hyperlink" xfId="409" builtinId="8" hidden="1"/>
    <cellStyle name="Hyperlink" xfId="411" builtinId="8" hidden="1"/>
    <cellStyle name="Hyperlink" xfId="415" builtinId="8" hidden="1"/>
    <cellStyle name="Hyperlink" xfId="417" builtinId="8" hidden="1"/>
    <cellStyle name="Hyperlink" xfId="419" builtinId="8" hidden="1"/>
    <cellStyle name="Hyperlink" xfId="423" builtinId="8" hidden="1"/>
    <cellStyle name="Hyperlink" xfId="427" builtinId="8" hidden="1"/>
    <cellStyle name="Hyperlink" xfId="431" builtinId="8" hidden="1"/>
    <cellStyle name="Hyperlink" xfId="433" builtinId="8" hidden="1"/>
    <cellStyle name="Hyperlink" xfId="435" builtinId="8" hidden="1"/>
    <cellStyle name="Hyperlink" xfId="439" builtinId="8" hidden="1"/>
    <cellStyle name="Hyperlink" xfId="441" builtinId="8" hidden="1"/>
    <cellStyle name="Hyperlink" xfId="443" builtinId="8" hidden="1"/>
    <cellStyle name="Hyperlink" xfId="449" builtinId="8" hidden="1"/>
    <cellStyle name="Hyperlink" xfId="451" builtinId="8" hidden="1"/>
    <cellStyle name="Hyperlink" xfId="455" builtinId="8" hidden="1"/>
    <cellStyle name="Hyperlink" xfId="457" builtinId="8" hidden="1"/>
    <cellStyle name="Hyperlink" xfId="459" builtinId="8" hidden="1"/>
    <cellStyle name="Hyperlink" xfId="463" builtinId="8" hidden="1"/>
    <cellStyle name="Hyperlink" xfId="465" builtinId="8" hidden="1"/>
    <cellStyle name="Hyperlink" xfId="471" builtinId="8" hidden="1"/>
    <cellStyle name="Hyperlink" xfId="473" builtinId="8" hidden="1"/>
    <cellStyle name="Hyperlink" xfId="475" builtinId="8" hidden="1"/>
    <cellStyle name="Hyperlink" xfId="479" builtinId="8" hidden="1"/>
    <cellStyle name="Hyperlink" xfId="481" builtinId="8" hidden="1"/>
    <cellStyle name="Hyperlink" xfId="483" builtinId="8" hidden="1"/>
    <cellStyle name="Hyperlink" xfId="467" builtinId="8" hidden="1"/>
    <cellStyle name="Hyperlink" xfId="447" builtinId="8" hidden="1"/>
    <cellStyle name="Hyperlink" xfId="425" builtinId="8" hidden="1"/>
    <cellStyle name="Hyperlink" xfId="403" builtinId="8" hidden="1"/>
    <cellStyle name="Hyperlink" xfId="381" builtinId="8" hidden="1"/>
    <cellStyle name="Hyperlink" xfId="359" builtinId="8" hidden="1"/>
    <cellStyle name="Hyperlink" xfId="337" builtinId="8" hidden="1"/>
    <cellStyle name="Hyperlink" xfId="263" builtinId="8" hidden="1"/>
    <cellStyle name="Hyperlink" xfId="265" builtinId="8" hidden="1"/>
    <cellStyle name="Hyperlink" xfId="269" builtinId="8" hidden="1"/>
    <cellStyle name="Hyperlink" xfId="271" builtinId="8" hidden="1"/>
    <cellStyle name="Hyperlink" xfId="277" builtinId="8" hidden="1"/>
    <cellStyle name="Hyperlink" xfId="279" builtinId="8" hidden="1"/>
    <cellStyle name="Hyperlink" xfId="281" builtinId="8" hidden="1"/>
    <cellStyle name="Hyperlink" xfId="285" builtinId="8" hidden="1"/>
    <cellStyle name="Hyperlink" xfId="287" builtinId="8" hidden="1"/>
    <cellStyle name="Hyperlink" xfId="289" builtinId="8" hidden="1"/>
    <cellStyle name="Hyperlink" xfId="293" builtinId="8" hidden="1"/>
    <cellStyle name="Hyperlink" xfId="295" builtinId="8" hidden="1"/>
    <cellStyle name="Hyperlink" xfId="297" builtinId="8" hidden="1"/>
    <cellStyle name="Hyperlink" xfId="301" builtinId="8" hidden="1"/>
    <cellStyle name="Hyperlink" xfId="303" builtinId="8" hidden="1"/>
    <cellStyle name="Hyperlink" xfId="305" builtinId="8" hidden="1"/>
    <cellStyle name="Hyperlink" xfId="309" builtinId="8" hidden="1"/>
    <cellStyle name="Hyperlink" xfId="311" builtinId="8" hidden="1"/>
    <cellStyle name="Hyperlink" xfId="313" builtinId="8" hidden="1"/>
    <cellStyle name="Hyperlink" xfId="319" builtinId="8" hidden="1"/>
    <cellStyle name="Hyperlink" xfId="321" builtinId="8" hidden="1"/>
    <cellStyle name="Hyperlink" xfId="325" builtinId="8" hidden="1"/>
    <cellStyle name="Hyperlink" xfId="317" builtinId="8" hidden="1"/>
    <cellStyle name="Hyperlink" xfId="273" builtinId="8" hidden="1"/>
    <cellStyle name="Hyperlink" xfId="237" builtinId="8" hidden="1"/>
    <cellStyle name="Hyperlink" xfId="239" builtinId="8" hidden="1"/>
    <cellStyle name="Hyperlink" xfId="241" builtinId="8" hidden="1"/>
    <cellStyle name="Hyperlink" xfId="245" builtinId="8" hidden="1"/>
    <cellStyle name="Hyperlink" xfId="247" builtinId="8" hidden="1"/>
    <cellStyle name="Hyperlink" xfId="249" builtinId="8" hidden="1"/>
    <cellStyle name="Hyperlink" xfId="253" builtinId="8" hidden="1"/>
    <cellStyle name="Hyperlink" xfId="255" builtinId="8" hidden="1"/>
    <cellStyle name="Hyperlink" xfId="257" builtinId="8" hidden="1"/>
    <cellStyle name="Hyperlink" xfId="261" builtinId="8" hidden="1"/>
    <cellStyle name="Hyperlink" xfId="221" builtinId="8" hidden="1"/>
    <cellStyle name="Hyperlink" xfId="223" builtinId="8" hidden="1"/>
    <cellStyle name="Hyperlink" xfId="225" builtinId="8" hidden="1"/>
    <cellStyle name="Hyperlink" xfId="229" builtinId="8" hidden="1"/>
    <cellStyle name="Hyperlink" xfId="233" builtinId="8" hidden="1"/>
    <cellStyle name="Hyperlink" xfId="231" builtinId="8" hidden="1"/>
    <cellStyle name="Hyperlink" xfId="215" builtinId="8" hidden="1"/>
    <cellStyle name="Hyperlink" xfId="217" builtinId="8" hidden="1"/>
    <cellStyle name="Hyperlink" xfId="213" builtinId="8" hidden="1"/>
    <cellStyle name="Hyperlink" xfId="209" builtinId="8" hidden="1"/>
    <cellStyle name="Normal" xfId="0" builtinId="0"/>
    <cellStyle name="Percent" xfId="1" builtinId="5"/>
    <cellStyle name="Percent 2" xfId="395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74"/>
  <sheetViews>
    <sheetView topLeftCell="A97" zoomScale="75" zoomScaleNormal="75" zoomScalePageLayoutView="75" workbookViewId="0">
      <selection activeCell="A22" sqref="A22"/>
    </sheetView>
  </sheetViews>
  <sheetFormatPr defaultColWidth="10.875" defaultRowHeight="18.95" customHeight="1" x14ac:dyDescent="0.25"/>
  <cols>
    <col min="1" max="1" width="10.875" style="14"/>
    <col min="2" max="2" width="16.5" style="14" customWidth="1"/>
    <col min="3" max="3" width="21.625" style="14" customWidth="1"/>
    <col min="4" max="4" width="22.375" style="14" customWidth="1"/>
    <col min="5" max="5" width="16.125" style="14" bestFit="1" customWidth="1"/>
    <col min="6" max="6" width="12.125" style="14" bestFit="1" customWidth="1"/>
    <col min="7" max="7" width="14.375" style="14" customWidth="1"/>
    <col min="8" max="8" width="25.5" style="26" bestFit="1" customWidth="1"/>
    <col min="9" max="9" width="20.625" style="25" customWidth="1"/>
    <col min="10" max="10" width="17.125" style="25" customWidth="1"/>
    <col min="11" max="11" width="15.625" style="25" bestFit="1" customWidth="1"/>
    <col min="12" max="12" width="21" style="25" customWidth="1"/>
    <col min="13" max="13" width="16.125" style="25" customWidth="1"/>
    <col min="14" max="14" width="15.5" style="25" bestFit="1" customWidth="1"/>
    <col min="15" max="15" width="10.875" style="14"/>
    <col min="16" max="16" width="14" style="14" bestFit="1" customWidth="1"/>
    <col min="17" max="17" width="17.5" style="14" customWidth="1"/>
    <col min="18" max="18" width="21.625" style="14" customWidth="1"/>
    <col min="19" max="19" width="6" style="14" customWidth="1"/>
    <col min="20" max="20" width="19" style="14" customWidth="1"/>
    <col min="21" max="21" width="3.375" style="14" customWidth="1"/>
    <col min="22" max="16384" width="10.875" style="14"/>
  </cols>
  <sheetData>
    <row r="1" spans="2:22" ht="62.1" customHeight="1" x14ac:dyDescent="0.25">
      <c r="B1" s="441" t="s">
        <v>0</v>
      </c>
      <c r="C1" s="441"/>
      <c r="D1" s="441"/>
      <c r="E1" s="441"/>
    </row>
    <row r="2" spans="2:22" ht="92.1" customHeight="1" x14ac:dyDescent="0.25">
      <c r="B2" s="96" t="s">
        <v>1</v>
      </c>
      <c r="C2" s="96" t="s">
        <v>2</v>
      </c>
      <c r="D2" s="97" t="s">
        <v>3</v>
      </c>
      <c r="E2" s="96" t="s">
        <v>4</v>
      </c>
      <c r="F2" s="97" t="s">
        <v>5</v>
      </c>
      <c r="G2" s="98" t="s">
        <v>6</v>
      </c>
      <c r="H2" s="99" t="s">
        <v>7</v>
      </c>
      <c r="I2" s="100" t="s">
        <v>8</v>
      </c>
      <c r="J2" s="100" t="s">
        <v>9</v>
      </c>
      <c r="K2" s="99" t="s">
        <v>10</v>
      </c>
      <c r="L2" s="100" t="s">
        <v>11</v>
      </c>
      <c r="M2" s="101" t="s">
        <v>12</v>
      </c>
      <c r="N2" s="100" t="s">
        <v>13</v>
      </c>
      <c r="O2" s="102" t="s">
        <v>14</v>
      </c>
      <c r="P2" s="100" t="s">
        <v>15</v>
      </c>
      <c r="Q2" s="100" t="s">
        <v>16</v>
      </c>
      <c r="R2" s="100" t="s">
        <v>17</v>
      </c>
      <c r="S2" s="95"/>
      <c r="T2" s="100" t="s">
        <v>18</v>
      </c>
      <c r="U2" s="100"/>
      <c r="V2" s="100" t="s">
        <v>19</v>
      </c>
    </row>
    <row r="3" spans="2:22" ht="18.95" customHeight="1" thickBot="1" x14ac:dyDescent="0.3">
      <c r="B3" s="103" t="s">
        <v>20</v>
      </c>
      <c r="C3" s="442" t="s">
        <v>21</v>
      </c>
      <c r="D3" s="1" t="s">
        <v>22</v>
      </c>
      <c r="E3" s="2" t="s">
        <v>23</v>
      </c>
      <c r="F3" s="286">
        <v>48</v>
      </c>
      <c r="G3" s="3">
        <f>F3*10.7639104</f>
        <v>516.66769920000002</v>
      </c>
      <c r="H3" s="31">
        <f>G3*200+I3</f>
        <v>113333.53984</v>
      </c>
      <c r="I3" s="23">
        <v>10000</v>
      </c>
      <c r="J3" s="31">
        <f>N3*3</f>
        <v>27240</v>
      </c>
      <c r="K3" s="31">
        <v>840</v>
      </c>
      <c r="L3" s="31">
        <f>K3*12</f>
        <v>10080</v>
      </c>
      <c r="M3" s="5">
        <f>L3/H3</f>
        <v>8.8941014409596328E-2</v>
      </c>
      <c r="N3" s="31">
        <f>L3-(P3+Q3)</f>
        <v>9080</v>
      </c>
      <c r="O3" s="6">
        <f>N3/H3</f>
        <v>8.0117501075310987E-2</v>
      </c>
      <c r="P3" s="4">
        <v>700</v>
      </c>
      <c r="Q3" s="7">
        <v>300</v>
      </c>
      <c r="R3" s="165" t="s">
        <v>24</v>
      </c>
      <c r="S3" s="15"/>
      <c r="T3" s="47">
        <v>97</v>
      </c>
      <c r="U3" s="50"/>
      <c r="V3" s="48">
        <v>2500</v>
      </c>
    </row>
    <row r="4" spans="2:22" ht="18.95" customHeight="1" thickBot="1" x14ac:dyDescent="0.3">
      <c r="B4" s="103" t="s">
        <v>20</v>
      </c>
      <c r="C4" s="442"/>
      <c r="D4" s="1" t="s">
        <v>25</v>
      </c>
      <c r="E4" s="2" t="s">
        <v>23</v>
      </c>
      <c r="F4" s="286">
        <v>48</v>
      </c>
      <c r="G4" s="3">
        <f t="shared" ref="G4:G22" si="0">F4*10.7639104</f>
        <v>516.66769920000002</v>
      </c>
      <c r="H4" s="21">
        <f>G4*200+I4</f>
        <v>113333.53984</v>
      </c>
      <c r="I4" s="23">
        <v>10000</v>
      </c>
      <c r="J4" s="45">
        <f t="shared" ref="J4:J22" si="1">N4*3</f>
        <v>27240</v>
      </c>
      <c r="K4" s="31">
        <v>840</v>
      </c>
      <c r="L4" s="31">
        <f>K4*12</f>
        <v>10080</v>
      </c>
      <c r="M4" s="5">
        <f t="shared" ref="M4:M22" si="2">L4/H4</f>
        <v>8.8941014409596328E-2</v>
      </c>
      <c r="N4" s="31">
        <f t="shared" ref="N4:N22" si="3">L4-(P4+Q4)</f>
        <v>9080</v>
      </c>
      <c r="O4" s="6">
        <f t="shared" ref="O4:O22" si="4">N4/H4</f>
        <v>8.0117501075310987E-2</v>
      </c>
      <c r="P4" s="4">
        <v>700</v>
      </c>
      <c r="Q4" s="7">
        <v>300</v>
      </c>
      <c r="R4" s="165" t="s">
        <v>24</v>
      </c>
      <c r="S4" s="15"/>
      <c r="T4" s="51" t="s">
        <v>26</v>
      </c>
      <c r="U4" s="49"/>
    </row>
    <row r="5" spans="2:22" ht="18.95" customHeight="1" thickBot="1" x14ac:dyDescent="0.3">
      <c r="B5" s="103" t="s">
        <v>20</v>
      </c>
      <c r="C5" s="442"/>
      <c r="D5" s="1" t="s">
        <v>27</v>
      </c>
      <c r="E5" s="2" t="s">
        <v>23</v>
      </c>
      <c r="F5" s="286">
        <v>61</v>
      </c>
      <c r="G5" s="3">
        <f t="shared" si="0"/>
        <v>656.59853440000006</v>
      </c>
      <c r="H5" s="21">
        <f>G5*185+I5</f>
        <v>131470.728864</v>
      </c>
      <c r="I5" s="23">
        <v>10000</v>
      </c>
      <c r="J5" s="45">
        <f t="shared" si="1"/>
        <v>31560</v>
      </c>
      <c r="K5" s="31">
        <v>960</v>
      </c>
      <c r="L5" s="31">
        <f t="shared" ref="L5:L59" si="5">K5*12</f>
        <v>11520</v>
      </c>
      <c r="M5" s="5">
        <f t="shared" si="2"/>
        <v>8.7624067345947951E-2</v>
      </c>
      <c r="N5" s="31">
        <f t="shared" si="3"/>
        <v>10520</v>
      </c>
      <c r="O5" s="6">
        <f t="shared" si="4"/>
        <v>8.0017811499945524E-2</v>
      </c>
      <c r="P5" s="4">
        <v>700</v>
      </c>
      <c r="Q5" s="7">
        <v>300</v>
      </c>
      <c r="R5" s="166" t="s">
        <v>28</v>
      </c>
      <c r="S5" s="15"/>
    </row>
    <row r="6" spans="2:22" ht="18.95" customHeight="1" thickBot="1" x14ac:dyDescent="0.3">
      <c r="B6" s="103" t="s">
        <v>20</v>
      </c>
      <c r="C6" s="442"/>
      <c r="D6" s="1" t="s">
        <v>29</v>
      </c>
      <c r="E6" s="2" t="s">
        <v>23</v>
      </c>
      <c r="F6" s="286">
        <v>35</v>
      </c>
      <c r="G6" s="3">
        <f t="shared" si="0"/>
        <v>376.73686400000003</v>
      </c>
      <c r="H6" s="21">
        <f t="shared" ref="H6:H12" si="6">G6*210+I6</f>
        <v>89114.741440000013</v>
      </c>
      <c r="I6" s="23">
        <v>10000</v>
      </c>
      <c r="J6" s="45">
        <f t="shared" si="1"/>
        <v>21480</v>
      </c>
      <c r="K6" s="31">
        <v>680</v>
      </c>
      <c r="L6" s="31">
        <f t="shared" si="5"/>
        <v>8160</v>
      </c>
      <c r="M6" s="5">
        <f t="shared" si="2"/>
        <v>9.1567341925062301E-2</v>
      </c>
      <c r="N6" s="31">
        <f t="shared" si="3"/>
        <v>7160</v>
      </c>
      <c r="O6" s="6">
        <f t="shared" si="4"/>
        <v>8.0345853944049764E-2</v>
      </c>
      <c r="P6" s="4">
        <v>700</v>
      </c>
      <c r="Q6" s="7">
        <v>300</v>
      </c>
      <c r="R6" s="166" t="s">
        <v>28</v>
      </c>
      <c r="S6" s="15"/>
      <c r="T6" s="52"/>
    </row>
    <row r="7" spans="2:22" ht="18.95" customHeight="1" thickBot="1" x14ac:dyDescent="0.3">
      <c r="B7" s="103" t="s">
        <v>20</v>
      </c>
      <c r="C7" s="442"/>
      <c r="D7" s="1" t="s">
        <v>30</v>
      </c>
      <c r="E7" s="2" t="s">
        <v>23</v>
      </c>
      <c r="F7" s="286">
        <v>35</v>
      </c>
      <c r="G7" s="3">
        <f t="shared" si="0"/>
        <v>376.73686400000003</v>
      </c>
      <c r="H7" s="21">
        <f t="shared" si="6"/>
        <v>89114.741440000013</v>
      </c>
      <c r="I7" s="23">
        <v>10000</v>
      </c>
      <c r="J7" s="45">
        <f t="shared" si="1"/>
        <v>21480</v>
      </c>
      <c r="K7" s="31">
        <v>680</v>
      </c>
      <c r="L7" s="31">
        <f t="shared" si="5"/>
        <v>8160</v>
      </c>
      <c r="M7" s="5">
        <f t="shared" si="2"/>
        <v>9.1567341925062301E-2</v>
      </c>
      <c r="N7" s="31">
        <f t="shared" si="3"/>
        <v>7160</v>
      </c>
      <c r="O7" s="6">
        <f t="shared" si="4"/>
        <v>8.0345853944049764E-2</v>
      </c>
      <c r="P7" s="4">
        <v>700</v>
      </c>
      <c r="Q7" s="7">
        <v>300</v>
      </c>
      <c r="R7" s="166" t="s">
        <v>28</v>
      </c>
      <c r="S7" s="15"/>
      <c r="T7" s="50"/>
    </row>
    <row r="8" spans="2:22" ht="18.95" customHeight="1" thickBot="1" x14ac:dyDescent="0.3">
      <c r="B8" s="103" t="s">
        <v>20</v>
      </c>
      <c r="C8" s="442"/>
      <c r="D8" s="1" t="s">
        <v>31</v>
      </c>
      <c r="E8" s="2" t="s">
        <v>23</v>
      </c>
      <c r="F8" s="286">
        <v>35</v>
      </c>
      <c r="G8" s="3">
        <f t="shared" si="0"/>
        <v>376.73686400000003</v>
      </c>
      <c r="H8" s="21">
        <f t="shared" si="6"/>
        <v>89114.741440000013</v>
      </c>
      <c r="I8" s="23">
        <v>10000</v>
      </c>
      <c r="J8" s="45">
        <f t="shared" si="1"/>
        <v>21480</v>
      </c>
      <c r="K8" s="31">
        <v>680</v>
      </c>
      <c r="L8" s="31">
        <f t="shared" si="5"/>
        <v>8160</v>
      </c>
      <c r="M8" s="5">
        <f t="shared" si="2"/>
        <v>9.1567341925062301E-2</v>
      </c>
      <c r="N8" s="31">
        <f t="shared" si="3"/>
        <v>7160</v>
      </c>
      <c r="O8" s="6">
        <f t="shared" si="4"/>
        <v>8.0345853944049764E-2</v>
      </c>
      <c r="P8" s="4">
        <v>700</v>
      </c>
      <c r="Q8" s="7">
        <v>300</v>
      </c>
      <c r="R8" s="166" t="s">
        <v>28</v>
      </c>
      <c r="S8" s="15"/>
      <c r="T8" s="46"/>
    </row>
    <row r="9" spans="2:22" ht="18.95" customHeight="1" thickBot="1" x14ac:dyDescent="0.3">
      <c r="B9" s="103" t="s">
        <v>20</v>
      </c>
      <c r="C9" s="442"/>
      <c r="D9" s="1" t="s">
        <v>32</v>
      </c>
      <c r="E9" s="2" t="s">
        <v>23</v>
      </c>
      <c r="F9" s="286">
        <v>37</v>
      </c>
      <c r="G9" s="3">
        <f t="shared" si="0"/>
        <v>398.2646848</v>
      </c>
      <c r="H9" s="21">
        <f>G9*200+I9</f>
        <v>89652.936960000006</v>
      </c>
      <c r="I9" s="23">
        <v>10000</v>
      </c>
      <c r="J9" s="45">
        <f t="shared" si="1"/>
        <v>21480</v>
      </c>
      <c r="K9" s="31">
        <v>680</v>
      </c>
      <c r="L9" s="31">
        <f t="shared" si="5"/>
        <v>8160</v>
      </c>
      <c r="M9" s="5">
        <f t="shared" si="2"/>
        <v>9.1017654041168836E-2</v>
      </c>
      <c r="N9" s="31">
        <f t="shared" si="3"/>
        <v>7160</v>
      </c>
      <c r="O9" s="6">
        <f t="shared" si="4"/>
        <v>7.9863529771417752E-2</v>
      </c>
      <c r="P9" s="4">
        <v>700</v>
      </c>
      <c r="Q9" s="7">
        <v>300</v>
      </c>
      <c r="R9" s="167" t="s">
        <v>33</v>
      </c>
      <c r="S9" s="15"/>
      <c r="T9" s="46"/>
    </row>
    <row r="10" spans="2:22" ht="18.95" customHeight="1" thickBot="1" x14ac:dyDescent="0.3">
      <c r="B10" s="103" t="s">
        <v>20</v>
      </c>
      <c r="C10" s="442"/>
      <c r="D10" s="1" t="s">
        <v>34</v>
      </c>
      <c r="E10" s="2" t="s">
        <v>23</v>
      </c>
      <c r="F10" s="286">
        <v>35</v>
      </c>
      <c r="G10" s="3">
        <f t="shared" si="0"/>
        <v>376.73686400000003</v>
      </c>
      <c r="H10" s="21">
        <f>G10*200+I10</f>
        <v>85347.372800000012</v>
      </c>
      <c r="I10" s="23">
        <v>10000</v>
      </c>
      <c r="J10" s="45">
        <f t="shared" si="1"/>
        <v>20400</v>
      </c>
      <c r="K10" s="31">
        <v>650</v>
      </c>
      <c r="L10" s="31">
        <f t="shared" si="5"/>
        <v>7800</v>
      </c>
      <c r="M10" s="5">
        <f t="shared" si="2"/>
        <v>9.1391213860539583E-2</v>
      </c>
      <c r="N10" s="31">
        <f t="shared" si="3"/>
        <v>6800</v>
      </c>
      <c r="O10" s="6">
        <f t="shared" si="4"/>
        <v>7.967439157072681E-2</v>
      </c>
      <c r="P10" s="4">
        <v>700</v>
      </c>
      <c r="Q10" s="7">
        <v>300</v>
      </c>
      <c r="R10" s="167" t="s">
        <v>33</v>
      </c>
      <c r="S10" s="15"/>
    </row>
    <row r="11" spans="2:22" ht="18.95" customHeight="1" thickBot="1" x14ac:dyDescent="0.3">
      <c r="B11" s="103" t="s">
        <v>20</v>
      </c>
      <c r="C11" s="442"/>
      <c r="D11" s="1" t="s">
        <v>35</v>
      </c>
      <c r="E11" s="2" t="s">
        <v>23</v>
      </c>
      <c r="F11" s="286">
        <v>40</v>
      </c>
      <c r="G11" s="3">
        <f t="shared" si="0"/>
        <v>430.55641600000001</v>
      </c>
      <c r="H11" s="21">
        <f>G11*200+I11</f>
        <v>96111.283200000005</v>
      </c>
      <c r="I11" s="23">
        <v>10000</v>
      </c>
      <c r="J11" s="45">
        <f t="shared" si="1"/>
        <v>23100</v>
      </c>
      <c r="K11" s="31">
        <v>725</v>
      </c>
      <c r="L11" s="31">
        <f t="shared" si="5"/>
        <v>8700</v>
      </c>
      <c r="M11" s="5">
        <f t="shared" si="2"/>
        <v>9.0520069135857709E-2</v>
      </c>
      <c r="N11" s="31">
        <f t="shared" si="3"/>
        <v>7700</v>
      </c>
      <c r="O11" s="6">
        <f t="shared" si="4"/>
        <v>8.0115463488057967E-2</v>
      </c>
      <c r="P11" s="4">
        <v>700</v>
      </c>
      <c r="Q11" s="7">
        <v>300</v>
      </c>
      <c r="R11" s="167" t="s">
        <v>33</v>
      </c>
      <c r="S11" s="15"/>
    </row>
    <row r="12" spans="2:22" ht="18.95" customHeight="1" thickBot="1" x14ac:dyDescent="0.3">
      <c r="B12" s="103" t="s">
        <v>20</v>
      </c>
      <c r="C12" s="442"/>
      <c r="D12" s="1" t="s">
        <v>36</v>
      </c>
      <c r="E12" s="2" t="s">
        <v>23</v>
      </c>
      <c r="F12" s="286">
        <v>33</v>
      </c>
      <c r="G12" s="3">
        <f t="shared" si="0"/>
        <v>355.2090432</v>
      </c>
      <c r="H12" s="21">
        <f t="shared" si="6"/>
        <v>84593.899072</v>
      </c>
      <c r="I12" s="23">
        <v>10000</v>
      </c>
      <c r="J12" s="45">
        <f t="shared" si="1"/>
        <v>20400</v>
      </c>
      <c r="K12" s="31">
        <v>650</v>
      </c>
      <c r="L12" s="31">
        <f t="shared" si="5"/>
        <v>7800</v>
      </c>
      <c r="M12" s="5">
        <f t="shared" si="2"/>
        <v>9.2205230939422983E-2</v>
      </c>
      <c r="N12" s="31">
        <f t="shared" si="3"/>
        <v>6800</v>
      </c>
      <c r="O12" s="6">
        <f t="shared" si="4"/>
        <v>8.0384047485650811E-2</v>
      </c>
      <c r="P12" s="4">
        <v>700</v>
      </c>
      <c r="Q12" s="7">
        <v>300</v>
      </c>
      <c r="R12" s="168" t="s">
        <v>37</v>
      </c>
      <c r="S12" s="15"/>
    </row>
    <row r="13" spans="2:22" ht="18.95" customHeight="1" thickBot="1" x14ac:dyDescent="0.3">
      <c r="B13" s="103" t="s">
        <v>20</v>
      </c>
      <c r="C13" s="442"/>
      <c r="D13" s="1" t="s">
        <v>38</v>
      </c>
      <c r="E13" s="16" t="s">
        <v>39</v>
      </c>
      <c r="F13" s="408">
        <v>26</v>
      </c>
      <c r="G13" s="3">
        <f t="shared" si="0"/>
        <v>279.86167039999998</v>
      </c>
      <c r="H13" s="21">
        <f t="shared" ref="H13:H21" si="7">G13*210</f>
        <v>58770.950783999993</v>
      </c>
      <c r="I13" s="23" t="s">
        <v>40</v>
      </c>
      <c r="J13" s="45">
        <f t="shared" si="1"/>
        <v>14100</v>
      </c>
      <c r="K13" s="31">
        <v>475</v>
      </c>
      <c r="L13" s="31">
        <f t="shared" si="5"/>
        <v>5700</v>
      </c>
      <c r="M13" s="5">
        <f t="shared" si="2"/>
        <v>9.6986690260450703E-2</v>
      </c>
      <c r="N13" s="31">
        <f t="shared" si="3"/>
        <v>4700</v>
      </c>
      <c r="O13" s="6">
        <f t="shared" si="4"/>
        <v>7.9971481442827771E-2</v>
      </c>
      <c r="P13" s="287">
        <v>700</v>
      </c>
      <c r="Q13" s="288">
        <v>300</v>
      </c>
      <c r="R13" s="168" t="s">
        <v>37</v>
      </c>
      <c r="S13" s="15"/>
    </row>
    <row r="14" spans="2:22" ht="18.95" customHeight="1" thickBot="1" x14ac:dyDescent="0.3">
      <c r="B14" s="103" t="s">
        <v>20</v>
      </c>
      <c r="C14" s="442"/>
      <c r="D14" s="1" t="s">
        <v>41</v>
      </c>
      <c r="E14" s="16" t="s">
        <v>39</v>
      </c>
      <c r="F14" s="408">
        <v>26</v>
      </c>
      <c r="G14" s="3">
        <f t="shared" si="0"/>
        <v>279.86167039999998</v>
      </c>
      <c r="H14" s="21">
        <f t="shared" si="7"/>
        <v>58770.950783999993</v>
      </c>
      <c r="I14" s="23" t="s">
        <v>40</v>
      </c>
      <c r="J14" s="45">
        <f t="shared" si="1"/>
        <v>14100</v>
      </c>
      <c r="K14" s="31">
        <v>475</v>
      </c>
      <c r="L14" s="31">
        <f t="shared" si="5"/>
        <v>5700</v>
      </c>
      <c r="M14" s="5">
        <f t="shared" si="2"/>
        <v>9.6986690260450703E-2</v>
      </c>
      <c r="N14" s="31">
        <f t="shared" si="3"/>
        <v>4700</v>
      </c>
      <c r="O14" s="6">
        <f t="shared" si="4"/>
        <v>7.9971481442827771E-2</v>
      </c>
      <c r="P14" s="4">
        <v>700</v>
      </c>
      <c r="Q14" s="7">
        <v>300</v>
      </c>
      <c r="R14" s="168" t="s">
        <v>37</v>
      </c>
      <c r="S14" s="15"/>
    </row>
    <row r="15" spans="2:22" ht="18.95" customHeight="1" thickBot="1" x14ac:dyDescent="0.3">
      <c r="B15" s="103" t="s">
        <v>20</v>
      </c>
      <c r="C15" s="442"/>
      <c r="D15" s="1" t="s">
        <v>42</v>
      </c>
      <c r="E15" s="16" t="s">
        <v>39</v>
      </c>
      <c r="F15" s="408">
        <v>26</v>
      </c>
      <c r="G15" s="3">
        <f t="shared" si="0"/>
        <v>279.86167039999998</v>
      </c>
      <c r="H15" s="21">
        <f t="shared" si="7"/>
        <v>58770.950783999993</v>
      </c>
      <c r="I15" s="23" t="s">
        <v>40</v>
      </c>
      <c r="J15" s="45">
        <f t="shared" si="1"/>
        <v>14100</v>
      </c>
      <c r="K15" s="31">
        <v>475</v>
      </c>
      <c r="L15" s="31">
        <f t="shared" si="5"/>
        <v>5700</v>
      </c>
      <c r="M15" s="5">
        <f t="shared" si="2"/>
        <v>9.6986690260450703E-2</v>
      </c>
      <c r="N15" s="31">
        <f t="shared" si="3"/>
        <v>4700</v>
      </c>
      <c r="O15" s="6">
        <f t="shared" si="4"/>
        <v>7.9971481442827771E-2</v>
      </c>
      <c r="P15" s="4">
        <v>700</v>
      </c>
      <c r="Q15" s="7">
        <v>300</v>
      </c>
      <c r="R15" s="168" t="s">
        <v>37</v>
      </c>
      <c r="S15" s="15"/>
    </row>
    <row r="16" spans="2:22" ht="18.95" customHeight="1" thickBot="1" x14ac:dyDescent="0.3">
      <c r="B16" s="103" t="s">
        <v>20</v>
      </c>
      <c r="C16" s="442"/>
      <c r="D16" s="1" t="s">
        <v>43</v>
      </c>
      <c r="E16" s="16" t="s">
        <v>39</v>
      </c>
      <c r="F16" s="408">
        <v>26</v>
      </c>
      <c r="G16" s="3">
        <f t="shared" si="0"/>
        <v>279.86167039999998</v>
      </c>
      <c r="H16" s="21">
        <f t="shared" si="7"/>
        <v>58770.950783999993</v>
      </c>
      <c r="I16" s="23" t="s">
        <v>40</v>
      </c>
      <c r="J16" s="45">
        <f t="shared" si="1"/>
        <v>14100</v>
      </c>
      <c r="K16" s="31">
        <v>475</v>
      </c>
      <c r="L16" s="31">
        <f t="shared" si="5"/>
        <v>5700</v>
      </c>
      <c r="M16" s="5">
        <f t="shared" si="2"/>
        <v>9.6986690260450703E-2</v>
      </c>
      <c r="N16" s="31">
        <f t="shared" si="3"/>
        <v>4700</v>
      </c>
      <c r="O16" s="6">
        <f t="shared" si="4"/>
        <v>7.9971481442827771E-2</v>
      </c>
      <c r="P16" s="4">
        <v>700</v>
      </c>
      <c r="Q16" s="7">
        <v>300</v>
      </c>
      <c r="R16" s="168" t="s">
        <v>37</v>
      </c>
      <c r="S16" s="15"/>
    </row>
    <row r="17" spans="1:20" ht="18.95" customHeight="1" thickBot="1" x14ac:dyDescent="0.3">
      <c r="B17" s="103" t="s">
        <v>20</v>
      </c>
      <c r="C17" s="442"/>
      <c r="D17" s="1" t="s">
        <v>44</v>
      </c>
      <c r="E17" s="16" t="s">
        <v>39</v>
      </c>
      <c r="F17" s="408">
        <v>26</v>
      </c>
      <c r="G17" s="3">
        <f t="shared" si="0"/>
        <v>279.86167039999998</v>
      </c>
      <c r="H17" s="21">
        <f t="shared" si="7"/>
        <v>58770.950783999993</v>
      </c>
      <c r="I17" s="23" t="s">
        <v>40</v>
      </c>
      <c r="J17" s="45">
        <f t="shared" si="1"/>
        <v>14100</v>
      </c>
      <c r="K17" s="31">
        <v>475</v>
      </c>
      <c r="L17" s="31">
        <f t="shared" si="5"/>
        <v>5700</v>
      </c>
      <c r="M17" s="5">
        <f t="shared" si="2"/>
        <v>9.6986690260450703E-2</v>
      </c>
      <c r="N17" s="31">
        <f t="shared" si="3"/>
        <v>4700</v>
      </c>
      <c r="O17" s="6">
        <f t="shared" si="4"/>
        <v>7.9971481442827771E-2</v>
      </c>
      <c r="P17" s="4">
        <v>700</v>
      </c>
      <c r="Q17" s="7">
        <v>300</v>
      </c>
      <c r="R17" s="168" t="s">
        <v>37</v>
      </c>
      <c r="S17" s="15"/>
    </row>
    <row r="18" spans="1:20" ht="18.95" customHeight="1" thickBot="1" x14ac:dyDescent="0.3">
      <c r="A18" s="14" t="s">
        <v>45</v>
      </c>
      <c r="B18" s="103" t="s">
        <v>20</v>
      </c>
      <c r="C18" s="442"/>
      <c r="D18" s="419" t="s">
        <v>46</v>
      </c>
      <c r="E18" s="420" t="s">
        <v>39</v>
      </c>
      <c r="F18" s="435">
        <v>23</v>
      </c>
      <c r="G18" s="421">
        <f t="shared" si="0"/>
        <v>247.56993920000002</v>
      </c>
      <c r="H18" s="422">
        <f t="shared" si="7"/>
        <v>51989.687232000004</v>
      </c>
      <c r="I18" s="423" t="s">
        <v>40</v>
      </c>
      <c r="J18" s="424">
        <f t="shared" si="1"/>
        <v>12480</v>
      </c>
      <c r="K18" s="425">
        <v>430</v>
      </c>
      <c r="L18" s="425">
        <f t="shared" si="5"/>
        <v>5160</v>
      </c>
      <c r="M18" s="433">
        <f t="shared" si="2"/>
        <v>9.9250452824882263E-2</v>
      </c>
      <c r="N18" s="425">
        <f t="shared" si="3"/>
        <v>4160</v>
      </c>
      <c r="O18" s="434">
        <f t="shared" si="4"/>
        <v>8.0015868944091129E-2</v>
      </c>
      <c r="P18" s="426">
        <v>700</v>
      </c>
      <c r="Q18" s="427">
        <v>300</v>
      </c>
      <c r="R18" s="168" t="s">
        <v>37</v>
      </c>
      <c r="S18" s="15"/>
    </row>
    <row r="19" spans="1:20" ht="18.95" customHeight="1" thickBot="1" x14ac:dyDescent="0.3">
      <c r="B19" s="103" t="s">
        <v>20</v>
      </c>
      <c r="C19" s="442"/>
      <c r="D19" s="1" t="s">
        <v>47</v>
      </c>
      <c r="E19" s="16" t="s">
        <v>39</v>
      </c>
      <c r="F19" s="408">
        <v>26</v>
      </c>
      <c r="G19" s="3">
        <f t="shared" si="0"/>
        <v>279.86167039999998</v>
      </c>
      <c r="H19" s="21">
        <f t="shared" si="7"/>
        <v>58770.950783999993</v>
      </c>
      <c r="I19" s="23" t="s">
        <v>40</v>
      </c>
      <c r="J19" s="45">
        <f t="shared" si="1"/>
        <v>14100</v>
      </c>
      <c r="K19" s="31">
        <v>475</v>
      </c>
      <c r="L19" s="31">
        <f t="shared" si="5"/>
        <v>5700</v>
      </c>
      <c r="M19" s="5">
        <f t="shared" si="2"/>
        <v>9.6986690260450703E-2</v>
      </c>
      <c r="N19" s="31">
        <f t="shared" si="3"/>
        <v>4700</v>
      </c>
      <c r="O19" s="6">
        <f t="shared" si="4"/>
        <v>7.9971481442827771E-2</v>
      </c>
      <c r="P19" s="4">
        <v>700</v>
      </c>
      <c r="Q19" s="7">
        <v>300</v>
      </c>
      <c r="R19" s="165" t="s">
        <v>24</v>
      </c>
      <c r="S19" s="15"/>
    </row>
    <row r="20" spans="1:20" ht="18.95" customHeight="1" thickBot="1" x14ac:dyDescent="0.3">
      <c r="B20" s="103" t="s">
        <v>20</v>
      </c>
      <c r="C20" s="442"/>
      <c r="D20" s="1" t="s">
        <v>48</v>
      </c>
      <c r="E20" s="16" t="s">
        <v>39</v>
      </c>
      <c r="F20" s="408">
        <v>26</v>
      </c>
      <c r="G20" s="3">
        <f t="shared" si="0"/>
        <v>279.86167039999998</v>
      </c>
      <c r="H20" s="21">
        <f t="shared" si="7"/>
        <v>58770.950783999993</v>
      </c>
      <c r="I20" s="23" t="s">
        <v>40</v>
      </c>
      <c r="J20" s="45">
        <f t="shared" si="1"/>
        <v>14100</v>
      </c>
      <c r="K20" s="31">
        <v>475</v>
      </c>
      <c r="L20" s="31">
        <f t="shared" si="5"/>
        <v>5700</v>
      </c>
      <c r="M20" s="5">
        <f t="shared" si="2"/>
        <v>9.6986690260450703E-2</v>
      </c>
      <c r="N20" s="31">
        <f t="shared" si="3"/>
        <v>4700</v>
      </c>
      <c r="O20" s="6">
        <f t="shared" si="4"/>
        <v>7.9971481442827771E-2</v>
      </c>
      <c r="P20" s="4">
        <v>700</v>
      </c>
      <c r="Q20" s="7">
        <v>300</v>
      </c>
      <c r="R20" s="165" t="s">
        <v>24</v>
      </c>
      <c r="S20" s="15"/>
    </row>
    <row r="21" spans="1:20" ht="18.95" customHeight="1" thickBot="1" x14ac:dyDescent="0.3">
      <c r="B21" s="103" t="s">
        <v>20</v>
      </c>
      <c r="C21" s="442"/>
      <c r="D21" s="289" t="s">
        <v>49</v>
      </c>
      <c r="E21" s="290" t="s">
        <v>39</v>
      </c>
      <c r="F21" s="409">
        <v>26</v>
      </c>
      <c r="G21" s="284">
        <f t="shared" si="0"/>
        <v>279.86167039999998</v>
      </c>
      <c r="H21" s="34">
        <f t="shared" si="7"/>
        <v>58770.950783999993</v>
      </c>
      <c r="I21" s="35" t="s">
        <v>40</v>
      </c>
      <c r="J21" s="42">
        <f t="shared" si="1"/>
        <v>14100</v>
      </c>
      <c r="K21" s="43">
        <v>475</v>
      </c>
      <c r="L21" s="31">
        <f t="shared" si="5"/>
        <v>5700</v>
      </c>
      <c r="M21" s="37">
        <f t="shared" si="2"/>
        <v>9.6986690260450703E-2</v>
      </c>
      <c r="N21" s="43">
        <f t="shared" si="3"/>
        <v>4700</v>
      </c>
      <c r="O21" s="38">
        <f t="shared" si="4"/>
        <v>7.9971481442827771E-2</v>
      </c>
      <c r="P21" s="36">
        <v>700</v>
      </c>
      <c r="Q21" s="39">
        <v>300</v>
      </c>
      <c r="R21" s="165" t="s">
        <v>24</v>
      </c>
      <c r="S21" s="15"/>
    </row>
    <row r="22" spans="1:20" ht="18.95" customHeight="1" thickBot="1" x14ac:dyDescent="0.3">
      <c r="B22" s="103" t="s">
        <v>20</v>
      </c>
      <c r="C22" s="442"/>
      <c r="D22" s="1" t="s">
        <v>50</v>
      </c>
      <c r="E22" s="2" t="s">
        <v>39</v>
      </c>
      <c r="F22" s="410">
        <v>21</v>
      </c>
      <c r="G22" s="3">
        <f t="shared" si="0"/>
        <v>226.04211839999999</v>
      </c>
      <c r="H22" s="31">
        <f>G22*216</f>
        <v>48825.097574399995</v>
      </c>
      <c r="I22" s="23" t="s">
        <v>40</v>
      </c>
      <c r="J22" s="31">
        <f t="shared" si="1"/>
        <v>11760</v>
      </c>
      <c r="K22" s="31">
        <v>410</v>
      </c>
      <c r="L22" s="31">
        <f t="shared" si="5"/>
        <v>4920</v>
      </c>
      <c r="M22" s="5">
        <f t="shared" si="2"/>
        <v>0.10076784777547802</v>
      </c>
      <c r="N22" s="31">
        <f t="shared" si="3"/>
        <v>3920</v>
      </c>
      <c r="O22" s="6">
        <f t="shared" si="4"/>
        <v>8.0286577902413378E-2</v>
      </c>
      <c r="P22" s="4">
        <v>700</v>
      </c>
      <c r="Q22" s="7">
        <v>300</v>
      </c>
      <c r="R22" s="165" t="s">
        <v>24</v>
      </c>
      <c r="S22" s="15"/>
    </row>
    <row r="23" spans="1:20" ht="18.95" customHeight="1" thickBot="1" x14ac:dyDescent="0.3">
      <c r="B23" s="103" t="s">
        <v>20</v>
      </c>
      <c r="C23" s="442"/>
      <c r="D23" s="1" t="s">
        <v>51</v>
      </c>
      <c r="E23" s="2" t="s">
        <v>39</v>
      </c>
      <c r="F23" s="410">
        <v>27</v>
      </c>
      <c r="G23" s="3">
        <f t="shared" ref="G23:G67" si="8">F23*10.7639104</f>
        <v>290.62558080000002</v>
      </c>
      <c r="H23" s="34">
        <f t="shared" ref="H23:H78" si="9">G23*210</f>
        <v>61031.371968000007</v>
      </c>
      <c r="I23" s="35" t="s">
        <v>40</v>
      </c>
      <c r="J23" s="42">
        <f t="shared" ref="J23:J78" si="10">N23*3</f>
        <v>14640</v>
      </c>
      <c r="K23" s="43">
        <v>490</v>
      </c>
      <c r="L23" s="31">
        <f t="shared" si="5"/>
        <v>5880</v>
      </c>
      <c r="M23" s="37">
        <f t="shared" ref="M23:M79" si="11">L23/H23</f>
        <v>9.6343893482896042E-2</v>
      </c>
      <c r="N23" s="43">
        <f t="shared" ref="N23:N78" si="12">L23-(P23+Q23)</f>
        <v>4880</v>
      </c>
      <c r="O23" s="38">
        <f t="shared" ref="O23:O79" si="13">N23/H23</f>
        <v>7.9958877584444338E-2</v>
      </c>
      <c r="P23" s="36">
        <v>700</v>
      </c>
      <c r="Q23" s="39">
        <v>300</v>
      </c>
      <c r="R23" s="165" t="s">
        <v>24</v>
      </c>
      <c r="S23" s="15"/>
    </row>
    <row r="24" spans="1:20" ht="18.95" customHeight="1" thickBot="1" x14ac:dyDescent="0.3">
      <c r="B24" s="103" t="s">
        <v>20</v>
      </c>
      <c r="C24" s="442"/>
      <c r="D24" s="291" t="s">
        <v>52</v>
      </c>
      <c r="E24" s="292" t="s">
        <v>39</v>
      </c>
      <c r="F24" s="411">
        <v>27</v>
      </c>
      <c r="G24" s="29">
        <f t="shared" si="8"/>
        <v>290.62558080000002</v>
      </c>
      <c r="H24" s="34">
        <f t="shared" si="9"/>
        <v>61031.371968000007</v>
      </c>
      <c r="I24" s="35" t="s">
        <v>40</v>
      </c>
      <c r="J24" s="42">
        <f t="shared" si="10"/>
        <v>14640</v>
      </c>
      <c r="K24" s="43">
        <v>490</v>
      </c>
      <c r="L24" s="31">
        <f t="shared" si="5"/>
        <v>5880</v>
      </c>
      <c r="M24" s="37">
        <f t="shared" si="11"/>
        <v>9.6343893482896042E-2</v>
      </c>
      <c r="N24" s="43">
        <f t="shared" si="12"/>
        <v>4880</v>
      </c>
      <c r="O24" s="38">
        <f t="shared" si="13"/>
        <v>7.9958877584444338E-2</v>
      </c>
      <c r="P24" s="36">
        <v>700</v>
      </c>
      <c r="Q24" s="39">
        <v>300</v>
      </c>
      <c r="R24" s="165" t="s">
        <v>24</v>
      </c>
      <c r="S24" s="15"/>
    </row>
    <row r="25" spans="1:20" ht="18.95" customHeight="1" thickBot="1" x14ac:dyDescent="0.3">
      <c r="B25" s="103" t="s">
        <v>20</v>
      </c>
      <c r="C25" s="442"/>
      <c r="D25" s="1" t="s">
        <v>53</v>
      </c>
      <c r="E25" s="16" t="s">
        <v>39</v>
      </c>
      <c r="F25" s="408">
        <v>27</v>
      </c>
      <c r="G25" s="3">
        <f t="shared" si="8"/>
        <v>290.62558080000002</v>
      </c>
      <c r="H25" s="34">
        <f t="shared" si="9"/>
        <v>61031.371968000007</v>
      </c>
      <c r="I25" s="35" t="s">
        <v>40</v>
      </c>
      <c r="J25" s="42">
        <f t="shared" si="10"/>
        <v>14640</v>
      </c>
      <c r="K25" s="43">
        <v>490</v>
      </c>
      <c r="L25" s="31">
        <f t="shared" si="5"/>
        <v>5880</v>
      </c>
      <c r="M25" s="37">
        <f t="shared" si="11"/>
        <v>9.6343893482896042E-2</v>
      </c>
      <c r="N25" s="43">
        <f t="shared" si="12"/>
        <v>4880</v>
      </c>
      <c r="O25" s="38">
        <f t="shared" si="13"/>
        <v>7.9958877584444338E-2</v>
      </c>
      <c r="P25" s="36">
        <v>700</v>
      </c>
      <c r="Q25" s="39">
        <v>300</v>
      </c>
      <c r="R25" s="165" t="s">
        <v>24</v>
      </c>
      <c r="S25" s="15"/>
    </row>
    <row r="26" spans="1:20" ht="18.95" customHeight="1" thickBot="1" x14ac:dyDescent="0.3">
      <c r="B26" s="103" t="s">
        <v>20</v>
      </c>
      <c r="C26" s="442"/>
      <c r="D26" s="1" t="s">
        <v>54</v>
      </c>
      <c r="E26" s="16" t="s">
        <v>39</v>
      </c>
      <c r="F26" s="408">
        <v>27</v>
      </c>
      <c r="G26" s="3">
        <f t="shared" si="8"/>
        <v>290.62558080000002</v>
      </c>
      <c r="H26" s="34">
        <f t="shared" si="9"/>
        <v>61031.371968000007</v>
      </c>
      <c r="I26" s="35" t="s">
        <v>40</v>
      </c>
      <c r="J26" s="42">
        <f t="shared" si="10"/>
        <v>14640</v>
      </c>
      <c r="K26" s="43">
        <v>490</v>
      </c>
      <c r="L26" s="31">
        <f t="shared" si="5"/>
        <v>5880</v>
      </c>
      <c r="M26" s="37">
        <f t="shared" si="11"/>
        <v>9.6343893482896042E-2</v>
      </c>
      <c r="N26" s="43">
        <f t="shared" si="12"/>
        <v>4880</v>
      </c>
      <c r="O26" s="38">
        <f t="shared" si="13"/>
        <v>7.9958877584444338E-2</v>
      </c>
      <c r="P26" s="36">
        <v>700</v>
      </c>
      <c r="Q26" s="39">
        <v>300</v>
      </c>
      <c r="R26" s="165" t="s">
        <v>24</v>
      </c>
      <c r="S26" s="15"/>
    </row>
    <row r="27" spans="1:20" ht="18.95" customHeight="1" thickBot="1" x14ac:dyDescent="0.3">
      <c r="B27" s="103" t="s">
        <v>20</v>
      </c>
      <c r="C27" s="442"/>
      <c r="D27" s="1" t="s">
        <v>55</v>
      </c>
      <c r="E27" s="16" t="s">
        <v>39</v>
      </c>
      <c r="F27" s="408">
        <v>25</v>
      </c>
      <c r="G27" s="3">
        <f t="shared" si="8"/>
        <v>269.09775999999999</v>
      </c>
      <c r="H27" s="34">
        <f t="shared" si="9"/>
        <v>56510.529600000002</v>
      </c>
      <c r="I27" s="35" t="s">
        <v>40</v>
      </c>
      <c r="J27" s="42">
        <f t="shared" si="10"/>
        <v>13560</v>
      </c>
      <c r="K27" s="43">
        <v>460</v>
      </c>
      <c r="L27" s="31">
        <f t="shared" si="5"/>
        <v>5520</v>
      </c>
      <c r="M27" s="37">
        <f t="shared" si="11"/>
        <v>9.7680910780209712E-2</v>
      </c>
      <c r="N27" s="43">
        <f t="shared" si="12"/>
        <v>4520</v>
      </c>
      <c r="O27" s="38">
        <f t="shared" si="13"/>
        <v>7.998509360988186E-2</v>
      </c>
      <c r="P27" s="36">
        <v>700</v>
      </c>
      <c r="Q27" s="39">
        <v>300</v>
      </c>
      <c r="R27" s="168" t="s">
        <v>37</v>
      </c>
      <c r="S27" s="15"/>
    </row>
    <row r="28" spans="1:20" ht="18.95" customHeight="1" thickBot="1" x14ac:dyDescent="0.3">
      <c r="B28" s="103" t="s">
        <v>20</v>
      </c>
      <c r="C28" s="442"/>
      <c r="D28" s="1" t="s">
        <v>56</v>
      </c>
      <c r="E28" s="16" t="s">
        <v>39</v>
      </c>
      <c r="F28" s="408">
        <v>21</v>
      </c>
      <c r="G28" s="3">
        <f t="shared" si="8"/>
        <v>226.04211839999999</v>
      </c>
      <c r="H28" s="34">
        <f t="shared" si="9"/>
        <v>47468.844863999999</v>
      </c>
      <c r="I28" s="35" t="s">
        <v>40</v>
      </c>
      <c r="J28" s="42">
        <f t="shared" si="10"/>
        <v>11400</v>
      </c>
      <c r="K28" s="43">
        <v>400</v>
      </c>
      <c r="L28" s="31">
        <f t="shared" si="5"/>
        <v>4800</v>
      </c>
      <c r="M28" s="37">
        <f t="shared" si="11"/>
        <v>0.10111895525901626</v>
      </c>
      <c r="N28" s="43">
        <f t="shared" si="12"/>
        <v>3800</v>
      </c>
      <c r="O28" s="38">
        <f t="shared" si="13"/>
        <v>8.0052506246721208E-2</v>
      </c>
      <c r="P28" s="36">
        <v>700</v>
      </c>
      <c r="Q28" s="39">
        <v>300</v>
      </c>
      <c r="R28" s="168" t="s">
        <v>37</v>
      </c>
      <c r="S28" s="15"/>
    </row>
    <row r="29" spans="1:20" ht="18.95" customHeight="1" thickBot="1" x14ac:dyDescent="0.3">
      <c r="B29" s="103" t="s">
        <v>20</v>
      </c>
      <c r="C29" s="442"/>
      <c r="D29" s="1" t="s">
        <v>57</v>
      </c>
      <c r="E29" s="16" t="s">
        <v>39</v>
      </c>
      <c r="F29" s="408">
        <v>29</v>
      </c>
      <c r="G29" s="3">
        <f t="shared" si="8"/>
        <v>312.1534016</v>
      </c>
      <c r="H29" s="34">
        <f t="shared" si="9"/>
        <v>65552.214336000005</v>
      </c>
      <c r="I29" s="35" t="s">
        <v>40</v>
      </c>
      <c r="J29" s="42">
        <f t="shared" si="10"/>
        <v>15720</v>
      </c>
      <c r="K29" s="43">
        <v>520</v>
      </c>
      <c r="L29" s="31">
        <f t="shared" si="5"/>
        <v>6240</v>
      </c>
      <c r="M29" s="37">
        <f t="shared" si="11"/>
        <v>9.5191292364522201E-2</v>
      </c>
      <c r="N29" s="43">
        <f t="shared" si="12"/>
        <v>5240</v>
      </c>
      <c r="O29" s="38">
        <f t="shared" si="13"/>
        <v>7.9936277562515437E-2</v>
      </c>
      <c r="P29" s="36">
        <v>700</v>
      </c>
      <c r="Q29" s="39">
        <v>300</v>
      </c>
      <c r="R29" s="168" t="s">
        <v>37</v>
      </c>
      <c r="S29" s="15"/>
    </row>
    <row r="30" spans="1:20" ht="18.95" customHeight="1" thickBot="1" x14ac:dyDescent="0.3">
      <c r="B30" s="103" t="s">
        <v>20</v>
      </c>
      <c r="C30" s="442"/>
      <c r="D30" s="1" t="s">
        <v>58</v>
      </c>
      <c r="E30" s="16" t="s">
        <v>39</v>
      </c>
      <c r="F30" s="408">
        <v>27</v>
      </c>
      <c r="G30" s="3">
        <f t="shared" si="8"/>
        <v>290.62558080000002</v>
      </c>
      <c r="H30" s="34">
        <f t="shared" si="9"/>
        <v>61031.371968000007</v>
      </c>
      <c r="I30" s="35" t="s">
        <v>40</v>
      </c>
      <c r="J30" s="42">
        <f t="shared" si="10"/>
        <v>14640</v>
      </c>
      <c r="K30" s="43">
        <v>490</v>
      </c>
      <c r="L30" s="31">
        <f t="shared" si="5"/>
        <v>5880</v>
      </c>
      <c r="M30" s="37">
        <f t="shared" si="11"/>
        <v>9.6343893482896042E-2</v>
      </c>
      <c r="N30" s="43">
        <f t="shared" si="12"/>
        <v>4880</v>
      </c>
      <c r="O30" s="38">
        <f t="shared" si="13"/>
        <v>7.9958877584444338E-2</v>
      </c>
      <c r="P30" s="36">
        <v>700</v>
      </c>
      <c r="Q30" s="39">
        <v>300</v>
      </c>
      <c r="R30" s="168" t="s">
        <v>37</v>
      </c>
      <c r="S30" s="15"/>
    </row>
    <row r="31" spans="1:20" ht="18.95" customHeight="1" thickBot="1" x14ac:dyDescent="0.3">
      <c r="B31" s="103" t="s">
        <v>20</v>
      </c>
      <c r="C31" s="442"/>
      <c r="D31" s="1" t="s">
        <v>59</v>
      </c>
      <c r="E31" s="16" t="s">
        <v>39</v>
      </c>
      <c r="F31" s="408">
        <v>27</v>
      </c>
      <c r="G31" s="3">
        <f t="shared" si="8"/>
        <v>290.62558080000002</v>
      </c>
      <c r="H31" s="34">
        <f t="shared" si="9"/>
        <v>61031.371968000007</v>
      </c>
      <c r="I31" s="35" t="s">
        <v>40</v>
      </c>
      <c r="J31" s="42">
        <f t="shared" si="10"/>
        <v>14640</v>
      </c>
      <c r="K31" s="43">
        <v>490</v>
      </c>
      <c r="L31" s="31">
        <f t="shared" si="5"/>
        <v>5880</v>
      </c>
      <c r="M31" s="37">
        <f t="shared" si="11"/>
        <v>9.6343893482896042E-2</v>
      </c>
      <c r="N31" s="43">
        <f t="shared" si="12"/>
        <v>4880</v>
      </c>
      <c r="O31" s="38">
        <f t="shared" si="13"/>
        <v>7.9958877584444338E-2</v>
      </c>
      <c r="P31" s="36">
        <v>700</v>
      </c>
      <c r="Q31" s="39">
        <v>300</v>
      </c>
      <c r="R31" s="168" t="s">
        <v>37</v>
      </c>
      <c r="S31" s="15"/>
    </row>
    <row r="32" spans="1:20" ht="18.95" customHeight="1" thickBot="1" x14ac:dyDescent="0.3">
      <c r="B32" s="103" t="s">
        <v>20</v>
      </c>
      <c r="C32" s="442"/>
      <c r="D32" s="1" t="s">
        <v>60</v>
      </c>
      <c r="E32" s="16" t="s">
        <v>39</v>
      </c>
      <c r="F32" s="408">
        <v>27</v>
      </c>
      <c r="G32" s="3">
        <f t="shared" si="8"/>
        <v>290.62558080000002</v>
      </c>
      <c r="H32" s="34">
        <f t="shared" si="9"/>
        <v>61031.371968000007</v>
      </c>
      <c r="I32" s="35" t="s">
        <v>40</v>
      </c>
      <c r="J32" s="42">
        <f t="shared" si="10"/>
        <v>14640</v>
      </c>
      <c r="K32" s="43">
        <v>490</v>
      </c>
      <c r="L32" s="31">
        <f t="shared" si="5"/>
        <v>5880</v>
      </c>
      <c r="M32" s="37">
        <f t="shared" si="11"/>
        <v>9.6343893482896042E-2</v>
      </c>
      <c r="N32" s="43">
        <f t="shared" si="12"/>
        <v>4880</v>
      </c>
      <c r="O32" s="38">
        <f t="shared" si="13"/>
        <v>7.9958877584444338E-2</v>
      </c>
      <c r="P32" s="36">
        <v>700</v>
      </c>
      <c r="Q32" s="39">
        <v>300</v>
      </c>
      <c r="R32" s="168" t="s">
        <v>37</v>
      </c>
      <c r="S32" s="15"/>
      <c r="T32" s="54"/>
    </row>
    <row r="33" spans="2:20" ht="18.95" customHeight="1" thickBot="1" x14ac:dyDescent="0.3">
      <c r="B33" s="103" t="s">
        <v>20</v>
      </c>
      <c r="C33" s="442"/>
      <c r="D33" s="1" t="s">
        <v>61</v>
      </c>
      <c r="E33" s="16" t="s">
        <v>39</v>
      </c>
      <c r="F33" s="408">
        <v>27</v>
      </c>
      <c r="G33" s="3">
        <f t="shared" si="8"/>
        <v>290.62558080000002</v>
      </c>
      <c r="H33" s="34">
        <f t="shared" si="9"/>
        <v>61031.371968000007</v>
      </c>
      <c r="I33" s="35" t="s">
        <v>40</v>
      </c>
      <c r="J33" s="42">
        <f t="shared" si="10"/>
        <v>14640</v>
      </c>
      <c r="K33" s="43">
        <v>490</v>
      </c>
      <c r="L33" s="31">
        <f t="shared" si="5"/>
        <v>5880</v>
      </c>
      <c r="M33" s="37">
        <f t="shared" si="11"/>
        <v>9.6343893482896042E-2</v>
      </c>
      <c r="N33" s="43">
        <f t="shared" si="12"/>
        <v>4880</v>
      </c>
      <c r="O33" s="38">
        <f t="shared" si="13"/>
        <v>7.9958877584444338E-2</v>
      </c>
      <c r="P33" s="36">
        <v>700</v>
      </c>
      <c r="Q33" s="39">
        <v>300</v>
      </c>
      <c r="R33" s="168" t="s">
        <v>37</v>
      </c>
      <c r="S33" s="15"/>
      <c r="T33" s="54"/>
    </row>
    <row r="34" spans="2:20" ht="18.95" customHeight="1" thickBot="1" x14ac:dyDescent="0.3">
      <c r="B34" s="103" t="s">
        <v>20</v>
      </c>
      <c r="C34" s="442"/>
      <c r="D34" s="1" t="s">
        <v>62</v>
      </c>
      <c r="E34" s="16" t="s">
        <v>39</v>
      </c>
      <c r="F34" s="408">
        <v>27</v>
      </c>
      <c r="G34" s="3">
        <f t="shared" si="8"/>
        <v>290.62558080000002</v>
      </c>
      <c r="H34" s="34">
        <f t="shared" si="9"/>
        <v>61031.371968000007</v>
      </c>
      <c r="I34" s="35" t="s">
        <v>40</v>
      </c>
      <c r="J34" s="42">
        <f t="shared" si="10"/>
        <v>14640</v>
      </c>
      <c r="K34" s="43">
        <v>490</v>
      </c>
      <c r="L34" s="31">
        <f>K34*12</f>
        <v>5880</v>
      </c>
      <c r="M34" s="37">
        <f t="shared" si="11"/>
        <v>9.6343893482896042E-2</v>
      </c>
      <c r="N34" s="43">
        <f t="shared" si="12"/>
        <v>4880</v>
      </c>
      <c r="O34" s="38">
        <f t="shared" si="13"/>
        <v>7.9958877584444338E-2</v>
      </c>
      <c r="P34" s="36">
        <v>700</v>
      </c>
      <c r="Q34" s="39">
        <v>300</v>
      </c>
      <c r="R34" s="168" t="s">
        <v>37</v>
      </c>
      <c r="S34" s="15"/>
      <c r="T34" s="54"/>
    </row>
    <row r="35" spans="2:20" ht="18.95" customHeight="1" thickBot="1" x14ac:dyDescent="0.3">
      <c r="B35" s="103" t="s">
        <v>20</v>
      </c>
      <c r="C35" s="442"/>
      <c r="D35" s="1" t="s">
        <v>63</v>
      </c>
      <c r="E35" s="16" t="s">
        <v>39</v>
      </c>
      <c r="F35" s="408">
        <v>24</v>
      </c>
      <c r="G35" s="3">
        <f t="shared" si="8"/>
        <v>258.33384960000001</v>
      </c>
      <c r="H35" s="34">
        <f t="shared" si="9"/>
        <v>54250.108416000003</v>
      </c>
      <c r="I35" s="35" t="s">
        <v>40</v>
      </c>
      <c r="J35" s="42">
        <f t="shared" si="10"/>
        <v>13020</v>
      </c>
      <c r="K35" s="43">
        <v>445</v>
      </c>
      <c r="L35" s="31">
        <f t="shared" si="5"/>
        <v>5340</v>
      </c>
      <c r="M35" s="37">
        <f t="shared" si="11"/>
        <v>9.8432983009948641E-2</v>
      </c>
      <c r="N35" s="43">
        <f t="shared" si="12"/>
        <v>4340</v>
      </c>
      <c r="O35" s="38">
        <f t="shared" si="13"/>
        <v>7.9999840124190466E-2</v>
      </c>
      <c r="P35" s="36">
        <v>700</v>
      </c>
      <c r="Q35" s="39">
        <v>300</v>
      </c>
      <c r="R35" s="166" t="s">
        <v>28</v>
      </c>
      <c r="S35" s="15"/>
      <c r="T35" s="54"/>
    </row>
    <row r="36" spans="2:20" ht="18.95" customHeight="1" thickBot="1" x14ac:dyDescent="0.3">
      <c r="B36" s="103" t="s">
        <v>20</v>
      </c>
      <c r="C36" s="442"/>
      <c r="D36" s="1" t="s">
        <v>64</v>
      </c>
      <c r="E36" s="16" t="s">
        <v>39</v>
      </c>
      <c r="F36" s="408">
        <v>24</v>
      </c>
      <c r="G36" s="3">
        <f t="shared" si="8"/>
        <v>258.33384960000001</v>
      </c>
      <c r="H36" s="34">
        <f t="shared" si="9"/>
        <v>54250.108416000003</v>
      </c>
      <c r="I36" s="35" t="s">
        <v>40</v>
      </c>
      <c r="J36" s="42">
        <f t="shared" si="10"/>
        <v>13020</v>
      </c>
      <c r="K36" s="43">
        <v>445</v>
      </c>
      <c r="L36" s="31">
        <f t="shared" si="5"/>
        <v>5340</v>
      </c>
      <c r="M36" s="37">
        <f t="shared" si="11"/>
        <v>9.8432983009948641E-2</v>
      </c>
      <c r="N36" s="43">
        <f t="shared" si="12"/>
        <v>4340</v>
      </c>
      <c r="O36" s="38">
        <f t="shared" si="13"/>
        <v>7.9999840124190466E-2</v>
      </c>
      <c r="P36" s="36">
        <v>700</v>
      </c>
      <c r="Q36" s="39">
        <v>300</v>
      </c>
      <c r="R36" s="166" t="s">
        <v>28</v>
      </c>
      <c r="S36" s="15"/>
    </row>
    <row r="37" spans="2:20" ht="18.95" customHeight="1" thickBot="1" x14ac:dyDescent="0.3">
      <c r="B37" s="103" t="s">
        <v>20</v>
      </c>
      <c r="C37" s="442"/>
      <c r="D37" s="1" t="s">
        <v>65</v>
      </c>
      <c r="E37" s="16" t="s">
        <v>39</v>
      </c>
      <c r="F37" s="408">
        <v>24</v>
      </c>
      <c r="G37" s="3">
        <f t="shared" si="8"/>
        <v>258.33384960000001</v>
      </c>
      <c r="H37" s="34">
        <f t="shared" si="9"/>
        <v>54250.108416000003</v>
      </c>
      <c r="I37" s="35" t="s">
        <v>40</v>
      </c>
      <c r="J37" s="42">
        <f t="shared" si="10"/>
        <v>13020</v>
      </c>
      <c r="K37" s="43">
        <v>445</v>
      </c>
      <c r="L37" s="31">
        <f t="shared" si="5"/>
        <v>5340</v>
      </c>
      <c r="M37" s="37">
        <f t="shared" si="11"/>
        <v>9.8432983009948641E-2</v>
      </c>
      <c r="N37" s="43">
        <f t="shared" si="12"/>
        <v>4340</v>
      </c>
      <c r="O37" s="38">
        <f t="shared" si="13"/>
        <v>7.9999840124190466E-2</v>
      </c>
      <c r="P37" s="36">
        <v>700</v>
      </c>
      <c r="Q37" s="39">
        <v>300</v>
      </c>
      <c r="R37" s="166" t="s">
        <v>28</v>
      </c>
      <c r="S37" s="15"/>
    </row>
    <row r="38" spans="2:20" ht="18.95" customHeight="1" thickBot="1" x14ac:dyDescent="0.3">
      <c r="B38" s="103" t="s">
        <v>20</v>
      </c>
      <c r="C38" s="442"/>
      <c r="D38" s="1" t="s">
        <v>66</v>
      </c>
      <c r="E38" s="16" t="s">
        <v>39</v>
      </c>
      <c r="F38" s="408">
        <v>24</v>
      </c>
      <c r="G38" s="3">
        <f t="shared" si="8"/>
        <v>258.33384960000001</v>
      </c>
      <c r="H38" s="34">
        <f t="shared" si="9"/>
        <v>54250.108416000003</v>
      </c>
      <c r="I38" s="35" t="s">
        <v>40</v>
      </c>
      <c r="J38" s="42">
        <f t="shared" si="10"/>
        <v>13020</v>
      </c>
      <c r="K38" s="43">
        <v>445</v>
      </c>
      <c r="L38" s="31">
        <f t="shared" si="5"/>
        <v>5340</v>
      </c>
      <c r="M38" s="37">
        <f t="shared" si="11"/>
        <v>9.8432983009948641E-2</v>
      </c>
      <c r="N38" s="43">
        <f t="shared" si="12"/>
        <v>4340</v>
      </c>
      <c r="O38" s="38">
        <f t="shared" si="13"/>
        <v>7.9999840124190466E-2</v>
      </c>
      <c r="P38" s="36">
        <v>700</v>
      </c>
      <c r="Q38" s="39">
        <v>300</v>
      </c>
      <c r="R38" s="166" t="s">
        <v>28</v>
      </c>
      <c r="S38" s="15"/>
    </row>
    <row r="39" spans="2:20" ht="18.95" customHeight="1" thickBot="1" x14ac:dyDescent="0.3">
      <c r="B39" s="103" t="s">
        <v>20</v>
      </c>
      <c r="C39" s="442"/>
      <c r="D39" s="1" t="s">
        <v>67</v>
      </c>
      <c r="E39" s="16" t="s">
        <v>39</v>
      </c>
      <c r="F39" s="408">
        <v>24</v>
      </c>
      <c r="G39" s="3">
        <f t="shared" si="8"/>
        <v>258.33384960000001</v>
      </c>
      <c r="H39" s="34">
        <f t="shared" si="9"/>
        <v>54250.108416000003</v>
      </c>
      <c r="I39" s="35" t="s">
        <v>40</v>
      </c>
      <c r="J39" s="42">
        <f t="shared" si="10"/>
        <v>13020</v>
      </c>
      <c r="K39" s="43">
        <v>445</v>
      </c>
      <c r="L39" s="31">
        <f t="shared" si="5"/>
        <v>5340</v>
      </c>
      <c r="M39" s="37">
        <f t="shared" si="11"/>
        <v>9.8432983009948641E-2</v>
      </c>
      <c r="N39" s="43">
        <f t="shared" si="12"/>
        <v>4340</v>
      </c>
      <c r="O39" s="38">
        <f t="shared" si="13"/>
        <v>7.9999840124190466E-2</v>
      </c>
      <c r="P39" s="36">
        <v>700</v>
      </c>
      <c r="Q39" s="39">
        <v>300</v>
      </c>
      <c r="R39" s="166" t="s">
        <v>28</v>
      </c>
      <c r="S39" s="15"/>
    </row>
    <row r="40" spans="2:20" ht="18.95" customHeight="1" thickBot="1" x14ac:dyDescent="0.3">
      <c r="B40" s="103" t="s">
        <v>20</v>
      </c>
      <c r="C40" s="442"/>
      <c r="D40" s="1" t="s">
        <v>68</v>
      </c>
      <c r="E40" s="16" t="s">
        <v>39</v>
      </c>
      <c r="F40" s="408">
        <v>24</v>
      </c>
      <c r="G40" s="3">
        <f t="shared" si="8"/>
        <v>258.33384960000001</v>
      </c>
      <c r="H40" s="34">
        <f t="shared" si="9"/>
        <v>54250.108416000003</v>
      </c>
      <c r="I40" s="35" t="s">
        <v>40</v>
      </c>
      <c r="J40" s="42">
        <f t="shared" si="10"/>
        <v>13020</v>
      </c>
      <c r="K40" s="43">
        <v>445</v>
      </c>
      <c r="L40" s="31">
        <f t="shared" si="5"/>
        <v>5340</v>
      </c>
      <c r="M40" s="37">
        <f t="shared" si="11"/>
        <v>9.8432983009948641E-2</v>
      </c>
      <c r="N40" s="43">
        <f t="shared" si="12"/>
        <v>4340</v>
      </c>
      <c r="O40" s="38">
        <f t="shared" si="13"/>
        <v>7.9999840124190466E-2</v>
      </c>
      <c r="P40" s="36">
        <v>700</v>
      </c>
      <c r="Q40" s="39">
        <v>300</v>
      </c>
      <c r="R40" s="166" t="s">
        <v>28</v>
      </c>
      <c r="S40" s="15"/>
    </row>
    <row r="41" spans="2:20" ht="18.95" customHeight="1" thickBot="1" x14ac:dyDescent="0.3">
      <c r="B41" s="103" t="s">
        <v>20</v>
      </c>
      <c r="C41" s="442"/>
      <c r="D41" s="1" t="s">
        <v>69</v>
      </c>
      <c r="E41" s="16" t="s">
        <v>39</v>
      </c>
      <c r="F41" s="408">
        <v>24</v>
      </c>
      <c r="G41" s="3">
        <f t="shared" si="8"/>
        <v>258.33384960000001</v>
      </c>
      <c r="H41" s="34">
        <f t="shared" si="9"/>
        <v>54250.108416000003</v>
      </c>
      <c r="I41" s="35" t="s">
        <v>40</v>
      </c>
      <c r="J41" s="42">
        <f t="shared" si="10"/>
        <v>13020</v>
      </c>
      <c r="K41" s="43">
        <v>445</v>
      </c>
      <c r="L41" s="31">
        <f t="shared" si="5"/>
        <v>5340</v>
      </c>
      <c r="M41" s="37">
        <f t="shared" si="11"/>
        <v>9.8432983009948641E-2</v>
      </c>
      <c r="N41" s="43">
        <f t="shared" si="12"/>
        <v>4340</v>
      </c>
      <c r="O41" s="38">
        <f t="shared" si="13"/>
        <v>7.9999840124190466E-2</v>
      </c>
      <c r="P41" s="36">
        <v>700</v>
      </c>
      <c r="Q41" s="39">
        <v>300</v>
      </c>
      <c r="R41" s="166" t="s">
        <v>28</v>
      </c>
      <c r="S41" s="15"/>
    </row>
    <row r="42" spans="2:20" ht="18.95" customHeight="1" thickBot="1" x14ac:dyDescent="0.3">
      <c r="B42" s="103" t="s">
        <v>20</v>
      </c>
      <c r="C42" s="442"/>
      <c r="D42" s="1" t="s">
        <v>70</v>
      </c>
      <c r="E42" s="16" t="s">
        <v>39</v>
      </c>
      <c r="F42" s="408">
        <v>24</v>
      </c>
      <c r="G42" s="3">
        <f t="shared" si="8"/>
        <v>258.33384960000001</v>
      </c>
      <c r="H42" s="34">
        <f t="shared" si="9"/>
        <v>54250.108416000003</v>
      </c>
      <c r="I42" s="35" t="s">
        <v>40</v>
      </c>
      <c r="J42" s="42">
        <f t="shared" si="10"/>
        <v>13020</v>
      </c>
      <c r="K42" s="43">
        <v>445</v>
      </c>
      <c r="L42" s="31">
        <f t="shared" si="5"/>
        <v>5340</v>
      </c>
      <c r="M42" s="37">
        <f t="shared" si="11"/>
        <v>9.8432983009948641E-2</v>
      </c>
      <c r="N42" s="43">
        <f t="shared" si="12"/>
        <v>4340</v>
      </c>
      <c r="O42" s="38">
        <f t="shared" si="13"/>
        <v>7.9999840124190466E-2</v>
      </c>
      <c r="P42" s="36">
        <v>700</v>
      </c>
      <c r="Q42" s="39">
        <v>300</v>
      </c>
      <c r="R42" s="166" t="s">
        <v>28</v>
      </c>
      <c r="S42" s="15"/>
    </row>
    <row r="43" spans="2:20" ht="18.95" customHeight="1" thickBot="1" x14ac:dyDescent="0.3">
      <c r="B43" s="103" t="s">
        <v>20</v>
      </c>
      <c r="C43" s="442"/>
      <c r="D43" s="1" t="s">
        <v>71</v>
      </c>
      <c r="E43" s="16" t="s">
        <v>39</v>
      </c>
      <c r="F43" s="408">
        <v>24</v>
      </c>
      <c r="G43" s="3">
        <f t="shared" si="8"/>
        <v>258.33384960000001</v>
      </c>
      <c r="H43" s="34">
        <f t="shared" si="9"/>
        <v>54250.108416000003</v>
      </c>
      <c r="I43" s="35" t="s">
        <v>40</v>
      </c>
      <c r="J43" s="42">
        <f t="shared" si="10"/>
        <v>13020</v>
      </c>
      <c r="K43" s="43">
        <v>445</v>
      </c>
      <c r="L43" s="31">
        <f>K43*12</f>
        <v>5340</v>
      </c>
      <c r="M43" s="37">
        <f t="shared" si="11"/>
        <v>9.8432983009948641E-2</v>
      </c>
      <c r="N43" s="43">
        <f t="shared" si="12"/>
        <v>4340</v>
      </c>
      <c r="O43" s="38">
        <f t="shared" si="13"/>
        <v>7.9999840124190466E-2</v>
      </c>
      <c r="P43" s="36">
        <v>700</v>
      </c>
      <c r="Q43" s="39">
        <v>300</v>
      </c>
      <c r="R43" s="166" t="s">
        <v>28</v>
      </c>
      <c r="S43" s="15"/>
    </row>
    <row r="44" spans="2:20" ht="18.95" customHeight="1" thickBot="1" x14ac:dyDescent="0.3">
      <c r="B44" s="103" t="s">
        <v>20</v>
      </c>
      <c r="C44" s="442"/>
      <c r="D44" s="1" t="s">
        <v>72</v>
      </c>
      <c r="E44" s="16" t="s">
        <v>39</v>
      </c>
      <c r="F44" s="408">
        <v>24</v>
      </c>
      <c r="G44" s="3">
        <f t="shared" si="8"/>
        <v>258.33384960000001</v>
      </c>
      <c r="H44" s="34">
        <f t="shared" si="9"/>
        <v>54250.108416000003</v>
      </c>
      <c r="I44" s="35" t="s">
        <v>40</v>
      </c>
      <c r="J44" s="42">
        <f t="shared" si="10"/>
        <v>13020</v>
      </c>
      <c r="K44" s="43">
        <v>445</v>
      </c>
      <c r="L44" s="31">
        <f t="shared" si="5"/>
        <v>5340</v>
      </c>
      <c r="M44" s="37">
        <f t="shared" si="11"/>
        <v>9.8432983009948641E-2</v>
      </c>
      <c r="N44" s="43">
        <f t="shared" si="12"/>
        <v>4340</v>
      </c>
      <c r="O44" s="38">
        <f t="shared" si="13"/>
        <v>7.9999840124190466E-2</v>
      </c>
      <c r="P44" s="36">
        <v>700</v>
      </c>
      <c r="Q44" s="39">
        <v>300</v>
      </c>
      <c r="R44" s="166" t="s">
        <v>28</v>
      </c>
      <c r="S44" s="15"/>
    </row>
    <row r="45" spans="2:20" ht="18.95" customHeight="1" thickBot="1" x14ac:dyDescent="0.3">
      <c r="B45" s="103" t="s">
        <v>20</v>
      </c>
      <c r="C45" s="442"/>
      <c r="D45" s="1" t="s">
        <v>73</v>
      </c>
      <c r="E45" s="16" t="s">
        <v>39</v>
      </c>
      <c r="F45" s="408">
        <v>24</v>
      </c>
      <c r="G45" s="3">
        <f t="shared" si="8"/>
        <v>258.33384960000001</v>
      </c>
      <c r="H45" s="34">
        <f t="shared" si="9"/>
        <v>54250.108416000003</v>
      </c>
      <c r="I45" s="35" t="s">
        <v>40</v>
      </c>
      <c r="J45" s="42">
        <f t="shared" si="10"/>
        <v>13020</v>
      </c>
      <c r="K45" s="43">
        <v>445</v>
      </c>
      <c r="L45" s="31">
        <f t="shared" si="5"/>
        <v>5340</v>
      </c>
      <c r="M45" s="37">
        <f t="shared" si="11"/>
        <v>9.8432983009948641E-2</v>
      </c>
      <c r="N45" s="43">
        <f t="shared" si="12"/>
        <v>4340</v>
      </c>
      <c r="O45" s="38">
        <f t="shared" si="13"/>
        <v>7.9999840124190466E-2</v>
      </c>
      <c r="P45" s="36">
        <v>700</v>
      </c>
      <c r="Q45" s="39">
        <v>300</v>
      </c>
      <c r="R45" s="166" t="s">
        <v>28</v>
      </c>
      <c r="S45" s="15"/>
    </row>
    <row r="46" spans="2:20" ht="18.95" customHeight="1" thickBot="1" x14ac:dyDescent="0.3">
      <c r="B46" s="103" t="s">
        <v>20</v>
      </c>
      <c r="C46" s="442"/>
      <c r="D46" s="1" t="s">
        <v>74</v>
      </c>
      <c r="E46" s="16" t="s">
        <v>39</v>
      </c>
      <c r="F46" s="408">
        <v>24</v>
      </c>
      <c r="G46" s="3">
        <f t="shared" si="8"/>
        <v>258.33384960000001</v>
      </c>
      <c r="H46" s="34">
        <f t="shared" si="9"/>
        <v>54250.108416000003</v>
      </c>
      <c r="I46" s="35" t="s">
        <v>40</v>
      </c>
      <c r="J46" s="42">
        <f t="shared" si="10"/>
        <v>13020</v>
      </c>
      <c r="K46" s="43">
        <v>445</v>
      </c>
      <c r="L46" s="31">
        <f t="shared" si="5"/>
        <v>5340</v>
      </c>
      <c r="M46" s="37">
        <f t="shared" si="11"/>
        <v>9.8432983009948641E-2</v>
      </c>
      <c r="N46" s="43">
        <f t="shared" si="12"/>
        <v>4340</v>
      </c>
      <c r="O46" s="38">
        <f t="shared" si="13"/>
        <v>7.9999840124190466E-2</v>
      </c>
      <c r="P46" s="36">
        <v>700</v>
      </c>
      <c r="Q46" s="39">
        <v>300</v>
      </c>
      <c r="R46" s="166" t="s">
        <v>28</v>
      </c>
      <c r="S46" s="15"/>
    </row>
    <row r="47" spans="2:20" ht="18.95" customHeight="1" thickBot="1" x14ac:dyDescent="0.3">
      <c r="B47" s="103" t="s">
        <v>20</v>
      </c>
      <c r="C47" s="442"/>
      <c r="D47" s="1" t="s">
        <v>75</v>
      </c>
      <c r="E47" s="16" t="s">
        <v>39</v>
      </c>
      <c r="F47" s="408">
        <v>24</v>
      </c>
      <c r="G47" s="3">
        <f t="shared" si="8"/>
        <v>258.33384960000001</v>
      </c>
      <c r="H47" s="34">
        <f t="shared" si="9"/>
        <v>54250.108416000003</v>
      </c>
      <c r="I47" s="35" t="s">
        <v>40</v>
      </c>
      <c r="J47" s="42">
        <f t="shared" si="10"/>
        <v>13020</v>
      </c>
      <c r="K47" s="43">
        <v>445</v>
      </c>
      <c r="L47" s="31">
        <f t="shared" si="5"/>
        <v>5340</v>
      </c>
      <c r="M47" s="37">
        <f t="shared" si="11"/>
        <v>9.8432983009948641E-2</v>
      </c>
      <c r="N47" s="43">
        <f t="shared" si="12"/>
        <v>4340</v>
      </c>
      <c r="O47" s="38">
        <f t="shared" si="13"/>
        <v>7.9999840124190466E-2</v>
      </c>
      <c r="P47" s="36">
        <v>700</v>
      </c>
      <c r="Q47" s="39">
        <v>300</v>
      </c>
      <c r="R47" s="166" t="s">
        <v>28</v>
      </c>
      <c r="S47" s="15"/>
    </row>
    <row r="48" spans="2:20" ht="18.95" customHeight="1" thickBot="1" x14ac:dyDescent="0.3">
      <c r="B48" s="103" t="s">
        <v>20</v>
      </c>
      <c r="C48" s="442"/>
      <c r="D48" s="1" t="s">
        <v>76</v>
      </c>
      <c r="E48" s="16" t="s">
        <v>39</v>
      </c>
      <c r="F48" s="408">
        <v>24</v>
      </c>
      <c r="G48" s="3">
        <f t="shared" si="8"/>
        <v>258.33384960000001</v>
      </c>
      <c r="H48" s="34">
        <f t="shared" si="9"/>
        <v>54250.108416000003</v>
      </c>
      <c r="I48" s="35" t="s">
        <v>40</v>
      </c>
      <c r="J48" s="42">
        <f t="shared" si="10"/>
        <v>13020</v>
      </c>
      <c r="K48" s="43">
        <v>445</v>
      </c>
      <c r="L48" s="31">
        <f t="shared" si="5"/>
        <v>5340</v>
      </c>
      <c r="M48" s="37">
        <f t="shared" si="11"/>
        <v>9.8432983009948641E-2</v>
      </c>
      <c r="N48" s="43">
        <f t="shared" si="12"/>
        <v>4340</v>
      </c>
      <c r="O48" s="38">
        <f t="shared" si="13"/>
        <v>7.9999840124190466E-2</v>
      </c>
      <c r="P48" s="36">
        <v>700</v>
      </c>
      <c r="Q48" s="39">
        <v>300</v>
      </c>
      <c r="R48" s="166" t="s">
        <v>28</v>
      </c>
      <c r="S48" s="15"/>
    </row>
    <row r="49" spans="2:19" ht="18.95" customHeight="1" thickBot="1" x14ac:dyDescent="0.3">
      <c r="B49" s="103" t="s">
        <v>20</v>
      </c>
      <c r="C49" s="442"/>
      <c r="D49" s="1" t="s">
        <v>77</v>
      </c>
      <c r="E49" s="16" t="s">
        <v>39</v>
      </c>
      <c r="F49" s="408">
        <v>24</v>
      </c>
      <c r="G49" s="3">
        <f t="shared" si="8"/>
        <v>258.33384960000001</v>
      </c>
      <c r="H49" s="34">
        <f t="shared" si="9"/>
        <v>54250.108416000003</v>
      </c>
      <c r="I49" s="35" t="s">
        <v>40</v>
      </c>
      <c r="J49" s="42">
        <f t="shared" si="10"/>
        <v>13020</v>
      </c>
      <c r="K49" s="43">
        <v>445</v>
      </c>
      <c r="L49" s="31">
        <f t="shared" si="5"/>
        <v>5340</v>
      </c>
      <c r="M49" s="37">
        <f t="shared" si="11"/>
        <v>9.8432983009948641E-2</v>
      </c>
      <c r="N49" s="43">
        <f t="shared" si="12"/>
        <v>4340</v>
      </c>
      <c r="O49" s="38">
        <f t="shared" si="13"/>
        <v>7.9999840124190466E-2</v>
      </c>
      <c r="P49" s="36">
        <v>700</v>
      </c>
      <c r="Q49" s="39">
        <v>300</v>
      </c>
      <c r="R49" s="167" t="s">
        <v>33</v>
      </c>
      <c r="S49" s="15"/>
    </row>
    <row r="50" spans="2:19" ht="18.95" customHeight="1" thickBot="1" x14ac:dyDescent="0.3">
      <c r="B50" s="103" t="s">
        <v>20</v>
      </c>
      <c r="C50" s="442"/>
      <c r="D50" s="1" t="s">
        <v>78</v>
      </c>
      <c r="E50" s="16" t="s">
        <v>39</v>
      </c>
      <c r="F50" s="408">
        <v>24</v>
      </c>
      <c r="G50" s="3">
        <f t="shared" si="8"/>
        <v>258.33384960000001</v>
      </c>
      <c r="H50" s="34">
        <f t="shared" si="9"/>
        <v>54250.108416000003</v>
      </c>
      <c r="I50" s="35" t="s">
        <v>40</v>
      </c>
      <c r="J50" s="42">
        <f t="shared" si="10"/>
        <v>13020</v>
      </c>
      <c r="K50" s="43">
        <v>445</v>
      </c>
      <c r="L50" s="31">
        <f t="shared" si="5"/>
        <v>5340</v>
      </c>
      <c r="M50" s="37">
        <f t="shared" si="11"/>
        <v>9.8432983009948641E-2</v>
      </c>
      <c r="N50" s="43">
        <f t="shared" si="12"/>
        <v>4340</v>
      </c>
      <c r="O50" s="38">
        <f t="shared" si="13"/>
        <v>7.9999840124190466E-2</v>
      </c>
      <c r="P50" s="36">
        <v>700</v>
      </c>
      <c r="Q50" s="39">
        <v>300</v>
      </c>
      <c r="R50" s="167" t="s">
        <v>33</v>
      </c>
      <c r="S50" s="15"/>
    </row>
    <row r="51" spans="2:19" ht="18.95" customHeight="1" thickBot="1" x14ac:dyDescent="0.3">
      <c r="B51" s="103" t="s">
        <v>20</v>
      </c>
      <c r="C51" s="442"/>
      <c r="D51" s="1" t="s">
        <v>79</v>
      </c>
      <c r="E51" s="16" t="s">
        <v>39</v>
      </c>
      <c r="F51" s="408">
        <v>24</v>
      </c>
      <c r="G51" s="3">
        <f t="shared" si="8"/>
        <v>258.33384960000001</v>
      </c>
      <c r="H51" s="34">
        <f t="shared" si="9"/>
        <v>54250.108416000003</v>
      </c>
      <c r="I51" s="35" t="s">
        <v>40</v>
      </c>
      <c r="J51" s="42">
        <f t="shared" si="10"/>
        <v>13020</v>
      </c>
      <c r="K51" s="43">
        <v>445</v>
      </c>
      <c r="L51" s="31">
        <f t="shared" si="5"/>
        <v>5340</v>
      </c>
      <c r="M51" s="37">
        <f t="shared" si="11"/>
        <v>9.8432983009948641E-2</v>
      </c>
      <c r="N51" s="43">
        <f t="shared" si="12"/>
        <v>4340</v>
      </c>
      <c r="O51" s="38">
        <f t="shared" si="13"/>
        <v>7.9999840124190466E-2</v>
      </c>
      <c r="P51" s="36">
        <v>700</v>
      </c>
      <c r="Q51" s="39">
        <v>300</v>
      </c>
      <c r="R51" s="167" t="s">
        <v>33</v>
      </c>
      <c r="S51" s="15"/>
    </row>
    <row r="52" spans="2:19" ht="18.95" customHeight="1" thickBot="1" x14ac:dyDescent="0.3">
      <c r="B52" s="103" t="s">
        <v>20</v>
      </c>
      <c r="C52" s="442"/>
      <c r="D52" s="1" t="s">
        <v>80</v>
      </c>
      <c r="E52" s="16" t="s">
        <v>39</v>
      </c>
      <c r="F52" s="408">
        <v>24</v>
      </c>
      <c r="G52" s="3">
        <f t="shared" si="8"/>
        <v>258.33384960000001</v>
      </c>
      <c r="H52" s="34">
        <f t="shared" si="9"/>
        <v>54250.108416000003</v>
      </c>
      <c r="I52" s="35" t="s">
        <v>40</v>
      </c>
      <c r="J52" s="42">
        <f t="shared" si="10"/>
        <v>13020</v>
      </c>
      <c r="K52" s="43">
        <v>445</v>
      </c>
      <c r="L52" s="31">
        <f>K52*12</f>
        <v>5340</v>
      </c>
      <c r="M52" s="37">
        <f t="shared" si="11"/>
        <v>9.8432983009948641E-2</v>
      </c>
      <c r="N52" s="43">
        <f t="shared" si="12"/>
        <v>4340</v>
      </c>
      <c r="O52" s="38">
        <f t="shared" si="13"/>
        <v>7.9999840124190466E-2</v>
      </c>
      <c r="P52" s="36">
        <v>700</v>
      </c>
      <c r="Q52" s="39">
        <v>300</v>
      </c>
      <c r="R52" s="167" t="s">
        <v>33</v>
      </c>
      <c r="S52" s="15"/>
    </row>
    <row r="53" spans="2:19" ht="18.95" customHeight="1" thickBot="1" x14ac:dyDescent="0.3">
      <c r="B53" s="103" t="s">
        <v>20</v>
      </c>
      <c r="C53" s="442"/>
      <c r="D53" s="1" t="s">
        <v>81</v>
      </c>
      <c r="E53" s="16" t="s">
        <v>39</v>
      </c>
      <c r="F53" s="408">
        <v>24</v>
      </c>
      <c r="G53" s="3">
        <f t="shared" si="8"/>
        <v>258.33384960000001</v>
      </c>
      <c r="H53" s="34">
        <f t="shared" si="9"/>
        <v>54250.108416000003</v>
      </c>
      <c r="I53" s="35" t="s">
        <v>40</v>
      </c>
      <c r="J53" s="42">
        <f t="shared" si="10"/>
        <v>13020</v>
      </c>
      <c r="K53" s="43">
        <v>445</v>
      </c>
      <c r="L53" s="31">
        <f t="shared" si="5"/>
        <v>5340</v>
      </c>
      <c r="M53" s="37">
        <f t="shared" si="11"/>
        <v>9.8432983009948641E-2</v>
      </c>
      <c r="N53" s="43">
        <f t="shared" si="12"/>
        <v>4340</v>
      </c>
      <c r="O53" s="38">
        <f t="shared" si="13"/>
        <v>7.9999840124190466E-2</v>
      </c>
      <c r="P53" s="36">
        <v>700</v>
      </c>
      <c r="Q53" s="39">
        <v>300</v>
      </c>
      <c r="R53" s="167" t="s">
        <v>33</v>
      </c>
      <c r="S53" s="15"/>
    </row>
    <row r="54" spans="2:19" ht="18.95" customHeight="1" thickBot="1" x14ac:dyDescent="0.3">
      <c r="B54" s="103" t="s">
        <v>20</v>
      </c>
      <c r="C54" s="442"/>
      <c r="D54" s="1" t="s">
        <v>82</v>
      </c>
      <c r="E54" s="16" t="s">
        <v>39</v>
      </c>
      <c r="F54" s="408">
        <v>24</v>
      </c>
      <c r="G54" s="3">
        <f t="shared" si="8"/>
        <v>258.33384960000001</v>
      </c>
      <c r="H54" s="34">
        <f t="shared" si="9"/>
        <v>54250.108416000003</v>
      </c>
      <c r="I54" s="35" t="s">
        <v>40</v>
      </c>
      <c r="J54" s="42">
        <f t="shared" si="10"/>
        <v>13020</v>
      </c>
      <c r="K54" s="43">
        <v>445</v>
      </c>
      <c r="L54" s="31">
        <f t="shared" si="5"/>
        <v>5340</v>
      </c>
      <c r="M54" s="37">
        <f t="shared" si="11"/>
        <v>9.8432983009948641E-2</v>
      </c>
      <c r="N54" s="43">
        <f t="shared" si="12"/>
        <v>4340</v>
      </c>
      <c r="O54" s="38">
        <f t="shared" si="13"/>
        <v>7.9999840124190466E-2</v>
      </c>
      <c r="P54" s="36">
        <v>700</v>
      </c>
      <c r="Q54" s="39">
        <v>300</v>
      </c>
      <c r="R54" s="167" t="s">
        <v>33</v>
      </c>
      <c r="S54" s="15"/>
    </row>
    <row r="55" spans="2:19" ht="18.95" customHeight="1" thickBot="1" x14ac:dyDescent="0.3">
      <c r="B55" s="103" t="s">
        <v>20</v>
      </c>
      <c r="C55" s="442"/>
      <c r="D55" s="1" t="s">
        <v>83</v>
      </c>
      <c r="E55" s="16" t="s">
        <v>39</v>
      </c>
      <c r="F55" s="408">
        <v>24</v>
      </c>
      <c r="G55" s="3">
        <f t="shared" si="8"/>
        <v>258.33384960000001</v>
      </c>
      <c r="H55" s="34">
        <f t="shared" si="9"/>
        <v>54250.108416000003</v>
      </c>
      <c r="I55" s="35" t="s">
        <v>40</v>
      </c>
      <c r="J55" s="42">
        <f t="shared" si="10"/>
        <v>13020</v>
      </c>
      <c r="K55" s="43">
        <v>445</v>
      </c>
      <c r="L55" s="31">
        <f t="shared" si="5"/>
        <v>5340</v>
      </c>
      <c r="M55" s="37">
        <f t="shared" si="11"/>
        <v>9.8432983009948641E-2</v>
      </c>
      <c r="N55" s="43">
        <f t="shared" si="12"/>
        <v>4340</v>
      </c>
      <c r="O55" s="38">
        <f t="shared" si="13"/>
        <v>7.9999840124190466E-2</v>
      </c>
      <c r="P55" s="36">
        <v>700</v>
      </c>
      <c r="Q55" s="39">
        <v>300</v>
      </c>
      <c r="R55" s="167" t="s">
        <v>33</v>
      </c>
      <c r="S55" s="15"/>
    </row>
    <row r="56" spans="2:19" ht="18.95" customHeight="1" thickBot="1" x14ac:dyDescent="0.3">
      <c r="B56" s="103" t="s">
        <v>20</v>
      </c>
      <c r="C56" s="442"/>
      <c r="D56" s="1" t="s">
        <v>84</v>
      </c>
      <c r="E56" s="16" t="s">
        <v>39</v>
      </c>
      <c r="F56" s="408">
        <v>24</v>
      </c>
      <c r="G56" s="3">
        <f t="shared" si="8"/>
        <v>258.33384960000001</v>
      </c>
      <c r="H56" s="34">
        <f t="shared" si="9"/>
        <v>54250.108416000003</v>
      </c>
      <c r="I56" s="35" t="s">
        <v>40</v>
      </c>
      <c r="J56" s="42">
        <f t="shared" si="10"/>
        <v>13020</v>
      </c>
      <c r="K56" s="43">
        <v>445</v>
      </c>
      <c r="L56" s="31">
        <f t="shared" si="5"/>
        <v>5340</v>
      </c>
      <c r="M56" s="37">
        <f t="shared" si="11"/>
        <v>9.8432983009948641E-2</v>
      </c>
      <c r="N56" s="43">
        <f t="shared" si="12"/>
        <v>4340</v>
      </c>
      <c r="O56" s="38">
        <f t="shared" si="13"/>
        <v>7.9999840124190466E-2</v>
      </c>
      <c r="P56" s="36">
        <v>700</v>
      </c>
      <c r="Q56" s="39">
        <v>300</v>
      </c>
      <c r="R56" s="166" t="s">
        <v>28</v>
      </c>
      <c r="S56" s="15"/>
    </row>
    <row r="57" spans="2:19" ht="18.95" customHeight="1" thickBot="1" x14ac:dyDescent="0.3">
      <c r="B57" s="103" t="s">
        <v>20</v>
      </c>
      <c r="C57" s="442"/>
      <c r="D57" s="1" t="s">
        <v>85</v>
      </c>
      <c r="E57" s="16" t="s">
        <v>39</v>
      </c>
      <c r="F57" s="408">
        <v>24</v>
      </c>
      <c r="G57" s="3">
        <f t="shared" si="8"/>
        <v>258.33384960000001</v>
      </c>
      <c r="H57" s="34">
        <f t="shared" si="9"/>
        <v>54250.108416000003</v>
      </c>
      <c r="I57" s="35" t="s">
        <v>40</v>
      </c>
      <c r="J57" s="42">
        <f t="shared" si="10"/>
        <v>13020</v>
      </c>
      <c r="K57" s="43">
        <v>445</v>
      </c>
      <c r="L57" s="31">
        <f t="shared" si="5"/>
        <v>5340</v>
      </c>
      <c r="M57" s="37">
        <f t="shared" si="11"/>
        <v>9.8432983009948641E-2</v>
      </c>
      <c r="N57" s="43">
        <f t="shared" si="12"/>
        <v>4340</v>
      </c>
      <c r="O57" s="38">
        <f t="shared" si="13"/>
        <v>7.9999840124190466E-2</v>
      </c>
      <c r="P57" s="36">
        <v>700</v>
      </c>
      <c r="Q57" s="39">
        <v>300</v>
      </c>
      <c r="R57" s="166" t="s">
        <v>28</v>
      </c>
      <c r="S57" s="15"/>
    </row>
    <row r="58" spans="2:19" ht="18.95" customHeight="1" thickBot="1" x14ac:dyDescent="0.3">
      <c r="B58" s="103" t="s">
        <v>20</v>
      </c>
      <c r="C58" s="442"/>
      <c r="D58" s="1" t="s">
        <v>86</v>
      </c>
      <c r="E58" s="16" t="s">
        <v>39</v>
      </c>
      <c r="F58" s="408">
        <v>24</v>
      </c>
      <c r="G58" s="3">
        <f t="shared" si="8"/>
        <v>258.33384960000001</v>
      </c>
      <c r="H58" s="34">
        <f t="shared" si="9"/>
        <v>54250.108416000003</v>
      </c>
      <c r="I58" s="35" t="s">
        <v>40</v>
      </c>
      <c r="J58" s="42">
        <f t="shared" si="10"/>
        <v>13020</v>
      </c>
      <c r="K58" s="43">
        <v>445</v>
      </c>
      <c r="L58" s="31">
        <f t="shared" si="5"/>
        <v>5340</v>
      </c>
      <c r="M58" s="37">
        <f t="shared" si="11"/>
        <v>9.8432983009948641E-2</v>
      </c>
      <c r="N58" s="43">
        <f t="shared" si="12"/>
        <v>4340</v>
      </c>
      <c r="O58" s="38">
        <f t="shared" si="13"/>
        <v>7.9999840124190466E-2</v>
      </c>
      <c r="P58" s="36">
        <v>700</v>
      </c>
      <c r="Q58" s="39">
        <v>300</v>
      </c>
      <c r="R58" s="166" t="s">
        <v>28</v>
      </c>
      <c r="S58" s="15"/>
    </row>
    <row r="59" spans="2:19" ht="18.95" customHeight="1" thickBot="1" x14ac:dyDescent="0.3">
      <c r="B59" s="103" t="s">
        <v>20</v>
      </c>
      <c r="C59" s="442"/>
      <c r="D59" s="1" t="s">
        <v>87</v>
      </c>
      <c r="E59" s="16" t="s">
        <v>39</v>
      </c>
      <c r="F59" s="408">
        <v>24</v>
      </c>
      <c r="G59" s="3">
        <f t="shared" si="8"/>
        <v>258.33384960000001</v>
      </c>
      <c r="H59" s="34">
        <f t="shared" si="9"/>
        <v>54250.108416000003</v>
      </c>
      <c r="I59" s="35" t="s">
        <v>40</v>
      </c>
      <c r="J59" s="42">
        <f t="shared" si="10"/>
        <v>13020</v>
      </c>
      <c r="K59" s="43">
        <v>445</v>
      </c>
      <c r="L59" s="31">
        <f t="shared" si="5"/>
        <v>5340</v>
      </c>
      <c r="M59" s="37">
        <f t="shared" si="11"/>
        <v>9.8432983009948641E-2</v>
      </c>
      <c r="N59" s="43">
        <f t="shared" si="12"/>
        <v>4340</v>
      </c>
      <c r="O59" s="38">
        <f t="shared" si="13"/>
        <v>7.9999840124190466E-2</v>
      </c>
      <c r="P59" s="36">
        <v>700</v>
      </c>
      <c r="Q59" s="39">
        <v>300</v>
      </c>
      <c r="R59" s="166" t="s">
        <v>28</v>
      </c>
      <c r="S59" s="15"/>
    </row>
    <row r="60" spans="2:19" ht="18.95" customHeight="1" thickBot="1" x14ac:dyDescent="0.3">
      <c r="B60" s="103" t="s">
        <v>20</v>
      </c>
      <c r="C60" s="442"/>
      <c r="D60" s="1" t="s">
        <v>88</v>
      </c>
      <c r="E60" s="16" t="s">
        <v>39</v>
      </c>
      <c r="F60" s="408">
        <v>24</v>
      </c>
      <c r="G60" s="3">
        <f t="shared" si="8"/>
        <v>258.33384960000001</v>
      </c>
      <c r="H60" s="34">
        <f t="shared" si="9"/>
        <v>54250.108416000003</v>
      </c>
      <c r="I60" s="35" t="s">
        <v>40</v>
      </c>
      <c r="J60" s="42">
        <f t="shared" si="10"/>
        <v>13020</v>
      </c>
      <c r="K60" s="43">
        <v>445</v>
      </c>
      <c r="L60" s="43">
        <f>K60*12</f>
        <v>5340</v>
      </c>
      <c r="M60" s="37">
        <f t="shared" si="11"/>
        <v>9.8432983009948641E-2</v>
      </c>
      <c r="N60" s="43">
        <f t="shared" si="12"/>
        <v>4340</v>
      </c>
      <c r="O60" s="38">
        <f t="shared" si="13"/>
        <v>7.9999840124190466E-2</v>
      </c>
      <c r="P60" s="36">
        <v>700</v>
      </c>
      <c r="Q60" s="39">
        <v>300</v>
      </c>
      <c r="R60" s="166" t="s">
        <v>28</v>
      </c>
      <c r="S60" s="15"/>
    </row>
    <row r="61" spans="2:19" ht="18.95" customHeight="1" thickBot="1" x14ac:dyDescent="0.3">
      <c r="B61" s="103" t="s">
        <v>20</v>
      </c>
      <c r="C61" s="442"/>
      <c r="D61" s="1" t="s">
        <v>89</v>
      </c>
      <c r="E61" s="16" t="s">
        <v>39</v>
      </c>
      <c r="F61" s="408">
        <v>24</v>
      </c>
      <c r="G61" s="3">
        <f t="shared" si="8"/>
        <v>258.33384960000001</v>
      </c>
      <c r="H61" s="34">
        <f t="shared" si="9"/>
        <v>54250.108416000003</v>
      </c>
      <c r="I61" s="35" t="s">
        <v>40</v>
      </c>
      <c r="J61" s="42">
        <f t="shared" si="10"/>
        <v>13020</v>
      </c>
      <c r="K61" s="43">
        <v>445</v>
      </c>
      <c r="L61" s="43">
        <f>K61*12</f>
        <v>5340</v>
      </c>
      <c r="M61" s="37">
        <f t="shared" si="11"/>
        <v>9.8432983009948641E-2</v>
      </c>
      <c r="N61" s="43">
        <f t="shared" si="12"/>
        <v>4340</v>
      </c>
      <c r="O61" s="38">
        <f t="shared" si="13"/>
        <v>7.9999840124190466E-2</v>
      </c>
      <c r="P61" s="36">
        <v>700</v>
      </c>
      <c r="Q61" s="39">
        <v>300</v>
      </c>
      <c r="R61" s="166" t="s">
        <v>28</v>
      </c>
      <c r="S61" s="15"/>
    </row>
    <row r="62" spans="2:19" ht="18.95" customHeight="1" thickBot="1" x14ac:dyDescent="0.3">
      <c r="B62" s="103" t="s">
        <v>20</v>
      </c>
      <c r="C62" s="442"/>
      <c r="D62" s="1" t="s">
        <v>90</v>
      </c>
      <c r="E62" s="16" t="s">
        <v>39</v>
      </c>
      <c r="F62" s="408">
        <v>24</v>
      </c>
      <c r="G62" s="3">
        <f t="shared" si="8"/>
        <v>258.33384960000001</v>
      </c>
      <c r="H62" s="34">
        <f t="shared" si="9"/>
        <v>54250.108416000003</v>
      </c>
      <c r="I62" s="35" t="s">
        <v>40</v>
      </c>
      <c r="J62" s="42">
        <f t="shared" si="10"/>
        <v>13020</v>
      </c>
      <c r="K62" s="43">
        <v>445</v>
      </c>
      <c r="L62" s="43">
        <f>K62*12</f>
        <v>5340</v>
      </c>
      <c r="M62" s="37">
        <f t="shared" si="11"/>
        <v>9.8432983009948641E-2</v>
      </c>
      <c r="N62" s="43">
        <f t="shared" si="12"/>
        <v>4340</v>
      </c>
      <c r="O62" s="38">
        <f t="shared" si="13"/>
        <v>7.9999840124190466E-2</v>
      </c>
      <c r="P62" s="36">
        <v>700</v>
      </c>
      <c r="Q62" s="39">
        <v>300</v>
      </c>
      <c r="R62" s="166" t="s">
        <v>28</v>
      </c>
      <c r="S62" s="15"/>
    </row>
    <row r="63" spans="2:19" ht="18.95" customHeight="1" thickBot="1" x14ac:dyDescent="0.3">
      <c r="B63" s="103" t="s">
        <v>20</v>
      </c>
      <c r="C63" s="442"/>
      <c r="D63" s="1" t="s">
        <v>91</v>
      </c>
      <c r="E63" s="16" t="s">
        <v>39</v>
      </c>
      <c r="F63" s="408">
        <v>24</v>
      </c>
      <c r="G63" s="3">
        <f t="shared" si="8"/>
        <v>258.33384960000001</v>
      </c>
      <c r="H63" s="34">
        <f t="shared" si="9"/>
        <v>54250.108416000003</v>
      </c>
      <c r="I63" s="35" t="s">
        <v>40</v>
      </c>
      <c r="J63" s="42">
        <f t="shared" si="10"/>
        <v>13020</v>
      </c>
      <c r="K63" s="43">
        <v>445</v>
      </c>
      <c r="L63" s="43">
        <f>K63*12</f>
        <v>5340</v>
      </c>
      <c r="M63" s="37">
        <f t="shared" si="11"/>
        <v>9.8432983009948641E-2</v>
      </c>
      <c r="N63" s="43">
        <f t="shared" si="12"/>
        <v>4340</v>
      </c>
      <c r="O63" s="38">
        <f t="shared" si="13"/>
        <v>7.9999840124190466E-2</v>
      </c>
      <c r="P63" s="36">
        <v>700</v>
      </c>
      <c r="Q63" s="39">
        <v>300</v>
      </c>
      <c r="R63" s="167" t="s">
        <v>33</v>
      </c>
      <c r="S63" s="15"/>
    </row>
    <row r="64" spans="2:19" ht="18.95" customHeight="1" thickBot="1" x14ac:dyDescent="0.3">
      <c r="B64" s="103" t="s">
        <v>20</v>
      </c>
      <c r="C64" s="442"/>
      <c r="D64" s="1" t="s">
        <v>92</v>
      </c>
      <c r="E64" s="16" t="s">
        <v>39</v>
      </c>
      <c r="F64" s="408">
        <v>24</v>
      </c>
      <c r="G64" s="3">
        <f t="shared" si="8"/>
        <v>258.33384960000001</v>
      </c>
      <c r="H64" s="34">
        <f t="shared" si="9"/>
        <v>54250.108416000003</v>
      </c>
      <c r="I64" s="35" t="s">
        <v>40</v>
      </c>
      <c r="J64" s="42">
        <f t="shared" si="10"/>
        <v>13020</v>
      </c>
      <c r="K64" s="43">
        <v>445</v>
      </c>
      <c r="L64" s="43">
        <f t="shared" ref="L64:L129" si="14">K64*12</f>
        <v>5340</v>
      </c>
      <c r="M64" s="37">
        <f t="shared" si="11"/>
        <v>9.8432983009948641E-2</v>
      </c>
      <c r="N64" s="43">
        <f t="shared" si="12"/>
        <v>4340</v>
      </c>
      <c r="O64" s="38">
        <f t="shared" si="13"/>
        <v>7.9999840124190466E-2</v>
      </c>
      <c r="P64" s="36">
        <v>700</v>
      </c>
      <c r="Q64" s="39">
        <v>300</v>
      </c>
      <c r="R64" s="167" t="s">
        <v>33</v>
      </c>
      <c r="S64" s="15"/>
    </row>
    <row r="65" spans="2:19" ht="18.95" customHeight="1" thickBot="1" x14ac:dyDescent="0.3">
      <c r="B65" s="103" t="s">
        <v>20</v>
      </c>
      <c r="C65" s="442"/>
      <c r="D65" s="1" t="s">
        <v>93</v>
      </c>
      <c r="E65" s="16" t="s">
        <v>39</v>
      </c>
      <c r="F65" s="408">
        <v>24</v>
      </c>
      <c r="G65" s="3">
        <f t="shared" si="8"/>
        <v>258.33384960000001</v>
      </c>
      <c r="H65" s="34">
        <f t="shared" si="9"/>
        <v>54250.108416000003</v>
      </c>
      <c r="I65" s="35" t="s">
        <v>40</v>
      </c>
      <c r="J65" s="42">
        <f t="shared" si="10"/>
        <v>13020</v>
      </c>
      <c r="K65" s="43">
        <v>445</v>
      </c>
      <c r="L65" s="43">
        <f t="shared" si="14"/>
        <v>5340</v>
      </c>
      <c r="M65" s="37">
        <f t="shared" si="11"/>
        <v>9.8432983009948641E-2</v>
      </c>
      <c r="N65" s="43">
        <f t="shared" si="12"/>
        <v>4340</v>
      </c>
      <c r="O65" s="38">
        <f t="shared" si="13"/>
        <v>7.9999840124190466E-2</v>
      </c>
      <c r="P65" s="36">
        <v>700</v>
      </c>
      <c r="Q65" s="39">
        <v>300</v>
      </c>
      <c r="R65" s="167" t="s">
        <v>33</v>
      </c>
      <c r="S65" s="15"/>
    </row>
    <row r="66" spans="2:19" ht="18.95" customHeight="1" thickBot="1" x14ac:dyDescent="0.3">
      <c r="B66" s="103" t="s">
        <v>20</v>
      </c>
      <c r="C66" s="442"/>
      <c r="D66" s="1" t="s">
        <v>94</v>
      </c>
      <c r="E66" s="16" t="s">
        <v>39</v>
      </c>
      <c r="F66" s="408">
        <v>24</v>
      </c>
      <c r="G66" s="3">
        <f t="shared" si="8"/>
        <v>258.33384960000001</v>
      </c>
      <c r="H66" s="34">
        <f t="shared" si="9"/>
        <v>54250.108416000003</v>
      </c>
      <c r="I66" s="35" t="s">
        <v>40</v>
      </c>
      <c r="J66" s="42">
        <f t="shared" si="10"/>
        <v>13020</v>
      </c>
      <c r="K66" s="43">
        <v>445</v>
      </c>
      <c r="L66" s="43">
        <f t="shared" si="14"/>
        <v>5340</v>
      </c>
      <c r="M66" s="37">
        <f t="shared" si="11"/>
        <v>9.8432983009948641E-2</v>
      </c>
      <c r="N66" s="43">
        <f t="shared" si="12"/>
        <v>4340</v>
      </c>
      <c r="O66" s="38">
        <f t="shared" si="13"/>
        <v>7.9999840124190466E-2</v>
      </c>
      <c r="P66" s="36">
        <v>700</v>
      </c>
      <c r="Q66" s="39">
        <v>300</v>
      </c>
      <c r="R66" s="167" t="s">
        <v>33</v>
      </c>
      <c r="S66" s="15"/>
    </row>
    <row r="67" spans="2:19" ht="18.95" customHeight="1" thickBot="1" x14ac:dyDescent="0.3">
      <c r="B67" s="103" t="s">
        <v>20</v>
      </c>
      <c r="C67" s="442"/>
      <c r="D67" s="1" t="s">
        <v>95</v>
      </c>
      <c r="E67" s="16" t="s">
        <v>39</v>
      </c>
      <c r="F67" s="408">
        <v>24</v>
      </c>
      <c r="G67" s="3">
        <f t="shared" si="8"/>
        <v>258.33384960000001</v>
      </c>
      <c r="H67" s="34">
        <f t="shared" si="9"/>
        <v>54250.108416000003</v>
      </c>
      <c r="I67" s="35" t="s">
        <v>40</v>
      </c>
      <c r="J67" s="42">
        <f t="shared" si="10"/>
        <v>13020</v>
      </c>
      <c r="K67" s="43">
        <v>445</v>
      </c>
      <c r="L67" s="43">
        <f t="shared" si="14"/>
        <v>5340</v>
      </c>
      <c r="M67" s="37">
        <f t="shared" si="11"/>
        <v>9.8432983009948641E-2</v>
      </c>
      <c r="N67" s="43">
        <f t="shared" si="12"/>
        <v>4340</v>
      </c>
      <c r="O67" s="38">
        <f t="shared" si="13"/>
        <v>7.9999840124190466E-2</v>
      </c>
      <c r="P67" s="36">
        <v>700</v>
      </c>
      <c r="Q67" s="39">
        <v>300</v>
      </c>
      <c r="R67" s="167" t="s">
        <v>33</v>
      </c>
      <c r="S67" s="15"/>
    </row>
    <row r="68" spans="2:19" ht="18.95" customHeight="1" thickBot="1" x14ac:dyDescent="0.3">
      <c r="B68" s="103" t="s">
        <v>20</v>
      </c>
      <c r="C68" s="442"/>
      <c r="D68" s="1" t="s">
        <v>96</v>
      </c>
      <c r="E68" s="16" t="s">
        <v>39</v>
      </c>
      <c r="F68" s="408">
        <v>24</v>
      </c>
      <c r="G68" s="3">
        <f t="shared" ref="G68:G133" si="15">F68*10.7639104</f>
        <v>258.33384960000001</v>
      </c>
      <c r="H68" s="34">
        <f t="shared" si="9"/>
        <v>54250.108416000003</v>
      </c>
      <c r="I68" s="35" t="s">
        <v>40</v>
      </c>
      <c r="J68" s="42">
        <f t="shared" si="10"/>
        <v>13020</v>
      </c>
      <c r="K68" s="43">
        <v>445</v>
      </c>
      <c r="L68" s="43">
        <f t="shared" si="14"/>
        <v>5340</v>
      </c>
      <c r="M68" s="37">
        <f t="shared" si="11"/>
        <v>9.8432983009948641E-2</v>
      </c>
      <c r="N68" s="43">
        <f t="shared" si="12"/>
        <v>4340</v>
      </c>
      <c r="O68" s="38">
        <f t="shared" si="13"/>
        <v>7.9999840124190466E-2</v>
      </c>
      <c r="P68" s="36">
        <v>700</v>
      </c>
      <c r="Q68" s="39">
        <v>300</v>
      </c>
      <c r="R68" s="167" t="s">
        <v>33</v>
      </c>
      <c r="S68" s="15"/>
    </row>
    <row r="69" spans="2:19" ht="18.95" customHeight="1" thickBot="1" x14ac:dyDescent="0.3">
      <c r="B69" s="103" t="s">
        <v>20</v>
      </c>
      <c r="C69" s="442"/>
      <c r="D69" s="1" t="s">
        <v>97</v>
      </c>
      <c r="E69" s="16" t="s">
        <v>39</v>
      </c>
      <c r="F69" s="408">
        <v>24</v>
      </c>
      <c r="G69" s="3">
        <f t="shared" si="15"/>
        <v>258.33384960000001</v>
      </c>
      <c r="H69" s="34">
        <f t="shared" si="9"/>
        <v>54250.108416000003</v>
      </c>
      <c r="I69" s="35" t="s">
        <v>40</v>
      </c>
      <c r="J69" s="42">
        <f t="shared" si="10"/>
        <v>13020</v>
      </c>
      <c r="K69" s="43">
        <v>445</v>
      </c>
      <c r="L69" s="43">
        <f t="shared" si="14"/>
        <v>5340</v>
      </c>
      <c r="M69" s="37">
        <f t="shared" si="11"/>
        <v>9.8432983009948641E-2</v>
      </c>
      <c r="N69" s="43">
        <f t="shared" si="12"/>
        <v>4340</v>
      </c>
      <c r="O69" s="38">
        <f t="shared" si="13"/>
        <v>7.9999840124190466E-2</v>
      </c>
      <c r="P69" s="36">
        <v>700</v>
      </c>
      <c r="Q69" s="39">
        <v>300</v>
      </c>
      <c r="R69" s="167" t="s">
        <v>33</v>
      </c>
      <c r="S69" s="15"/>
    </row>
    <row r="70" spans="2:19" ht="18.95" customHeight="1" thickBot="1" x14ac:dyDescent="0.3">
      <c r="B70" s="103" t="s">
        <v>20</v>
      </c>
      <c r="C70" s="442"/>
      <c r="D70" s="1" t="s">
        <v>98</v>
      </c>
      <c r="E70" s="16" t="s">
        <v>39</v>
      </c>
      <c r="F70" s="408">
        <v>24</v>
      </c>
      <c r="G70" s="3">
        <f t="shared" si="15"/>
        <v>258.33384960000001</v>
      </c>
      <c r="H70" s="34">
        <f t="shared" si="9"/>
        <v>54250.108416000003</v>
      </c>
      <c r="I70" s="35" t="s">
        <v>40</v>
      </c>
      <c r="J70" s="42">
        <f t="shared" si="10"/>
        <v>13020</v>
      </c>
      <c r="K70" s="43">
        <v>445</v>
      </c>
      <c r="L70" s="43">
        <f t="shared" si="14"/>
        <v>5340</v>
      </c>
      <c r="M70" s="37">
        <f t="shared" si="11"/>
        <v>9.8432983009948641E-2</v>
      </c>
      <c r="N70" s="43">
        <f t="shared" si="12"/>
        <v>4340</v>
      </c>
      <c r="O70" s="38">
        <f t="shared" si="13"/>
        <v>7.9999840124190466E-2</v>
      </c>
      <c r="P70" s="36">
        <v>700</v>
      </c>
      <c r="Q70" s="39">
        <v>300</v>
      </c>
      <c r="R70" s="167" t="s">
        <v>33</v>
      </c>
      <c r="S70" s="15"/>
    </row>
    <row r="71" spans="2:19" ht="18.95" customHeight="1" thickBot="1" x14ac:dyDescent="0.3">
      <c r="B71" s="103" t="s">
        <v>20</v>
      </c>
      <c r="C71" s="442"/>
      <c r="D71" s="1" t="s">
        <v>99</v>
      </c>
      <c r="E71" s="16" t="s">
        <v>39</v>
      </c>
      <c r="F71" s="408">
        <v>24</v>
      </c>
      <c r="G71" s="3">
        <f t="shared" si="15"/>
        <v>258.33384960000001</v>
      </c>
      <c r="H71" s="34">
        <f t="shared" si="9"/>
        <v>54250.108416000003</v>
      </c>
      <c r="I71" s="35" t="s">
        <v>40</v>
      </c>
      <c r="J71" s="42">
        <f t="shared" si="10"/>
        <v>13020</v>
      </c>
      <c r="K71" s="43">
        <v>445</v>
      </c>
      <c r="L71" s="43">
        <f t="shared" si="14"/>
        <v>5340</v>
      </c>
      <c r="M71" s="37">
        <f t="shared" si="11"/>
        <v>9.8432983009948641E-2</v>
      </c>
      <c r="N71" s="43">
        <f t="shared" si="12"/>
        <v>4340</v>
      </c>
      <c r="O71" s="38">
        <f t="shared" si="13"/>
        <v>7.9999840124190466E-2</v>
      </c>
      <c r="P71" s="36">
        <v>700</v>
      </c>
      <c r="Q71" s="39">
        <v>300</v>
      </c>
      <c r="R71" s="167" t="s">
        <v>33</v>
      </c>
      <c r="S71" s="15"/>
    </row>
    <row r="72" spans="2:19" ht="18.95" customHeight="1" thickBot="1" x14ac:dyDescent="0.3">
      <c r="B72" s="103" t="s">
        <v>20</v>
      </c>
      <c r="C72" s="442"/>
      <c r="D72" s="1" t="s">
        <v>100</v>
      </c>
      <c r="E72" s="16" t="s">
        <v>39</v>
      </c>
      <c r="F72" s="408">
        <v>24</v>
      </c>
      <c r="G72" s="3">
        <f t="shared" si="15"/>
        <v>258.33384960000001</v>
      </c>
      <c r="H72" s="34">
        <f t="shared" si="9"/>
        <v>54250.108416000003</v>
      </c>
      <c r="I72" s="35" t="s">
        <v>40</v>
      </c>
      <c r="J72" s="42">
        <f t="shared" si="10"/>
        <v>13020</v>
      </c>
      <c r="K72" s="43">
        <v>445</v>
      </c>
      <c r="L72" s="43">
        <f t="shared" si="14"/>
        <v>5340</v>
      </c>
      <c r="M72" s="37">
        <f t="shared" si="11"/>
        <v>9.8432983009948641E-2</v>
      </c>
      <c r="N72" s="43">
        <f t="shared" si="12"/>
        <v>4340</v>
      </c>
      <c r="O72" s="38">
        <f t="shared" si="13"/>
        <v>7.9999840124190466E-2</v>
      </c>
      <c r="P72" s="36">
        <v>700</v>
      </c>
      <c r="Q72" s="39">
        <v>300</v>
      </c>
      <c r="R72" s="167" t="s">
        <v>33</v>
      </c>
      <c r="S72" s="15"/>
    </row>
    <row r="73" spans="2:19" ht="18.95" customHeight="1" thickBot="1" x14ac:dyDescent="0.3">
      <c r="B73" s="103" t="s">
        <v>20</v>
      </c>
      <c r="C73" s="442"/>
      <c r="D73" s="1" t="s">
        <v>101</v>
      </c>
      <c r="E73" s="16" t="s">
        <v>39</v>
      </c>
      <c r="F73" s="408">
        <v>24</v>
      </c>
      <c r="G73" s="3">
        <f t="shared" si="15"/>
        <v>258.33384960000001</v>
      </c>
      <c r="H73" s="34">
        <f t="shared" si="9"/>
        <v>54250.108416000003</v>
      </c>
      <c r="I73" s="35" t="s">
        <v>40</v>
      </c>
      <c r="J73" s="42">
        <f t="shared" si="10"/>
        <v>13020</v>
      </c>
      <c r="K73" s="43">
        <v>445</v>
      </c>
      <c r="L73" s="43">
        <f t="shared" si="14"/>
        <v>5340</v>
      </c>
      <c r="M73" s="37">
        <f t="shared" si="11"/>
        <v>9.8432983009948641E-2</v>
      </c>
      <c r="N73" s="43">
        <f t="shared" si="12"/>
        <v>4340</v>
      </c>
      <c r="O73" s="38">
        <f t="shared" si="13"/>
        <v>7.9999840124190466E-2</v>
      </c>
      <c r="P73" s="36">
        <v>700</v>
      </c>
      <c r="Q73" s="39">
        <v>300</v>
      </c>
      <c r="R73" s="167" t="s">
        <v>33</v>
      </c>
    </row>
    <row r="74" spans="2:19" ht="18.95" customHeight="1" thickBot="1" x14ac:dyDescent="0.3">
      <c r="B74" s="103" t="s">
        <v>20</v>
      </c>
      <c r="C74" s="442"/>
      <c r="D74" s="1" t="s">
        <v>102</v>
      </c>
      <c r="E74" s="16" t="s">
        <v>39</v>
      </c>
      <c r="F74" s="408">
        <v>24</v>
      </c>
      <c r="G74" s="3">
        <f t="shared" si="15"/>
        <v>258.33384960000001</v>
      </c>
      <c r="H74" s="34">
        <f t="shared" si="9"/>
        <v>54250.108416000003</v>
      </c>
      <c r="I74" s="35" t="s">
        <v>40</v>
      </c>
      <c r="J74" s="42">
        <f t="shared" si="10"/>
        <v>13020</v>
      </c>
      <c r="K74" s="43">
        <v>445</v>
      </c>
      <c r="L74" s="43">
        <f t="shared" si="14"/>
        <v>5340</v>
      </c>
      <c r="M74" s="37">
        <f t="shared" si="11"/>
        <v>9.8432983009948641E-2</v>
      </c>
      <c r="N74" s="43">
        <f t="shared" si="12"/>
        <v>4340</v>
      </c>
      <c r="O74" s="38">
        <f t="shared" si="13"/>
        <v>7.9999840124190466E-2</v>
      </c>
      <c r="P74" s="36">
        <v>700</v>
      </c>
      <c r="Q74" s="39">
        <v>300</v>
      </c>
      <c r="R74" s="167" t="s">
        <v>33</v>
      </c>
    </row>
    <row r="75" spans="2:19" ht="18.95" customHeight="1" thickBot="1" x14ac:dyDescent="0.3">
      <c r="B75" s="103" t="s">
        <v>20</v>
      </c>
      <c r="C75" s="442"/>
      <c r="D75" s="1" t="s">
        <v>103</v>
      </c>
      <c r="E75" s="16" t="s">
        <v>39</v>
      </c>
      <c r="F75" s="408">
        <v>28</v>
      </c>
      <c r="G75" s="3">
        <f t="shared" si="15"/>
        <v>301.38949120000001</v>
      </c>
      <c r="H75" s="34">
        <f t="shared" si="9"/>
        <v>63291.793151999998</v>
      </c>
      <c r="I75" s="35" t="s">
        <v>40</v>
      </c>
      <c r="J75" s="42">
        <f t="shared" si="10"/>
        <v>15180</v>
      </c>
      <c r="K75" s="43">
        <v>505</v>
      </c>
      <c r="L75" s="43">
        <f t="shared" si="14"/>
        <v>6060</v>
      </c>
      <c r="M75" s="37">
        <f t="shared" si="11"/>
        <v>9.5747010760881032E-2</v>
      </c>
      <c r="N75" s="43">
        <f t="shared" si="12"/>
        <v>5060</v>
      </c>
      <c r="O75" s="38">
        <f t="shared" si="13"/>
        <v>7.9947174001659738E-2</v>
      </c>
      <c r="P75" s="36">
        <v>700</v>
      </c>
      <c r="Q75" s="39">
        <v>300</v>
      </c>
      <c r="R75" s="167" t="s">
        <v>33</v>
      </c>
    </row>
    <row r="76" spans="2:19" ht="18.95" customHeight="1" thickBot="1" x14ac:dyDescent="0.3">
      <c r="B76" s="103" t="s">
        <v>20</v>
      </c>
      <c r="C76" s="442"/>
      <c r="D76" s="1" t="s">
        <v>104</v>
      </c>
      <c r="E76" s="16" t="s">
        <v>39</v>
      </c>
      <c r="F76" s="408">
        <v>24</v>
      </c>
      <c r="G76" s="3">
        <f t="shared" si="15"/>
        <v>258.33384960000001</v>
      </c>
      <c r="H76" s="34">
        <f t="shared" si="9"/>
        <v>54250.108416000003</v>
      </c>
      <c r="I76" s="35" t="s">
        <v>40</v>
      </c>
      <c r="J76" s="42">
        <f t="shared" si="10"/>
        <v>13020</v>
      </c>
      <c r="K76" s="43">
        <v>445</v>
      </c>
      <c r="L76" s="43">
        <f t="shared" si="14"/>
        <v>5340</v>
      </c>
      <c r="M76" s="37">
        <f t="shared" si="11"/>
        <v>9.8432983009948641E-2</v>
      </c>
      <c r="N76" s="43">
        <f t="shared" si="12"/>
        <v>4340</v>
      </c>
      <c r="O76" s="38">
        <f t="shared" si="13"/>
        <v>7.9999840124190466E-2</v>
      </c>
      <c r="P76" s="36">
        <v>700</v>
      </c>
      <c r="Q76" s="39">
        <v>300</v>
      </c>
      <c r="R76" s="167" t="s">
        <v>33</v>
      </c>
    </row>
    <row r="77" spans="2:19" ht="18.95" customHeight="1" thickBot="1" x14ac:dyDescent="0.3">
      <c r="B77" s="103" t="s">
        <v>20</v>
      </c>
      <c r="C77" s="442"/>
      <c r="D77" s="1" t="s">
        <v>105</v>
      </c>
      <c r="E77" s="16" t="s">
        <v>39</v>
      </c>
      <c r="F77" s="408">
        <v>26</v>
      </c>
      <c r="G77" s="3">
        <f t="shared" si="15"/>
        <v>279.86167039999998</v>
      </c>
      <c r="H77" s="34">
        <f t="shared" si="9"/>
        <v>58770.950783999993</v>
      </c>
      <c r="I77" s="35" t="s">
        <v>40</v>
      </c>
      <c r="J77" s="42">
        <f t="shared" si="10"/>
        <v>14100</v>
      </c>
      <c r="K77" s="43">
        <v>475</v>
      </c>
      <c r="L77" s="43">
        <f t="shared" si="14"/>
        <v>5700</v>
      </c>
      <c r="M77" s="37">
        <f t="shared" si="11"/>
        <v>9.6986690260450703E-2</v>
      </c>
      <c r="N77" s="43">
        <f t="shared" si="12"/>
        <v>4700</v>
      </c>
      <c r="O77" s="38">
        <f t="shared" si="13"/>
        <v>7.9971481442827771E-2</v>
      </c>
      <c r="P77" s="36">
        <v>700</v>
      </c>
      <c r="Q77" s="39">
        <v>300</v>
      </c>
      <c r="R77" s="167" t="s">
        <v>33</v>
      </c>
    </row>
    <row r="78" spans="2:19" ht="18.95" customHeight="1" x14ac:dyDescent="0.25">
      <c r="B78" s="315" t="s">
        <v>20</v>
      </c>
      <c r="C78" s="443"/>
      <c r="D78" s="1" t="s">
        <v>106</v>
      </c>
      <c r="E78" s="2" t="s">
        <v>39</v>
      </c>
      <c r="F78" s="410">
        <v>26</v>
      </c>
      <c r="G78" s="3">
        <f t="shared" si="15"/>
        <v>279.86167039999998</v>
      </c>
      <c r="H78" s="31">
        <f t="shared" si="9"/>
        <v>58770.950783999993</v>
      </c>
      <c r="I78" s="23" t="s">
        <v>40</v>
      </c>
      <c r="J78" s="31">
        <f t="shared" si="10"/>
        <v>14100</v>
      </c>
      <c r="K78" s="31">
        <v>475</v>
      </c>
      <c r="L78" s="31">
        <f t="shared" si="14"/>
        <v>5700</v>
      </c>
      <c r="M78" s="5">
        <f t="shared" si="11"/>
        <v>9.6986690260450703E-2</v>
      </c>
      <c r="N78" s="31">
        <f t="shared" si="12"/>
        <v>4700</v>
      </c>
      <c r="O78" s="6">
        <f t="shared" si="13"/>
        <v>7.9971481442827771E-2</v>
      </c>
      <c r="P78" s="4">
        <v>700</v>
      </c>
      <c r="Q78" s="7">
        <v>300</v>
      </c>
      <c r="R78" s="316" t="s">
        <v>33</v>
      </c>
    </row>
    <row r="79" spans="2:19" s="189" customFormat="1" ht="18.95" customHeight="1" x14ac:dyDescent="0.25">
      <c r="B79" s="305"/>
      <c r="C79" s="306"/>
      <c r="D79" s="185" t="s">
        <v>106</v>
      </c>
      <c r="E79" s="244" t="s">
        <v>107</v>
      </c>
      <c r="F79" s="243">
        <f>SUM(F3:F78)</f>
        <v>2041</v>
      </c>
      <c r="G79" s="186">
        <f>SUM(G3:G78)</f>
        <v>21969.141126399991</v>
      </c>
      <c r="H79" s="187">
        <f>SUM(H3:H78)</f>
        <v>4676071.9922623988</v>
      </c>
      <c r="I79" s="188"/>
      <c r="J79" s="187">
        <f>SUM(J3:J78)</f>
        <v>1122540</v>
      </c>
      <c r="K79" s="187"/>
      <c r="L79" s="187">
        <f>SUM(L3:L78)</f>
        <v>450180</v>
      </c>
      <c r="M79" s="241">
        <f t="shared" si="11"/>
        <v>9.6273111437318107E-2</v>
      </c>
      <c r="N79" s="187">
        <f>SUM(N3:N78)</f>
        <v>374180</v>
      </c>
      <c r="O79" s="242">
        <f t="shared" si="13"/>
        <v>8.0020153799848254E-2</v>
      </c>
      <c r="P79" s="269"/>
      <c r="Q79" s="49"/>
      <c r="R79" s="270"/>
    </row>
    <row r="80" spans="2:19" s="189" customFormat="1" ht="18.95" customHeight="1" x14ac:dyDescent="0.25">
      <c r="B80" s="305"/>
      <c r="C80" s="306"/>
      <c r="D80" s="185"/>
      <c r="E80" s="244" t="s">
        <v>108</v>
      </c>
      <c r="F80" s="243"/>
      <c r="G80" s="186"/>
      <c r="H80" s="187"/>
      <c r="I80" s="188"/>
      <c r="J80" s="187"/>
      <c r="K80" s="187"/>
      <c r="L80" s="187"/>
      <c r="M80" s="241"/>
      <c r="N80" s="187"/>
      <c r="O80" s="242"/>
      <c r="P80" s="269"/>
      <c r="Q80" s="49"/>
      <c r="R80" s="270"/>
    </row>
    <row r="81" spans="2:19" ht="18.95" customHeight="1" x14ac:dyDescent="0.25">
      <c r="B81" s="315" t="s">
        <v>20</v>
      </c>
      <c r="C81" s="442" t="s">
        <v>109</v>
      </c>
      <c r="D81" s="1" t="s">
        <v>110</v>
      </c>
      <c r="E81" s="2" t="s">
        <v>39</v>
      </c>
      <c r="F81" s="286">
        <v>25</v>
      </c>
      <c r="G81" s="3">
        <f t="shared" si="15"/>
        <v>269.09775999999999</v>
      </c>
      <c r="H81" s="31">
        <f>G81*220</f>
        <v>59201.5072</v>
      </c>
      <c r="I81" s="204" t="s">
        <v>40</v>
      </c>
      <c r="J81" s="31">
        <f>N81*3</f>
        <v>14280</v>
      </c>
      <c r="K81" s="31">
        <v>480</v>
      </c>
      <c r="L81" s="31">
        <f t="shared" si="14"/>
        <v>5760</v>
      </c>
      <c r="M81" s="5">
        <f>L81/H81</f>
        <v>9.729482022376619E-2</v>
      </c>
      <c r="N81" s="31">
        <f>L81-(P81+Q81)</f>
        <v>4760</v>
      </c>
      <c r="O81" s="6">
        <f>N81/H81</f>
        <v>8.0403358379362341E-2</v>
      </c>
      <c r="P81" s="4">
        <v>700</v>
      </c>
      <c r="Q81" s="7">
        <v>300</v>
      </c>
      <c r="R81" s="314" t="s">
        <v>24</v>
      </c>
      <c r="S81" s="15"/>
    </row>
    <row r="82" spans="2:19" ht="18.95" customHeight="1" x14ac:dyDescent="0.25">
      <c r="B82" s="304" t="s">
        <v>20</v>
      </c>
      <c r="C82" s="442"/>
      <c r="D82" s="1" t="s">
        <v>111</v>
      </c>
      <c r="E82" s="2" t="s">
        <v>39</v>
      </c>
      <c r="F82" s="286">
        <v>25</v>
      </c>
      <c r="G82" s="3">
        <f t="shared" si="15"/>
        <v>269.09775999999999</v>
      </c>
      <c r="H82" s="31">
        <f>G82*220</f>
        <v>59201.5072</v>
      </c>
      <c r="I82" s="23" t="s">
        <v>40</v>
      </c>
      <c r="J82" s="31">
        <f>N82*3</f>
        <v>14280</v>
      </c>
      <c r="K82" s="31">
        <v>480</v>
      </c>
      <c r="L82" s="31">
        <f t="shared" si="14"/>
        <v>5760</v>
      </c>
      <c r="M82" s="5">
        <f>L82/H82</f>
        <v>9.729482022376619E-2</v>
      </c>
      <c r="N82" s="31">
        <f t="shared" ref="N82:N145" si="16">L82-(P82+Q82)</f>
        <v>4760</v>
      </c>
      <c r="O82" s="6">
        <f>N82/H82</f>
        <v>8.0403358379362341E-2</v>
      </c>
      <c r="P82" s="4">
        <v>700</v>
      </c>
      <c r="Q82" s="7">
        <v>300</v>
      </c>
      <c r="R82" s="314" t="s">
        <v>24</v>
      </c>
      <c r="S82" s="15"/>
    </row>
    <row r="83" spans="2:19" ht="18.95" customHeight="1" thickBot="1" x14ac:dyDescent="0.3">
      <c r="B83" s="103" t="s">
        <v>20</v>
      </c>
      <c r="C83" s="442"/>
      <c r="D83" s="307" t="s">
        <v>112</v>
      </c>
      <c r="E83" s="28" t="s">
        <v>39</v>
      </c>
      <c r="F83" s="293">
        <v>25</v>
      </c>
      <c r="G83" s="294">
        <f t="shared" si="15"/>
        <v>269.09775999999999</v>
      </c>
      <c r="H83" s="30">
        <f>G83*220</f>
        <v>59201.5072</v>
      </c>
      <c r="I83" s="209" t="s">
        <v>40</v>
      </c>
      <c r="J83" s="210">
        <f t="shared" ref="J83:J146" si="17">N83*3</f>
        <v>14280</v>
      </c>
      <c r="K83" s="211">
        <v>480</v>
      </c>
      <c r="L83" s="211">
        <f t="shared" si="14"/>
        <v>5760</v>
      </c>
      <c r="M83" s="212">
        <f t="shared" ref="M83:M146" si="18">L83/H83</f>
        <v>9.729482022376619E-2</v>
      </c>
      <c r="N83" s="211">
        <f t="shared" si="16"/>
        <v>4760</v>
      </c>
      <c r="O83" s="213">
        <f t="shared" ref="O83:O146" si="19">N83/H83</f>
        <v>8.0403358379362341E-2</v>
      </c>
      <c r="P83" s="214">
        <v>700</v>
      </c>
      <c r="Q83" s="215">
        <v>300</v>
      </c>
      <c r="R83" s="165" t="s">
        <v>24</v>
      </c>
      <c r="S83" s="15"/>
    </row>
    <row r="84" spans="2:19" ht="18.95" customHeight="1" thickBot="1" x14ac:dyDescent="0.3">
      <c r="B84" s="103" t="s">
        <v>20</v>
      </c>
      <c r="C84" s="442"/>
      <c r="D84" s="309" t="s">
        <v>113</v>
      </c>
      <c r="E84" s="295" t="s">
        <v>114</v>
      </c>
      <c r="F84" s="286">
        <v>31</v>
      </c>
      <c r="G84" s="3">
        <f t="shared" si="15"/>
        <v>333.68122240000002</v>
      </c>
      <c r="H84" s="21">
        <f t="shared" ref="H84:H92" si="20">G84*210+I84</f>
        <v>80073.056704000002</v>
      </c>
      <c r="I84" s="23">
        <v>10000</v>
      </c>
      <c r="J84" s="45">
        <f t="shared" si="17"/>
        <v>19320</v>
      </c>
      <c r="K84" s="31">
        <v>620</v>
      </c>
      <c r="L84" s="31">
        <f t="shared" si="14"/>
        <v>7440</v>
      </c>
      <c r="M84" s="5">
        <f t="shared" si="18"/>
        <v>9.2915149068217587E-2</v>
      </c>
      <c r="N84" s="31">
        <f t="shared" si="16"/>
        <v>6440</v>
      </c>
      <c r="O84" s="6">
        <f t="shared" si="19"/>
        <v>8.0426553763349631E-2</v>
      </c>
      <c r="P84" s="4">
        <v>700</v>
      </c>
      <c r="Q84" s="7">
        <v>300</v>
      </c>
      <c r="R84" s="165" t="s">
        <v>24</v>
      </c>
      <c r="S84" s="15"/>
    </row>
    <row r="85" spans="2:19" ht="18.95" customHeight="1" thickBot="1" x14ac:dyDescent="0.3">
      <c r="B85" s="103" t="s">
        <v>20</v>
      </c>
      <c r="C85" s="442"/>
      <c r="D85" s="310" t="s">
        <v>115</v>
      </c>
      <c r="E85" s="296" t="s">
        <v>114</v>
      </c>
      <c r="F85" s="286">
        <v>44</v>
      </c>
      <c r="G85" s="3">
        <f t="shared" si="15"/>
        <v>473.61205760000001</v>
      </c>
      <c r="H85" s="21">
        <f>G85*205+I85</f>
        <v>107090.471808</v>
      </c>
      <c r="I85" s="23">
        <v>10000</v>
      </c>
      <c r="J85" s="45">
        <f t="shared" si="17"/>
        <v>25800</v>
      </c>
      <c r="K85" s="31">
        <v>800</v>
      </c>
      <c r="L85" s="31">
        <f t="shared" si="14"/>
        <v>9600</v>
      </c>
      <c r="M85" s="5">
        <f t="shared" si="18"/>
        <v>8.9643829538930547E-2</v>
      </c>
      <c r="N85" s="31">
        <f t="shared" si="16"/>
        <v>8600</v>
      </c>
      <c r="O85" s="6">
        <f t="shared" si="19"/>
        <v>8.0305930628625288E-2</v>
      </c>
      <c r="P85" s="4">
        <v>700</v>
      </c>
      <c r="Q85" s="7">
        <v>300</v>
      </c>
      <c r="R85" s="166" t="s">
        <v>28</v>
      </c>
      <c r="S85" s="15"/>
    </row>
    <row r="86" spans="2:19" ht="18.95" customHeight="1" thickBot="1" x14ac:dyDescent="0.3">
      <c r="B86" s="103" t="s">
        <v>20</v>
      </c>
      <c r="C86" s="442"/>
      <c r="D86" s="310" t="s">
        <v>116</v>
      </c>
      <c r="E86" s="296" t="s">
        <v>114</v>
      </c>
      <c r="F86" s="286">
        <v>35</v>
      </c>
      <c r="G86" s="3">
        <f t="shared" si="15"/>
        <v>376.73686400000003</v>
      </c>
      <c r="H86" s="21">
        <f t="shared" si="20"/>
        <v>89114.741440000013</v>
      </c>
      <c r="I86" s="23">
        <v>10000</v>
      </c>
      <c r="J86" s="45">
        <f t="shared" si="17"/>
        <v>21480</v>
      </c>
      <c r="K86" s="31">
        <v>680</v>
      </c>
      <c r="L86" s="31">
        <f t="shared" si="14"/>
        <v>8160</v>
      </c>
      <c r="M86" s="5">
        <f t="shared" si="18"/>
        <v>9.1567341925062301E-2</v>
      </c>
      <c r="N86" s="31">
        <f t="shared" si="16"/>
        <v>7160</v>
      </c>
      <c r="O86" s="6">
        <f t="shared" si="19"/>
        <v>8.0345853944049764E-2</v>
      </c>
      <c r="P86" s="4">
        <v>700</v>
      </c>
      <c r="Q86" s="7">
        <v>300</v>
      </c>
      <c r="R86" s="166" t="s">
        <v>28</v>
      </c>
      <c r="S86" s="15"/>
    </row>
    <row r="87" spans="2:19" ht="18.95" customHeight="1" thickBot="1" x14ac:dyDescent="0.3">
      <c r="B87" s="103" t="s">
        <v>20</v>
      </c>
      <c r="C87" s="442"/>
      <c r="D87" s="310" t="s">
        <v>117</v>
      </c>
      <c r="E87" s="296" t="s">
        <v>114</v>
      </c>
      <c r="F87" s="286">
        <v>35</v>
      </c>
      <c r="G87" s="3">
        <f t="shared" si="15"/>
        <v>376.73686400000003</v>
      </c>
      <c r="H87" s="21">
        <f t="shared" si="20"/>
        <v>89114.741440000013</v>
      </c>
      <c r="I87" s="23">
        <v>10000</v>
      </c>
      <c r="J87" s="45">
        <f t="shared" si="17"/>
        <v>21480</v>
      </c>
      <c r="K87" s="31">
        <v>680</v>
      </c>
      <c r="L87" s="31">
        <f t="shared" si="14"/>
        <v>8160</v>
      </c>
      <c r="M87" s="5">
        <f t="shared" si="18"/>
        <v>9.1567341925062301E-2</v>
      </c>
      <c r="N87" s="31">
        <f t="shared" si="16"/>
        <v>7160</v>
      </c>
      <c r="O87" s="6">
        <f t="shared" si="19"/>
        <v>8.0345853944049764E-2</v>
      </c>
      <c r="P87" s="4">
        <v>700</v>
      </c>
      <c r="Q87" s="7">
        <v>300</v>
      </c>
      <c r="R87" s="166" t="s">
        <v>28</v>
      </c>
      <c r="S87" s="15"/>
    </row>
    <row r="88" spans="2:19" ht="18.95" customHeight="1" thickBot="1" x14ac:dyDescent="0.3">
      <c r="B88" s="103" t="s">
        <v>20</v>
      </c>
      <c r="C88" s="442"/>
      <c r="D88" s="310" t="s">
        <v>118</v>
      </c>
      <c r="E88" s="296" t="s">
        <v>114</v>
      </c>
      <c r="F88" s="286">
        <v>35</v>
      </c>
      <c r="G88" s="3">
        <f t="shared" si="15"/>
        <v>376.73686400000003</v>
      </c>
      <c r="H88" s="21">
        <f t="shared" si="20"/>
        <v>89114.741440000013</v>
      </c>
      <c r="I88" s="23">
        <v>10000</v>
      </c>
      <c r="J88" s="45">
        <f t="shared" si="17"/>
        <v>21480</v>
      </c>
      <c r="K88" s="31">
        <v>680</v>
      </c>
      <c r="L88" s="31">
        <f t="shared" si="14"/>
        <v>8160</v>
      </c>
      <c r="M88" s="5">
        <f t="shared" si="18"/>
        <v>9.1567341925062301E-2</v>
      </c>
      <c r="N88" s="31">
        <f t="shared" si="16"/>
        <v>7160</v>
      </c>
      <c r="O88" s="6">
        <f t="shared" si="19"/>
        <v>8.0345853944049764E-2</v>
      </c>
      <c r="P88" s="4">
        <v>700</v>
      </c>
      <c r="Q88" s="7">
        <v>300</v>
      </c>
      <c r="R88" s="166" t="s">
        <v>28</v>
      </c>
      <c r="S88" s="15"/>
    </row>
    <row r="89" spans="2:19" ht="18.95" customHeight="1" thickBot="1" x14ac:dyDescent="0.3">
      <c r="B89" s="103" t="s">
        <v>20</v>
      </c>
      <c r="C89" s="442"/>
      <c r="D89" s="310" t="s">
        <v>119</v>
      </c>
      <c r="E89" s="296" t="s">
        <v>114</v>
      </c>
      <c r="F89" s="286">
        <v>35</v>
      </c>
      <c r="G89" s="3">
        <f t="shared" si="15"/>
        <v>376.73686400000003</v>
      </c>
      <c r="H89" s="21">
        <f t="shared" si="20"/>
        <v>89114.741440000013</v>
      </c>
      <c r="I89" s="23">
        <v>10000</v>
      </c>
      <c r="J89" s="45">
        <f t="shared" si="17"/>
        <v>21480</v>
      </c>
      <c r="K89" s="31">
        <v>680</v>
      </c>
      <c r="L89" s="31">
        <f t="shared" si="14"/>
        <v>8160</v>
      </c>
      <c r="M89" s="5">
        <f t="shared" si="18"/>
        <v>9.1567341925062301E-2</v>
      </c>
      <c r="N89" s="31">
        <f t="shared" si="16"/>
        <v>7160</v>
      </c>
      <c r="O89" s="6">
        <f t="shared" si="19"/>
        <v>8.0345853944049764E-2</v>
      </c>
      <c r="P89" s="4">
        <v>700</v>
      </c>
      <c r="Q89" s="7">
        <v>300</v>
      </c>
      <c r="R89" s="166" t="s">
        <v>28</v>
      </c>
      <c r="S89" s="15"/>
    </row>
    <row r="90" spans="2:19" ht="18.95" customHeight="1" thickBot="1" x14ac:dyDescent="0.3">
      <c r="B90" s="103" t="s">
        <v>20</v>
      </c>
      <c r="C90" s="442"/>
      <c r="D90" s="310" t="s">
        <v>120</v>
      </c>
      <c r="E90" s="296" t="s">
        <v>114</v>
      </c>
      <c r="F90" s="286">
        <v>35</v>
      </c>
      <c r="G90" s="3">
        <f t="shared" si="15"/>
        <v>376.73686400000003</v>
      </c>
      <c r="H90" s="21">
        <f t="shared" si="20"/>
        <v>89114.741440000013</v>
      </c>
      <c r="I90" s="23">
        <v>10000</v>
      </c>
      <c r="J90" s="45">
        <f t="shared" si="17"/>
        <v>21480</v>
      </c>
      <c r="K90" s="31">
        <v>680</v>
      </c>
      <c r="L90" s="31">
        <f t="shared" si="14"/>
        <v>8160</v>
      </c>
      <c r="M90" s="5">
        <f t="shared" si="18"/>
        <v>9.1567341925062301E-2</v>
      </c>
      <c r="N90" s="31">
        <f t="shared" si="16"/>
        <v>7160</v>
      </c>
      <c r="O90" s="6">
        <f t="shared" si="19"/>
        <v>8.0345853944049764E-2</v>
      </c>
      <c r="P90" s="4">
        <v>700</v>
      </c>
      <c r="Q90" s="7">
        <v>300</v>
      </c>
      <c r="R90" s="166" t="s">
        <v>28</v>
      </c>
      <c r="S90" s="15"/>
    </row>
    <row r="91" spans="2:19" ht="18.95" customHeight="1" thickBot="1" x14ac:dyDescent="0.3">
      <c r="B91" s="103" t="s">
        <v>20</v>
      </c>
      <c r="C91" s="442"/>
      <c r="D91" s="310" t="s">
        <v>121</v>
      </c>
      <c r="E91" s="296" t="s">
        <v>114</v>
      </c>
      <c r="F91" s="286">
        <v>40</v>
      </c>
      <c r="G91" s="3">
        <f t="shared" si="15"/>
        <v>430.55641600000001</v>
      </c>
      <c r="H91" s="21">
        <f t="shared" si="20"/>
        <v>100416.84736</v>
      </c>
      <c r="I91" s="23">
        <v>10000</v>
      </c>
      <c r="J91" s="45">
        <f t="shared" si="17"/>
        <v>24000</v>
      </c>
      <c r="K91" s="31">
        <v>750</v>
      </c>
      <c r="L91" s="31">
        <f t="shared" si="14"/>
        <v>9000</v>
      </c>
      <c r="M91" s="5">
        <f t="shared" si="18"/>
        <v>8.9626394739664536E-2</v>
      </c>
      <c r="N91" s="31">
        <f t="shared" si="16"/>
        <v>8000</v>
      </c>
      <c r="O91" s="6">
        <f t="shared" si="19"/>
        <v>7.9667906435257355E-2</v>
      </c>
      <c r="P91" s="4">
        <v>700</v>
      </c>
      <c r="Q91" s="7">
        <v>300</v>
      </c>
      <c r="R91" s="166" t="s">
        <v>28</v>
      </c>
      <c r="S91" s="15"/>
    </row>
    <row r="92" spans="2:19" ht="18.95" customHeight="1" thickBot="1" x14ac:dyDescent="0.3">
      <c r="B92" s="103" t="s">
        <v>20</v>
      </c>
      <c r="C92" s="442"/>
      <c r="D92" s="310" t="s">
        <v>122</v>
      </c>
      <c r="E92" s="296" t="s">
        <v>114</v>
      </c>
      <c r="F92" s="286">
        <v>30</v>
      </c>
      <c r="G92" s="3">
        <f t="shared" si="15"/>
        <v>322.91731200000004</v>
      </c>
      <c r="H92" s="21">
        <f t="shared" si="20"/>
        <v>77812.635520000011</v>
      </c>
      <c r="I92" s="24">
        <v>10000</v>
      </c>
      <c r="J92" s="45">
        <f t="shared" si="17"/>
        <v>18600</v>
      </c>
      <c r="K92" s="31">
        <v>600</v>
      </c>
      <c r="L92" s="31">
        <f t="shared" si="14"/>
        <v>7200</v>
      </c>
      <c r="M92" s="5">
        <f t="shared" si="18"/>
        <v>9.2529959329669537E-2</v>
      </c>
      <c r="N92" s="31">
        <f t="shared" si="16"/>
        <v>6200</v>
      </c>
      <c r="O92" s="6">
        <f t="shared" si="19"/>
        <v>7.9678576089437653E-2</v>
      </c>
      <c r="P92" s="4">
        <v>700</v>
      </c>
      <c r="Q92" s="7">
        <v>300</v>
      </c>
      <c r="R92" s="165" t="s">
        <v>24</v>
      </c>
      <c r="S92" s="15"/>
    </row>
    <row r="93" spans="2:19" ht="18.95" customHeight="1" thickBot="1" x14ac:dyDescent="0.3">
      <c r="B93" s="103" t="s">
        <v>20</v>
      </c>
      <c r="C93" s="442"/>
      <c r="D93" s="310" t="s">
        <v>123</v>
      </c>
      <c r="E93" s="16" t="s">
        <v>39</v>
      </c>
      <c r="F93" s="286">
        <v>25</v>
      </c>
      <c r="G93" s="3">
        <f t="shared" si="15"/>
        <v>269.09775999999999</v>
      </c>
      <c r="H93" s="30">
        <f>G93*220</f>
        <v>59201.5072</v>
      </c>
      <c r="I93" s="23" t="s">
        <v>40</v>
      </c>
      <c r="J93" s="45">
        <f t="shared" si="17"/>
        <v>14280</v>
      </c>
      <c r="K93" s="31">
        <v>480</v>
      </c>
      <c r="L93" s="31">
        <f t="shared" si="14"/>
        <v>5760</v>
      </c>
      <c r="M93" s="5">
        <f t="shared" si="18"/>
        <v>9.729482022376619E-2</v>
      </c>
      <c r="N93" s="31">
        <f t="shared" si="16"/>
        <v>4760</v>
      </c>
      <c r="O93" s="6">
        <f t="shared" si="19"/>
        <v>8.0403358379362341E-2</v>
      </c>
      <c r="P93" s="4">
        <v>700</v>
      </c>
      <c r="Q93" s="7">
        <v>300</v>
      </c>
      <c r="R93" s="165" t="s">
        <v>24</v>
      </c>
      <c r="S93" s="15"/>
    </row>
    <row r="94" spans="2:19" ht="18.95" customHeight="1" thickBot="1" x14ac:dyDescent="0.3">
      <c r="B94" s="103" t="s">
        <v>20</v>
      </c>
      <c r="C94" s="442"/>
      <c r="D94" s="310" t="s">
        <v>124</v>
      </c>
      <c r="E94" s="16" t="s">
        <v>39</v>
      </c>
      <c r="F94" s="286">
        <v>25</v>
      </c>
      <c r="G94" s="3">
        <f t="shared" si="15"/>
        <v>269.09775999999999</v>
      </c>
      <c r="H94" s="30">
        <f>G94*220</f>
        <v>59201.5072</v>
      </c>
      <c r="I94" s="23" t="s">
        <v>40</v>
      </c>
      <c r="J94" s="45">
        <f t="shared" si="17"/>
        <v>14280</v>
      </c>
      <c r="K94" s="31">
        <v>480</v>
      </c>
      <c r="L94" s="31">
        <f t="shared" si="14"/>
        <v>5760</v>
      </c>
      <c r="M94" s="5">
        <f t="shared" si="18"/>
        <v>9.729482022376619E-2</v>
      </c>
      <c r="N94" s="31">
        <f t="shared" si="16"/>
        <v>4760</v>
      </c>
      <c r="O94" s="6">
        <f t="shared" si="19"/>
        <v>8.0403358379362341E-2</v>
      </c>
      <c r="P94" s="4">
        <v>700</v>
      </c>
      <c r="Q94" s="7">
        <v>300</v>
      </c>
      <c r="R94" s="165" t="s">
        <v>24</v>
      </c>
      <c r="S94" s="15"/>
    </row>
    <row r="95" spans="2:19" ht="18.95" customHeight="1" thickBot="1" x14ac:dyDescent="0.3">
      <c r="B95" s="103" t="s">
        <v>20</v>
      </c>
      <c r="C95" s="442"/>
      <c r="D95" s="310" t="s">
        <v>125</v>
      </c>
      <c r="E95" s="296" t="s">
        <v>114</v>
      </c>
      <c r="F95" s="286">
        <v>49</v>
      </c>
      <c r="G95" s="3">
        <f t="shared" si="15"/>
        <v>527.4316096</v>
      </c>
      <c r="H95" s="21">
        <f>G95*205+I95</f>
        <v>118123.479968</v>
      </c>
      <c r="I95" s="24">
        <v>10000</v>
      </c>
      <c r="J95" s="45">
        <f t="shared" si="17"/>
        <v>28320</v>
      </c>
      <c r="K95" s="31">
        <v>870</v>
      </c>
      <c r="L95" s="31">
        <f t="shared" si="14"/>
        <v>10440</v>
      </c>
      <c r="M95" s="5">
        <f t="shared" si="18"/>
        <v>8.8382089681308298E-2</v>
      </c>
      <c r="N95" s="31">
        <f t="shared" si="16"/>
        <v>9440</v>
      </c>
      <c r="O95" s="6">
        <f t="shared" si="19"/>
        <v>7.9916372278884124E-2</v>
      </c>
      <c r="P95" s="4">
        <v>700</v>
      </c>
      <c r="Q95" s="7">
        <v>300</v>
      </c>
      <c r="R95" s="166" t="s">
        <v>28</v>
      </c>
      <c r="S95" s="15"/>
    </row>
    <row r="96" spans="2:19" ht="18.95" customHeight="1" thickBot="1" x14ac:dyDescent="0.3">
      <c r="B96" s="103" t="s">
        <v>20</v>
      </c>
      <c r="C96" s="442"/>
      <c r="D96" s="310" t="s">
        <v>126</v>
      </c>
      <c r="E96" s="296" t="s">
        <v>114</v>
      </c>
      <c r="F96" s="286">
        <v>35</v>
      </c>
      <c r="G96" s="3">
        <f t="shared" si="15"/>
        <v>376.73686400000003</v>
      </c>
      <c r="H96" s="21">
        <f>G96*210+I96</f>
        <v>89114.741440000013</v>
      </c>
      <c r="I96" s="24">
        <v>10000</v>
      </c>
      <c r="J96" s="45">
        <f t="shared" si="17"/>
        <v>21480</v>
      </c>
      <c r="K96" s="31">
        <v>680</v>
      </c>
      <c r="L96" s="31">
        <f t="shared" si="14"/>
        <v>8160</v>
      </c>
      <c r="M96" s="5">
        <f t="shared" si="18"/>
        <v>9.1567341925062301E-2</v>
      </c>
      <c r="N96" s="31">
        <f t="shared" si="16"/>
        <v>7160</v>
      </c>
      <c r="O96" s="6">
        <f t="shared" si="19"/>
        <v>8.0345853944049764E-2</v>
      </c>
      <c r="P96" s="4">
        <v>700</v>
      </c>
      <c r="Q96" s="7">
        <v>300</v>
      </c>
      <c r="R96" s="166" t="s">
        <v>28</v>
      </c>
      <c r="S96" s="15"/>
    </row>
    <row r="97" spans="2:19" ht="18.95" customHeight="1" thickBot="1" x14ac:dyDescent="0.3">
      <c r="B97" s="103" t="s">
        <v>20</v>
      </c>
      <c r="C97" s="442"/>
      <c r="D97" s="310" t="s">
        <v>127</v>
      </c>
      <c r="E97" s="296" t="s">
        <v>114</v>
      </c>
      <c r="F97" s="286">
        <v>35</v>
      </c>
      <c r="G97" s="3">
        <f t="shared" si="15"/>
        <v>376.73686400000003</v>
      </c>
      <c r="H97" s="21">
        <f>G97*210+I97</f>
        <v>89114.741440000013</v>
      </c>
      <c r="I97" s="24">
        <v>10000</v>
      </c>
      <c r="J97" s="45">
        <f t="shared" si="17"/>
        <v>21480</v>
      </c>
      <c r="K97" s="31">
        <v>680</v>
      </c>
      <c r="L97" s="31">
        <f t="shared" si="14"/>
        <v>8160</v>
      </c>
      <c r="M97" s="5">
        <f t="shared" si="18"/>
        <v>9.1567341925062301E-2</v>
      </c>
      <c r="N97" s="31">
        <f t="shared" si="16"/>
        <v>7160</v>
      </c>
      <c r="O97" s="6">
        <f t="shared" si="19"/>
        <v>8.0345853944049764E-2</v>
      </c>
      <c r="P97" s="4">
        <v>700</v>
      </c>
      <c r="Q97" s="7">
        <v>300</v>
      </c>
      <c r="R97" s="166" t="s">
        <v>28</v>
      </c>
      <c r="S97" s="15"/>
    </row>
    <row r="98" spans="2:19" ht="18.95" customHeight="1" thickBot="1" x14ac:dyDescent="0.3">
      <c r="B98" s="103" t="s">
        <v>20</v>
      </c>
      <c r="C98" s="442"/>
      <c r="D98" s="310" t="s">
        <v>128</v>
      </c>
      <c r="E98" s="296" t="s">
        <v>114</v>
      </c>
      <c r="F98" s="286">
        <v>35</v>
      </c>
      <c r="G98" s="3">
        <f t="shared" si="15"/>
        <v>376.73686400000003</v>
      </c>
      <c r="H98" s="21">
        <f>G98*210+I98</f>
        <v>89114.741440000013</v>
      </c>
      <c r="I98" s="24">
        <v>10000</v>
      </c>
      <c r="J98" s="45">
        <f t="shared" si="17"/>
        <v>21480</v>
      </c>
      <c r="K98" s="31">
        <v>680</v>
      </c>
      <c r="L98" s="31">
        <f t="shared" si="14"/>
        <v>8160</v>
      </c>
      <c r="M98" s="5">
        <f t="shared" si="18"/>
        <v>9.1567341925062301E-2</v>
      </c>
      <c r="N98" s="31">
        <f t="shared" si="16"/>
        <v>7160</v>
      </c>
      <c r="O98" s="6">
        <f t="shared" si="19"/>
        <v>8.0345853944049764E-2</v>
      </c>
      <c r="P98" s="4">
        <v>700</v>
      </c>
      <c r="Q98" s="7">
        <v>300</v>
      </c>
      <c r="R98" s="166" t="s">
        <v>28</v>
      </c>
      <c r="S98" s="15"/>
    </row>
    <row r="99" spans="2:19" ht="18.95" customHeight="1" thickBot="1" x14ac:dyDescent="0.3">
      <c r="B99" s="103" t="s">
        <v>20</v>
      </c>
      <c r="C99" s="442"/>
      <c r="D99" s="310" t="s">
        <v>129</v>
      </c>
      <c r="E99" s="296" t="s">
        <v>114</v>
      </c>
      <c r="F99" s="286">
        <v>44</v>
      </c>
      <c r="G99" s="3">
        <f t="shared" si="15"/>
        <v>473.61205760000001</v>
      </c>
      <c r="H99" s="21">
        <f>G99*205+I99</f>
        <v>107090.471808</v>
      </c>
      <c r="I99" s="24">
        <v>10000</v>
      </c>
      <c r="J99" s="45">
        <f t="shared" si="17"/>
        <v>25800</v>
      </c>
      <c r="K99" s="31">
        <v>800</v>
      </c>
      <c r="L99" s="31">
        <f t="shared" si="14"/>
        <v>9600</v>
      </c>
      <c r="M99" s="5">
        <f t="shared" si="18"/>
        <v>8.9643829538930547E-2</v>
      </c>
      <c r="N99" s="31">
        <f t="shared" si="16"/>
        <v>8600</v>
      </c>
      <c r="O99" s="6">
        <f t="shared" si="19"/>
        <v>8.0305930628625288E-2</v>
      </c>
      <c r="P99" s="4">
        <v>700</v>
      </c>
      <c r="Q99" s="7">
        <v>300</v>
      </c>
      <c r="R99" s="166" t="s">
        <v>28</v>
      </c>
      <c r="S99" s="15"/>
    </row>
    <row r="100" spans="2:19" ht="18.95" customHeight="1" thickBot="1" x14ac:dyDescent="0.3">
      <c r="B100" s="103" t="s">
        <v>20</v>
      </c>
      <c r="C100" s="442"/>
      <c r="D100" s="310" t="s">
        <v>130</v>
      </c>
      <c r="E100" s="296" t="s">
        <v>114</v>
      </c>
      <c r="F100" s="286">
        <v>31</v>
      </c>
      <c r="G100" s="3">
        <f t="shared" si="15"/>
        <v>333.68122240000002</v>
      </c>
      <c r="H100" s="21">
        <f>G100*210+I100</f>
        <v>80073.056704000002</v>
      </c>
      <c r="I100" s="24">
        <v>10000</v>
      </c>
      <c r="J100" s="45">
        <f t="shared" si="17"/>
        <v>19320</v>
      </c>
      <c r="K100" s="31">
        <v>620</v>
      </c>
      <c r="L100" s="31">
        <f t="shared" si="14"/>
        <v>7440</v>
      </c>
      <c r="M100" s="5">
        <f t="shared" si="18"/>
        <v>9.2915149068217587E-2</v>
      </c>
      <c r="N100" s="31">
        <f t="shared" si="16"/>
        <v>6440</v>
      </c>
      <c r="O100" s="6">
        <f t="shared" si="19"/>
        <v>8.0426553763349631E-2</v>
      </c>
      <c r="P100" s="4">
        <v>700</v>
      </c>
      <c r="Q100" s="7">
        <v>300</v>
      </c>
      <c r="R100" s="168" t="s">
        <v>37</v>
      </c>
      <c r="S100" s="15"/>
    </row>
    <row r="101" spans="2:19" ht="18.95" customHeight="1" thickBot="1" x14ac:dyDescent="0.3">
      <c r="B101" s="103" t="s">
        <v>20</v>
      </c>
      <c r="C101" s="442"/>
      <c r="D101" s="310" t="s">
        <v>131</v>
      </c>
      <c r="E101" s="16" t="s">
        <v>39</v>
      </c>
      <c r="F101" s="286">
        <v>25</v>
      </c>
      <c r="G101" s="3">
        <f t="shared" si="15"/>
        <v>269.09775999999999</v>
      </c>
      <c r="H101" s="30">
        <f>G101*220</f>
        <v>59201.5072</v>
      </c>
      <c r="I101" s="23" t="s">
        <v>40</v>
      </c>
      <c r="J101" s="45">
        <f t="shared" si="17"/>
        <v>14280</v>
      </c>
      <c r="K101" s="31">
        <v>480</v>
      </c>
      <c r="L101" s="31">
        <f t="shared" si="14"/>
        <v>5760</v>
      </c>
      <c r="M101" s="5">
        <f t="shared" si="18"/>
        <v>9.729482022376619E-2</v>
      </c>
      <c r="N101" s="31">
        <f t="shared" si="16"/>
        <v>4760</v>
      </c>
      <c r="O101" s="6">
        <f t="shared" si="19"/>
        <v>8.0403358379362341E-2</v>
      </c>
      <c r="P101" s="4">
        <v>700</v>
      </c>
      <c r="Q101" s="7">
        <v>300</v>
      </c>
      <c r="R101" s="168" t="s">
        <v>37</v>
      </c>
      <c r="S101" s="15"/>
    </row>
    <row r="102" spans="2:19" ht="18.95" customHeight="1" thickBot="1" x14ac:dyDescent="0.3">
      <c r="B102" s="103" t="s">
        <v>20</v>
      </c>
      <c r="C102" s="442"/>
      <c r="D102" s="310" t="s">
        <v>132</v>
      </c>
      <c r="E102" s="16" t="s">
        <v>39</v>
      </c>
      <c r="F102" s="286">
        <v>25</v>
      </c>
      <c r="G102" s="3">
        <f t="shared" si="15"/>
        <v>269.09775999999999</v>
      </c>
      <c r="H102" s="30">
        <f>G102*220</f>
        <v>59201.5072</v>
      </c>
      <c r="I102" s="23" t="s">
        <v>40</v>
      </c>
      <c r="J102" s="45">
        <f t="shared" si="17"/>
        <v>14280</v>
      </c>
      <c r="K102" s="31">
        <v>480</v>
      </c>
      <c r="L102" s="31">
        <f t="shared" si="14"/>
        <v>5760</v>
      </c>
      <c r="M102" s="5">
        <f t="shared" si="18"/>
        <v>9.729482022376619E-2</v>
      </c>
      <c r="N102" s="31">
        <f t="shared" si="16"/>
        <v>4760</v>
      </c>
      <c r="O102" s="6">
        <f t="shared" si="19"/>
        <v>8.0403358379362341E-2</v>
      </c>
      <c r="P102" s="4">
        <v>700</v>
      </c>
      <c r="Q102" s="7">
        <v>300</v>
      </c>
      <c r="R102" s="168" t="s">
        <v>37</v>
      </c>
      <c r="S102" s="15"/>
    </row>
    <row r="103" spans="2:19" ht="18.95" customHeight="1" thickBot="1" x14ac:dyDescent="0.3">
      <c r="B103" s="103" t="s">
        <v>20</v>
      </c>
      <c r="C103" s="442"/>
      <c r="D103" s="310" t="s">
        <v>133</v>
      </c>
      <c r="E103" s="16" t="s">
        <v>39</v>
      </c>
      <c r="F103" s="286">
        <v>25</v>
      </c>
      <c r="G103" s="3">
        <f t="shared" si="15"/>
        <v>269.09775999999999</v>
      </c>
      <c r="H103" s="30">
        <f>G103*220</f>
        <v>59201.5072</v>
      </c>
      <c r="I103" s="23" t="s">
        <v>40</v>
      </c>
      <c r="J103" s="45">
        <f t="shared" si="17"/>
        <v>14280</v>
      </c>
      <c r="K103" s="31">
        <v>480</v>
      </c>
      <c r="L103" s="31">
        <f t="shared" si="14"/>
        <v>5760</v>
      </c>
      <c r="M103" s="5">
        <f t="shared" si="18"/>
        <v>9.729482022376619E-2</v>
      </c>
      <c r="N103" s="31">
        <f t="shared" si="16"/>
        <v>4760</v>
      </c>
      <c r="O103" s="6">
        <f t="shared" si="19"/>
        <v>8.0403358379362341E-2</v>
      </c>
      <c r="P103" s="4">
        <v>700</v>
      </c>
      <c r="Q103" s="7">
        <v>300</v>
      </c>
      <c r="R103" s="168" t="s">
        <v>37</v>
      </c>
      <c r="S103" s="15"/>
    </row>
    <row r="104" spans="2:19" ht="18.95" customHeight="1" thickBot="1" x14ac:dyDescent="0.3">
      <c r="B104" s="103" t="s">
        <v>20</v>
      </c>
      <c r="C104" s="442"/>
      <c r="D104" s="310" t="s">
        <v>134</v>
      </c>
      <c r="E104" s="296" t="s">
        <v>114</v>
      </c>
      <c r="F104" s="286">
        <v>30</v>
      </c>
      <c r="G104" s="3">
        <f t="shared" si="15"/>
        <v>322.91731200000004</v>
      </c>
      <c r="H104" s="21">
        <f>G104*210+I104</f>
        <v>77812.635520000011</v>
      </c>
      <c r="I104" s="24">
        <v>10000</v>
      </c>
      <c r="J104" s="45">
        <f t="shared" si="17"/>
        <v>18600</v>
      </c>
      <c r="K104" s="31">
        <v>600</v>
      </c>
      <c r="L104" s="31">
        <f t="shared" si="14"/>
        <v>7200</v>
      </c>
      <c r="M104" s="5">
        <f t="shared" si="18"/>
        <v>9.2529959329669537E-2</v>
      </c>
      <c r="N104" s="31">
        <f t="shared" si="16"/>
        <v>6200</v>
      </c>
      <c r="O104" s="6">
        <f t="shared" si="19"/>
        <v>7.9678576089437653E-2</v>
      </c>
      <c r="P104" s="4">
        <v>700</v>
      </c>
      <c r="Q104" s="7">
        <v>300</v>
      </c>
      <c r="R104" s="168" t="s">
        <v>37</v>
      </c>
      <c r="S104" s="15"/>
    </row>
    <row r="105" spans="2:19" ht="18.95" customHeight="1" thickBot="1" x14ac:dyDescent="0.3">
      <c r="B105" s="103" t="s">
        <v>20</v>
      </c>
      <c r="C105" s="442"/>
      <c r="D105" s="310" t="s">
        <v>135</v>
      </c>
      <c r="E105" s="16" t="s">
        <v>39</v>
      </c>
      <c r="F105" s="286">
        <v>25</v>
      </c>
      <c r="G105" s="3">
        <f t="shared" si="15"/>
        <v>269.09775999999999</v>
      </c>
      <c r="H105" s="30">
        <f>G105*220</f>
        <v>59201.5072</v>
      </c>
      <c r="I105" s="23" t="s">
        <v>40</v>
      </c>
      <c r="J105" s="45">
        <f t="shared" si="17"/>
        <v>14280</v>
      </c>
      <c r="K105" s="31">
        <v>480</v>
      </c>
      <c r="L105" s="31">
        <f t="shared" si="14"/>
        <v>5760</v>
      </c>
      <c r="M105" s="5">
        <f t="shared" si="18"/>
        <v>9.729482022376619E-2</v>
      </c>
      <c r="N105" s="31">
        <f t="shared" si="16"/>
        <v>4760</v>
      </c>
      <c r="O105" s="6">
        <f t="shared" si="19"/>
        <v>8.0403358379362341E-2</v>
      </c>
      <c r="P105" s="4">
        <v>700</v>
      </c>
      <c r="Q105" s="7">
        <v>300</v>
      </c>
      <c r="R105" s="168" t="s">
        <v>37</v>
      </c>
      <c r="S105" s="15"/>
    </row>
    <row r="106" spans="2:19" ht="18.95" customHeight="1" thickBot="1" x14ac:dyDescent="0.3">
      <c r="B106" s="103" t="s">
        <v>20</v>
      </c>
      <c r="C106" s="442"/>
      <c r="D106" s="310" t="s">
        <v>136</v>
      </c>
      <c r="E106" s="16" t="s">
        <v>39</v>
      </c>
      <c r="F106" s="286">
        <v>25</v>
      </c>
      <c r="G106" s="3">
        <f t="shared" si="15"/>
        <v>269.09775999999999</v>
      </c>
      <c r="H106" s="30">
        <f>G106*220</f>
        <v>59201.5072</v>
      </c>
      <c r="I106" s="23" t="s">
        <v>40</v>
      </c>
      <c r="J106" s="45">
        <f t="shared" si="17"/>
        <v>14280</v>
      </c>
      <c r="K106" s="31">
        <v>480</v>
      </c>
      <c r="L106" s="31">
        <f t="shared" si="14"/>
        <v>5760</v>
      </c>
      <c r="M106" s="5">
        <f t="shared" si="18"/>
        <v>9.729482022376619E-2</v>
      </c>
      <c r="N106" s="31">
        <f t="shared" si="16"/>
        <v>4760</v>
      </c>
      <c r="O106" s="6">
        <f t="shared" si="19"/>
        <v>8.0403358379362341E-2</v>
      </c>
      <c r="P106" s="4">
        <v>700</v>
      </c>
      <c r="Q106" s="7">
        <v>300</v>
      </c>
      <c r="R106" s="168" t="s">
        <v>37</v>
      </c>
      <c r="S106" s="15"/>
    </row>
    <row r="107" spans="2:19" ht="18.95" customHeight="1" thickBot="1" x14ac:dyDescent="0.3">
      <c r="B107" s="103" t="s">
        <v>20</v>
      </c>
      <c r="C107" s="442"/>
      <c r="D107" s="310" t="s">
        <v>137</v>
      </c>
      <c r="E107" s="296" t="s">
        <v>114</v>
      </c>
      <c r="F107" s="286">
        <v>49</v>
      </c>
      <c r="G107" s="3">
        <f t="shared" si="15"/>
        <v>527.4316096</v>
      </c>
      <c r="H107" s="21">
        <f>G107*205+I107</f>
        <v>118123.479968</v>
      </c>
      <c r="I107" s="24">
        <v>10000</v>
      </c>
      <c r="J107" s="45">
        <f t="shared" si="17"/>
        <v>28320</v>
      </c>
      <c r="K107" s="31">
        <v>870</v>
      </c>
      <c r="L107" s="31">
        <f t="shared" si="14"/>
        <v>10440</v>
      </c>
      <c r="M107" s="5">
        <f t="shared" si="18"/>
        <v>8.8382089681308298E-2</v>
      </c>
      <c r="N107" s="31">
        <f t="shared" si="16"/>
        <v>9440</v>
      </c>
      <c r="O107" s="6">
        <f t="shared" si="19"/>
        <v>7.9916372278884124E-2</v>
      </c>
      <c r="P107" s="4">
        <v>700</v>
      </c>
      <c r="Q107" s="7">
        <v>300</v>
      </c>
      <c r="R107" s="167" t="s">
        <v>33</v>
      </c>
      <c r="S107" s="15"/>
    </row>
    <row r="108" spans="2:19" ht="18.95" customHeight="1" thickBot="1" x14ac:dyDescent="0.3">
      <c r="B108" s="103" t="s">
        <v>20</v>
      </c>
      <c r="C108" s="442"/>
      <c r="D108" s="310" t="s">
        <v>138</v>
      </c>
      <c r="E108" s="296" t="s">
        <v>114</v>
      </c>
      <c r="F108" s="286">
        <v>35</v>
      </c>
      <c r="G108" s="3">
        <f t="shared" si="15"/>
        <v>376.73686400000003</v>
      </c>
      <c r="H108" s="21">
        <f t="shared" ref="H108:H113" si="21">G108*210+I108</f>
        <v>89114.741440000013</v>
      </c>
      <c r="I108" s="24">
        <v>10000</v>
      </c>
      <c r="J108" s="45">
        <f t="shared" si="17"/>
        <v>21480</v>
      </c>
      <c r="K108" s="31">
        <v>680</v>
      </c>
      <c r="L108" s="31">
        <f t="shared" si="14"/>
        <v>8160</v>
      </c>
      <c r="M108" s="5">
        <f t="shared" si="18"/>
        <v>9.1567341925062301E-2</v>
      </c>
      <c r="N108" s="31">
        <f t="shared" si="16"/>
        <v>7160</v>
      </c>
      <c r="O108" s="6">
        <f t="shared" si="19"/>
        <v>8.0345853944049764E-2</v>
      </c>
      <c r="P108" s="4">
        <v>700</v>
      </c>
      <c r="Q108" s="7">
        <v>300</v>
      </c>
      <c r="R108" s="167" t="s">
        <v>33</v>
      </c>
      <c r="S108" s="15"/>
    </row>
    <row r="109" spans="2:19" ht="18.95" customHeight="1" thickBot="1" x14ac:dyDescent="0.3">
      <c r="B109" s="103" t="s">
        <v>20</v>
      </c>
      <c r="C109" s="442"/>
      <c r="D109" s="310" t="s">
        <v>139</v>
      </c>
      <c r="E109" s="296" t="s">
        <v>114</v>
      </c>
      <c r="F109" s="286">
        <v>35</v>
      </c>
      <c r="G109" s="3">
        <f t="shared" si="15"/>
        <v>376.73686400000003</v>
      </c>
      <c r="H109" s="21">
        <f t="shared" si="21"/>
        <v>89114.741440000013</v>
      </c>
      <c r="I109" s="24">
        <v>10000</v>
      </c>
      <c r="J109" s="45">
        <f t="shared" si="17"/>
        <v>21300</v>
      </c>
      <c r="K109" s="31">
        <v>675</v>
      </c>
      <c r="L109" s="31">
        <f t="shared" si="14"/>
        <v>8100</v>
      </c>
      <c r="M109" s="5">
        <f t="shared" si="18"/>
        <v>9.0894052646201554E-2</v>
      </c>
      <c r="N109" s="31">
        <f t="shared" si="16"/>
        <v>7100</v>
      </c>
      <c r="O109" s="6">
        <f t="shared" si="19"/>
        <v>7.9672564665189016E-2</v>
      </c>
      <c r="P109" s="4">
        <v>700</v>
      </c>
      <c r="Q109" s="7">
        <v>300</v>
      </c>
      <c r="R109" s="167" t="s">
        <v>33</v>
      </c>
      <c r="S109" s="15"/>
    </row>
    <row r="110" spans="2:19" ht="18.95" customHeight="1" thickBot="1" x14ac:dyDescent="0.3">
      <c r="B110" s="103" t="s">
        <v>20</v>
      </c>
      <c r="C110" s="442"/>
      <c r="D110" s="310" t="s">
        <v>140</v>
      </c>
      <c r="E110" s="296" t="s">
        <v>114</v>
      </c>
      <c r="F110" s="286">
        <v>35</v>
      </c>
      <c r="G110" s="3">
        <f t="shared" si="15"/>
        <v>376.73686400000003</v>
      </c>
      <c r="H110" s="21">
        <f t="shared" si="21"/>
        <v>89114.741440000013</v>
      </c>
      <c r="I110" s="24">
        <v>10000</v>
      </c>
      <c r="J110" s="45">
        <f t="shared" si="17"/>
        <v>21480</v>
      </c>
      <c r="K110" s="31">
        <v>680</v>
      </c>
      <c r="L110" s="31">
        <f t="shared" si="14"/>
        <v>8160</v>
      </c>
      <c r="M110" s="5">
        <f t="shared" si="18"/>
        <v>9.1567341925062301E-2</v>
      </c>
      <c r="N110" s="31">
        <f t="shared" si="16"/>
        <v>7160</v>
      </c>
      <c r="O110" s="6">
        <f t="shared" si="19"/>
        <v>8.0345853944049764E-2</v>
      </c>
      <c r="P110" s="4">
        <v>700</v>
      </c>
      <c r="Q110" s="7">
        <v>300</v>
      </c>
      <c r="R110" s="167" t="s">
        <v>33</v>
      </c>
      <c r="S110" s="15"/>
    </row>
    <row r="111" spans="2:19" ht="18.95" customHeight="1" thickBot="1" x14ac:dyDescent="0.3">
      <c r="B111" s="103" t="s">
        <v>20</v>
      </c>
      <c r="C111" s="442"/>
      <c r="D111" s="310" t="s">
        <v>141</v>
      </c>
      <c r="E111" s="296" t="s">
        <v>114</v>
      </c>
      <c r="F111" s="286">
        <v>35</v>
      </c>
      <c r="G111" s="3">
        <f t="shared" si="15"/>
        <v>376.73686400000003</v>
      </c>
      <c r="H111" s="21">
        <f t="shared" si="21"/>
        <v>89114.741440000013</v>
      </c>
      <c r="I111" s="24">
        <v>10000</v>
      </c>
      <c r="J111" s="45">
        <f t="shared" si="17"/>
        <v>21480</v>
      </c>
      <c r="K111" s="31">
        <v>680</v>
      </c>
      <c r="L111" s="31">
        <f t="shared" si="14"/>
        <v>8160</v>
      </c>
      <c r="M111" s="5">
        <f t="shared" si="18"/>
        <v>9.1567341925062301E-2</v>
      </c>
      <c r="N111" s="31">
        <f t="shared" si="16"/>
        <v>7160</v>
      </c>
      <c r="O111" s="6">
        <f t="shared" si="19"/>
        <v>8.0345853944049764E-2</v>
      </c>
      <c r="P111" s="4">
        <v>700</v>
      </c>
      <c r="Q111" s="7">
        <v>300</v>
      </c>
      <c r="R111" s="167" t="s">
        <v>33</v>
      </c>
      <c r="S111" s="15"/>
    </row>
    <row r="112" spans="2:19" ht="18.95" customHeight="1" thickBot="1" x14ac:dyDescent="0.3">
      <c r="B112" s="103" t="s">
        <v>20</v>
      </c>
      <c r="C112" s="442"/>
      <c r="D112" s="310" t="s">
        <v>142</v>
      </c>
      <c r="E112" s="296" t="s">
        <v>114</v>
      </c>
      <c r="F112" s="286">
        <v>40</v>
      </c>
      <c r="G112" s="3">
        <f t="shared" si="15"/>
        <v>430.55641600000001</v>
      </c>
      <c r="H112" s="21">
        <f>G112*205+I112</f>
        <v>98264.06528000001</v>
      </c>
      <c r="I112" s="24">
        <v>10000</v>
      </c>
      <c r="J112" s="45">
        <f t="shared" si="17"/>
        <v>23640</v>
      </c>
      <c r="K112" s="31">
        <v>740</v>
      </c>
      <c r="L112" s="31">
        <f t="shared" si="14"/>
        <v>8880</v>
      </c>
      <c r="M112" s="5">
        <f t="shared" si="18"/>
        <v>9.0368742374913463E-2</v>
      </c>
      <c r="N112" s="31">
        <f t="shared" si="16"/>
        <v>7880</v>
      </c>
      <c r="O112" s="6">
        <f t="shared" si="19"/>
        <v>8.0192082197558343E-2</v>
      </c>
      <c r="P112" s="4">
        <v>700</v>
      </c>
      <c r="Q112" s="7">
        <v>300</v>
      </c>
      <c r="R112" s="167" t="s">
        <v>33</v>
      </c>
      <c r="S112" s="15"/>
    </row>
    <row r="113" spans="2:19" ht="18.95" customHeight="1" thickBot="1" x14ac:dyDescent="0.3">
      <c r="B113" s="103" t="s">
        <v>20</v>
      </c>
      <c r="C113" s="442"/>
      <c r="D113" s="310" t="s">
        <v>143</v>
      </c>
      <c r="E113" s="296" t="s">
        <v>114</v>
      </c>
      <c r="F113" s="286">
        <v>33</v>
      </c>
      <c r="G113" s="3">
        <f t="shared" si="15"/>
        <v>355.2090432</v>
      </c>
      <c r="H113" s="21">
        <f t="shared" si="21"/>
        <v>84593.899072</v>
      </c>
      <c r="I113" s="24">
        <v>10000</v>
      </c>
      <c r="J113" s="45">
        <f t="shared" si="17"/>
        <v>20400</v>
      </c>
      <c r="K113" s="31">
        <v>650</v>
      </c>
      <c r="L113" s="31">
        <f t="shared" si="14"/>
        <v>7800</v>
      </c>
      <c r="M113" s="5">
        <f t="shared" si="18"/>
        <v>9.2205230939422983E-2</v>
      </c>
      <c r="N113" s="31">
        <f t="shared" si="16"/>
        <v>6800</v>
      </c>
      <c r="O113" s="6">
        <f t="shared" si="19"/>
        <v>8.0384047485650811E-2</v>
      </c>
      <c r="P113" s="4">
        <v>700</v>
      </c>
      <c r="Q113" s="7">
        <v>300</v>
      </c>
      <c r="R113" s="168" t="s">
        <v>37</v>
      </c>
      <c r="S113" s="15"/>
    </row>
    <row r="114" spans="2:19" ht="18.95" customHeight="1" thickBot="1" x14ac:dyDescent="0.3">
      <c r="B114" s="103" t="s">
        <v>20</v>
      </c>
      <c r="C114" s="442"/>
      <c r="D114" s="310" t="s">
        <v>144</v>
      </c>
      <c r="E114" s="16" t="s">
        <v>39</v>
      </c>
      <c r="F114" s="286">
        <v>26</v>
      </c>
      <c r="G114" s="3">
        <f t="shared" si="15"/>
        <v>279.86167039999998</v>
      </c>
      <c r="H114" s="30">
        <f t="shared" ref="H114:H150" si="22">G114*220</f>
        <v>61569.567487999993</v>
      </c>
      <c r="I114" s="23" t="s">
        <v>40</v>
      </c>
      <c r="J114" s="45">
        <f t="shared" si="17"/>
        <v>14820</v>
      </c>
      <c r="K114" s="31">
        <v>495</v>
      </c>
      <c r="L114" s="31">
        <f t="shared" si="14"/>
        <v>5940</v>
      </c>
      <c r="M114" s="5">
        <f t="shared" si="18"/>
        <v>9.647623399592202E-2</v>
      </c>
      <c r="N114" s="31">
        <f t="shared" si="16"/>
        <v>4940</v>
      </c>
      <c r="O114" s="6">
        <f t="shared" si="19"/>
        <v>8.0234443760918317E-2</v>
      </c>
      <c r="P114" s="4">
        <v>700</v>
      </c>
      <c r="Q114" s="7">
        <v>300</v>
      </c>
      <c r="R114" s="168" t="s">
        <v>37</v>
      </c>
      <c r="S114" s="15"/>
    </row>
    <row r="115" spans="2:19" ht="18.95" customHeight="1" thickBot="1" x14ac:dyDescent="0.3">
      <c r="B115" s="103" t="s">
        <v>20</v>
      </c>
      <c r="C115" s="442"/>
      <c r="D115" s="310" t="s">
        <v>145</v>
      </c>
      <c r="E115" s="16" t="s">
        <v>39</v>
      </c>
      <c r="F115" s="286">
        <v>26</v>
      </c>
      <c r="G115" s="3">
        <f t="shared" si="15"/>
        <v>279.86167039999998</v>
      </c>
      <c r="H115" s="30">
        <f t="shared" si="22"/>
        <v>61569.567487999993</v>
      </c>
      <c r="I115" s="23" t="s">
        <v>40</v>
      </c>
      <c r="J115" s="45">
        <f t="shared" si="17"/>
        <v>14820</v>
      </c>
      <c r="K115" s="31">
        <v>495</v>
      </c>
      <c r="L115" s="31">
        <f t="shared" si="14"/>
        <v>5940</v>
      </c>
      <c r="M115" s="5">
        <f t="shared" si="18"/>
        <v>9.647623399592202E-2</v>
      </c>
      <c r="N115" s="31">
        <f t="shared" si="16"/>
        <v>4940</v>
      </c>
      <c r="O115" s="6">
        <f t="shared" si="19"/>
        <v>8.0234443760918317E-2</v>
      </c>
      <c r="P115" s="4">
        <v>700</v>
      </c>
      <c r="Q115" s="7">
        <v>300</v>
      </c>
      <c r="R115" s="168" t="s">
        <v>37</v>
      </c>
      <c r="S115" s="15"/>
    </row>
    <row r="116" spans="2:19" ht="18.95" customHeight="1" thickBot="1" x14ac:dyDescent="0.3">
      <c r="B116" s="103" t="s">
        <v>20</v>
      </c>
      <c r="C116" s="442"/>
      <c r="D116" s="310" t="s">
        <v>146</v>
      </c>
      <c r="E116" s="16" t="s">
        <v>39</v>
      </c>
      <c r="F116" s="286">
        <v>26</v>
      </c>
      <c r="G116" s="3">
        <f t="shared" si="15"/>
        <v>279.86167039999998</v>
      </c>
      <c r="H116" s="30">
        <f t="shared" si="22"/>
        <v>61569.567487999993</v>
      </c>
      <c r="I116" s="23" t="s">
        <v>40</v>
      </c>
      <c r="J116" s="45">
        <f t="shared" si="17"/>
        <v>14820</v>
      </c>
      <c r="K116" s="31">
        <v>495</v>
      </c>
      <c r="L116" s="31">
        <f t="shared" si="14"/>
        <v>5940</v>
      </c>
      <c r="M116" s="5">
        <f t="shared" si="18"/>
        <v>9.647623399592202E-2</v>
      </c>
      <c r="N116" s="31">
        <f t="shared" si="16"/>
        <v>4940</v>
      </c>
      <c r="O116" s="6">
        <f t="shared" si="19"/>
        <v>8.0234443760918317E-2</v>
      </c>
      <c r="P116" s="4">
        <v>700</v>
      </c>
      <c r="Q116" s="7">
        <v>300</v>
      </c>
      <c r="R116" s="168" t="s">
        <v>37</v>
      </c>
      <c r="S116" s="15"/>
    </row>
    <row r="117" spans="2:19" ht="18.95" customHeight="1" thickBot="1" x14ac:dyDescent="0.3">
      <c r="B117" s="103" t="s">
        <v>20</v>
      </c>
      <c r="C117" s="442"/>
      <c r="D117" s="310" t="s">
        <v>147</v>
      </c>
      <c r="E117" s="16" t="s">
        <v>39</v>
      </c>
      <c r="F117" s="286">
        <v>26</v>
      </c>
      <c r="G117" s="3">
        <f t="shared" si="15"/>
        <v>279.86167039999998</v>
      </c>
      <c r="H117" s="30">
        <f t="shared" si="22"/>
        <v>61569.567487999993</v>
      </c>
      <c r="I117" s="23" t="s">
        <v>40</v>
      </c>
      <c r="J117" s="45">
        <f t="shared" si="17"/>
        <v>14820</v>
      </c>
      <c r="K117" s="31">
        <v>495</v>
      </c>
      <c r="L117" s="31">
        <f t="shared" si="14"/>
        <v>5940</v>
      </c>
      <c r="M117" s="5">
        <f t="shared" si="18"/>
        <v>9.647623399592202E-2</v>
      </c>
      <c r="N117" s="31">
        <f t="shared" si="16"/>
        <v>4940</v>
      </c>
      <c r="O117" s="6">
        <f t="shared" si="19"/>
        <v>8.0234443760918317E-2</v>
      </c>
      <c r="P117" s="4">
        <v>700</v>
      </c>
      <c r="Q117" s="7">
        <v>300</v>
      </c>
      <c r="R117" s="168" t="s">
        <v>37</v>
      </c>
      <c r="S117" s="15"/>
    </row>
    <row r="118" spans="2:19" ht="18.95" customHeight="1" thickBot="1" x14ac:dyDescent="0.3">
      <c r="B118" s="103" t="s">
        <v>20</v>
      </c>
      <c r="C118" s="442"/>
      <c r="D118" s="310" t="s">
        <v>148</v>
      </c>
      <c r="E118" s="16" t="s">
        <v>39</v>
      </c>
      <c r="F118" s="286">
        <v>26</v>
      </c>
      <c r="G118" s="3">
        <f t="shared" si="15"/>
        <v>279.86167039999998</v>
      </c>
      <c r="H118" s="30">
        <f t="shared" si="22"/>
        <v>61569.567487999993</v>
      </c>
      <c r="I118" s="23" t="s">
        <v>40</v>
      </c>
      <c r="J118" s="45">
        <f t="shared" si="17"/>
        <v>14820</v>
      </c>
      <c r="K118" s="31">
        <v>495</v>
      </c>
      <c r="L118" s="31">
        <f t="shared" si="14"/>
        <v>5940</v>
      </c>
      <c r="M118" s="5">
        <f t="shared" si="18"/>
        <v>9.647623399592202E-2</v>
      </c>
      <c r="N118" s="31">
        <f t="shared" si="16"/>
        <v>4940</v>
      </c>
      <c r="O118" s="6">
        <f t="shared" si="19"/>
        <v>8.0234443760918317E-2</v>
      </c>
      <c r="P118" s="4">
        <v>700</v>
      </c>
      <c r="Q118" s="7">
        <v>300</v>
      </c>
      <c r="R118" s="168" t="s">
        <v>37</v>
      </c>
      <c r="S118" s="15"/>
    </row>
    <row r="119" spans="2:19" ht="18.95" customHeight="1" thickBot="1" x14ac:dyDescent="0.3">
      <c r="B119" s="103" t="s">
        <v>20</v>
      </c>
      <c r="C119" s="442"/>
      <c r="D119" s="310" t="s">
        <v>149</v>
      </c>
      <c r="E119" s="16" t="s">
        <v>39</v>
      </c>
      <c r="F119" s="286">
        <v>23</v>
      </c>
      <c r="G119" s="3">
        <f t="shared" si="15"/>
        <v>247.56993920000002</v>
      </c>
      <c r="H119" s="30">
        <f t="shared" si="22"/>
        <v>54465.386624000006</v>
      </c>
      <c r="I119" s="23" t="s">
        <v>40</v>
      </c>
      <c r="J119" s="45">
        <f t="shared" si="17"/>
        <v>13020</v>
      </c>
      <c r="K119" s="31">
        <v>445</v>
      </c>
      <c r="L119" s="31">
        <f t="shared" si="14"/>
        <v>5340</v>
      </c>
      <c r="M119" s="5">
        <f t="shared" si="18"/>
        <v>9.8043919835996265E-2</v>
      </c>
      <c r="N119" s="31">
        <f t="shared" si="16"/>
        <v>4340</v>
      </c>
      <c r="O119" s="6">
        <f t="shared" si="19"/>
        <v>7.9683635222513816E-2</v>
      </c>
      <c r="P119" s="4">
        <v>700</v>
      </c>
      <c r="Q119" s="7">
        <v>300</v>
      </c>
      <c r="R119" s="168" t="s">
        <v>37</v>
      </c>
      <c r="S119" s="15"/>
    </row>
    <row r="120" spans="2:19" ht="18.95" customHeight="1" thickBot="1" x14ac:dyDescent="0.3">
      <c r="B120" s="103" t="s">
        <v>20</v>
      </c>
      <c r="C120" s="442"/>
      <c r="D120" s="310" t="s">
        <v>150</v>
      </c>
      <c r="E120" s="16" t="s">
        <v>39</v>
      </c>
      <c r="F120" s="286">
        <v>26</v>
      </c>
      <c r="G120" s="3">
        <f t="shared" si="15"/>
        <v>279.86167039999998</v>
      </c>
      <c r="H120" s="30">
        <f t="shared" si="22"/>
        <v>61569.567487999993</v>
      </c>
      <c r="I120" s="23" t="s">
        <v>40</v>
      </c>
      <c r="J120" s="45">
        <f t="shared" si="17"/>
        <v>14820</v>
      </c>
      <c r="K120" s="31">
        <v>495</v>
      </c>
      <c r="L120" s="31">
        <f t="shared" si="14"/>
        <v>5940</v>
      </c>
      <c r="M120" s="5">
        <f t="shared" si="18"/>
        <v>9.647623399592202E-2</v>
      </c>
      <c r="N120" s="31">
        <f t="shared" si="16"/>
        <v>4940</v>
      </c>
      <c r="O120" s="6">
        <f t="shared" si="19"/>
        <v>8.0234443760918317E-2</v>
      </c>
      <c r="P120" s="4">
        <v>700</v>
      </c>
      <c r="Q120" s="7">
        <v>300</v>
      </c>
      <c r="R120" s="165" t="s">
        <v>24</v>
      </c>
      <c r="S120" s="15"/>
    </row>
    <row r="121" spans="2:19" ht="18.95" customHeight="1" thickBot="1" x14ac:dyDescent="0.3">
      <c r="B121" s="103" t="s">
        <v>20</v>
      </c>
      <c r="C121" s="442"/>
      <c r="D121" s="310" t="s">
        <v>151</v>
      </c>
      <c r="E121" s="16" t="s">
        <v>39</v>
      </c>
      <c r="F121" s="286">
        <v>26</v>
      </c>
      <c r="G121" s="3">
        <f t="shared" si="15"/>
        <v>279.86167039999998</v>
      </c>
      <c r="H121" s="30">
        <f t="shared" si="22"/>
        <v>61569.567487999993</v>
      </c>
      <c r="I121" s="23" t="s">
        <v>40</v>
      </c>
      <c r="J121" s="45">
        <f t="shared" si="17"/>
        <v>14820</v>
      </c>
      <c r="K121" s="31">
        <v>495</v>
      </c>
      <c r="L121" s="31">
        <f t="shared" si="14"/>
        <v>5940</v>
      </c>
      <c r="M121" s="5">
        <f t="shared" si="18"/>
        <v>9.647623399592202E-2</v>
      </c>
      <c r="N121" s="31">
        <f t="shared" si="16"/>
        <v>4940</v>
      </c>
      <c r="O121" s="6">
        <f t="shared" si="19"/>
        <v>8.0234443760918317E-2</v>
      </c>
      <c r="P121" s="4">
        <v>700</v>
      </c>
      <c r="Q121" s="7">
        <v>300</v>
      </c>
      <c r="R121" s="165" t="s">
        <v>24</v>
      </c>
      <c r="S121" s="15"/>
    </row>
    <row r="122" spans="2:19" ht="18.95" customHeight="1" thickBot="1" x14ac:dyDescent="0.3">
      <c r="B122" s="103" t="s">
        <v>20</v>
      </c>
      <c r="C122" s="442"/>
      <c r="D122" s="310" t="s">
        <v>152</v>
      </c>
      <c r="E122" s="16" t="s">
        <v>39</v>
      </c>
      <c r="F122" s="286">
        <v>26</v>
      </c>
      <c r="G122" s="3">
        <f t="shared" si="15"/>
        <v>279.86167039999998</v>
      </c>
      <c r="H122" s="30">
        <f t="shared" si="22"/>
        <v>61569.567487999993</v>
      </c>
      <c r="I122" s="23" t="s">
        <v>40</v>
      </c>
      <c r="J122" s="45">
        <f t="shared" si="17"/>
        <v>14820</v>
      </c>
      <c r="K122" s="31">
        <v>495</v>
      </c>
      <c r="L122" s="31">
        <f t="shared" si="14"/>
        <v>5940</v>
      </c>
      <c r="M122" s="5">
        <f t="shared" si="18"/>
        <v>9.647623399592202E-2</v>
      </c>
      <c r="N122" s="31">
        <f t="shared" si="16"/>
        <v>4940</v>
      </c>
      <c r="O122" s="6">
        <f t="shared" si="19"/>
        <v>8.0234443760918317E-2</v>
      </c>
      <c r="P122" s="4">
        <v>700</v>
      </c>
      <c r="Q122" s="7">
        <v>300</v>
      </c>
      <c r="R122" s="165" t="s">
        <v>24</v>
      </c>
      <c r="S122" s="15"/>
    </row>
    <row r="123" spans="2:19" ht="18.95" customHeight="1" thickBot="1" x14ac:dyDescent="0.3">
      <c r="B123" s="103" t="s">
        <v>20</v>
      </c>
      <c r="C123" s="442"/>
      <c r="D123" s="310" t="s">
        <v>153</v>
      </c>
      <c r="E123" s="16" t="s">
        <v>39</v>
      </c>
      <c r="F123" s="286">
        <v>26</v>
      </c>
      <c r="G123" s="3">
        <f t="shared" si="15"/>
        <v>279.86167039999998</v>
      </c>
      <c r="H123" s="30">
        <f t="shared" si="22"/>
        <v>61569.567487999993</v>
      </c>
      <c r="I123" s="23" t="s">
        <v>40</v>
      </c>
      <c r="J123" s="45">
        <f t="shared" si="17"/>
        <v>14820</v>
      </c>
      <c r="K123" s="31">
        <v>495</v>
      </c>
      <c r="L123" s="31">
        <f t="shared" si="14"/>
        <v>5940</v>
      </c>
      <c r="M123" s="5">
        <f t="shared" si="18"/>
        <v>9.647623399592202E-2</v>
      </c>
      <c r="N123" s="31">
        <f t="shared" si="16"/>
        <v>4940</v>
      </c>
      <c r="O123" s="6">
        <f t="shared" si="19"/>
        <v>8.0234443760918317E-2</v>
      </c>
      <c r="P123" s="4">
        <v>700</v>
      </c>
      <c r="Q123" s="7">
        <v>300</v>
      </c>
      <c r="R123" s="165" t="s">
        <v>24</v>
      </c>
      <c r="S123" s="15"/>
    </row>
    <row r="124" spans="2:19" ht="18.95" customHeight="1" thickBot="1" x14ac:dyDescent="0.3">
      <c r="B124" s="103" t="s">
        <v>20</v>
      </c>
      <c r="C124" s="442"/>
      <c r="D124" s="310" t="s">
        <v>154</v>
      </c>
      <c r="E124" s="16" t="s">
        <v>39</v>
      </c>
      <c r="F124" s="286">
        <v>23</v>
      </c>
      <c r="G124" s="3">
        <f t="shared" si="15"/>
        <v>247.56993920000002</v>
      </c>
      <c r="H124" s="30">
        <f t="shared" si="22"/>
        <v>54465.386624000006</v>
      </c>
      <c r="I124" s="23" t="s">
        <v>40</v>
      </c>
      <c r="J124" s="45">
        <f t="shared" si="17"/>
        <v>13020</v>
      </c>
      <c r="K124" s="31">
        <v>445</v>
      </c>
      <c r="L124" s="31">
        <f t="shared" si="14"/>
        <v>5340</v>
      </c>
      <c r="M124" s="5">
        <f t="shared" si="18"/>
        <v>9.8043919835996265E-2</v>
      </c>
      <c r="N124" s="31">
        <f t="shared" si="16"/>
        <v>4340</v>
      </c>
      <c r="O124" s="6">
        <f t="shared" si="19"/>
        <v>7.9683635222513816E-2</v>
      </c>
      <c r="P124" s="4">
        <v>700</v>
      </c>
      <c r="Q124" s="7">
        <v>300</v>
      </c>
      <c r="R124" s="165" t="s">
        <v>24</v>
      </c>
      <c r="S124" s="15"/>
    </row>
    <row r="125" spans="2:19" ht="18.95" customHeight="1" thickBot="1" x14ac:dyDescent="0.3">
      <c r="B125" s="103" t="s">
        <v>20</v>
      </c>
      <c r="C125" s="442"/>
      <c r="D125" s="310" t="s">
        <v>155</v>
      </c>
      <c r="E125" s="16" t="s">
        <v>39</v>
      </c>
      <c r="F125" s="286">
        <v>26</v>
      </c>
      <c r="G125" s="3">
        <f t="shared" si="15"/>
        <v>279.86167039999998</v>
      </c>
      <c r="H125" s="30">
        <f t="shared" si="22"/>
        <v>61569.567487999993</v>
      </c>
      <c r="I125" s="23" t="s">
        <v>40</v>
      </c>
      <c r="J125" s="45">
        <f t="shared" si="17"/>
        <v>14820</v>
      </c>
      <c r="K125" s="31">
        <v>495</v>
      </c>
      <c r="L125" s="31">
        <f t="shared" si="14"/>
        <v>5940</v>
      </c>
      <c r="M125" s="5">
        <f t="shared" si="18"/>
        <v>9.647623399592202E-2</v>
      </c>
      <c r="N125" s="31">
        <f t="shared" si="16"/>
        <v>4940</v>
      </c>
      <c r="O125" s="6">
        <f t="shared" si="19"/>
        <v>8.0234443760918317E-2</v>
      </c>
      <c r="P125" s="4">
        <v>700</v>
      </c>
      <c r="Q125" s="7">
        <v>300</v>
      </c>
      <c r="R125" s="165" t="s">
        <v>24</v>
      </c>
      <c r="S125" s="15"/>
    </row>
    <row r="126" spans="2:19" ht="18.95" customHeight="1" thickBot="1" x14ac:dyDescent="0.3">
      <c r="B126" s="103" t="s">
        <v>20</v>
      </c>
      <c r="C126" s="442"/>
      <c r="D126" s="310" t="s">
        <v>156</v>
      </c>
      <c r="E126" s="16" t="s">
        <v>39</v>
      </c>
      <c r="F126" s="286">
        <v>26</v>
      </c>
      <c r="G126" s="3">
        <f t="shared" si="15"/>
        <v>279.86167039999998</v>
      </c>
      <c r="H126" s="30">
        <f t="shared" si="22"/>
        <v>61569.567487999993</v>
      </c>
      <c r="I126" s="23" t="s">
        <v>40</v>
      </c>
      <c r="J126" s="45">
        <f t="shared" si="17"/>
        <v>14820</v>
      </c>
      <c r="K126" s="31">
        <v>495</v>
      </c>
      <c r="L126" s="31">
        <f t="shared" si="14"/>
        <v>5940</v>
      </c>
      <c r="M126" s="5">
        <f t="shared" si="18"/>
        <v>9.647623399592202E-2</v>
      </c>
      <c r="N126" s="31">
        <f t="shared" si="16"/>
        <v>4940</v>
      </c>
      <c r="O126" s="6">
        <f t="shared" si="19"/>
        <v>8.0234443760918317E-2</v>
      </c>
      <c r="P126" s="4">
        <v>700</v>
      </c>
      <c r="Q126" s="7">
        <v>300</v>
      </c>
      <c r="R126" s="165" t="s">
        <v>24</v>
      </c>
      <c r="S126" s="15"/>
    </row>
    <row r="127" spans="2:19" ht="18.95" customHeight="1" thickBot="1" x14ac:dyDescent="0.3">
      <c r="B127" s="103" t="s">
        <v>20</v>
      </c>
      <c r="C127" s="442"/>
      <c r="D127" s="310" t="s">
        <v>157</v>
      </c>
      <c r="E127" s="16" t="s">
        <v>39</v>
      </c>
      <c r="F127" s="286">
        <v>26</v>
      </c>
      <c r="G127" s="3">
        <f t="shared" si="15"/>
        <v>279.86167039999998</v>
      </c>
      <c r="H127" s="30">
        <f t="shared" si="22"/>
        <v>61569.567487999993</v>
      </c>
      <c r="I127" s="23" t="s">
        <v>40</v>
      </c>
      <c r="J127" s="45">
        <f t="shared" si="17"/>
        <v>14820</v>
      </c>
      <c r="K127" s="31">
        <v>495</v>
      </c>
      <c r="L127" s="31">
        <f t="shared" si="14"/>
        <v>5940</v>
      </c>
      <c r="M127" s="5">
        <f t="shared" si="18"/>
        <v>9.647623399592202E-2</v>
      </c>
      <c r="N127" s="31">
        <f t="shared" si="16"/>
        <v>4940</v>
      </c>
      <c r="O127" s="6">
        <f t="shared" si="19"/>
        <v>8.0234443760918317E-2</v>
      </c>
      <c r="P127" s="4">
        <v>700</v>
      </c>
      <c r="Q127" s="7">
        <v>300</v>
      </c>
      <c r="R127" s="165" t="s">
        <v>24</v>
      </c>
      <c r="S127" s="15"/>
    </row>
    <row r="128" spans="2:19" ht="18.95" customHeight="1" thickBot="1" x14ac:dyDescent="0.3">
      <c r="B128" s="103" t="s">
        <v>20</v>
      </c>
      <c r="C128" s="442"/>
      <c r="D128" s="310" t="s">
        <v>158</v>
      </c>
      <c r="E128" s="16" t="s">
        <v>39</v>
      </c>
      <c r="F128" s="286">
        <v>26</v>
      </c>
      <c r="G128" s="3">
        <f t="shared" si="15"/>
        <v>279.86167039999998</v>
      </c>
      <c r="H128" s="30">
        <f t="shared" si="22"/>
        <v>61569.567487999993</v>
      </c>
      <c r="I128" s="23" t="s">
        <v>40</v>
      </c>
      <c r="J128" s="45">
        <f t="shared" si="17"/>
        <v>14820</v>
      </c>
      <c r="K128" s="31">
        <v>495</v>
      </c>
      <c r="L128" s="31">
        <f t="shared" si="14"/>
        <v>5940</v>
      </c>
      <c r="M128" s="5">
        <f t="shared" si="18"/>
        <v>9.647623399592202E-2</v>
      </c>
      <c r="N128" s="31">
        <f t="shared" si="16"/>
        <v>4940</v>
      </c>
      <c r="O128" s="6">
        <f t="shared" si="19"/>
        <v>8.0234443760918317E-2</v>
      </c>
      <c r="P128" s="4">
        <v>700</v>
      </c>
      <c r="Q128" s="7">
        <v>300</v>
      </c>
      <c r="R128" s="165" t="s">
        <v>24</v>
      </c>
      <c r="S128" s="15"/>
    </row>
    <row r="129" spans="2:19" ht="18.95" customHeight="1" thickBot="1" x14ac:dyDescent="0.3">
      <c r="B129" s="103" t="s">
        <v>20</v>
      </c>
      <c r="C129" s="442"/>
      <c r="D129" s="310" t="s">
        <v>159</v>
      </c>
      <c r="E129" s="16" t="s">
        <v>39</v>
      </c>
      <c r="F129" s="286">
        <v>26</v>
      </c>
      <c r="G129" s="3">
        <f t="shared" si="15"/>
        <v>279.86167039999998</v>
      </c>
      <c r="H129" s="30">
        <f t="shared" si="22"/>
        <v>61569.567487999993</v>
      </c>
      <c r="I129" s="23" t="s">
        <v>40</v>
      </c>
      <c r="J129" s="45">
        <f t="shared" si="17"/>
        <v>14820</v>
      </c>
      <c r="K129" s="31">
        <v>495</v>
      </c>
      <c r="L129" s="31">
        <f t="shared" si="14"/>
        <v>5940</v>
      </c>
      <c r="M129" s="5">
        <f t="shared" si="18"/>
        <v>9.647623399592202E-2</v>
      </c>
      <c r="N129" s="31">
        <f t="shared" si="16"/>
        <v>4940</v>
      </c>
      <c r="O129" s="6">
        <f t="shared" si="19"/>
        <v>8.0234443760918317E-2</v>
      </c>
      <c r="P129" s="4">
        <v>700</v>
      </c>
      <c r="Q129" s="7">
        <v>300</v>
      </c>
      <c r="R129" s="165" t="s">
        <v>24</v>
      </c>
      <c r="S129" s="15"/>
    </row>
    <row r="130" spans="2:19" ht="18.95" customHeight="1" thickBot="1" x14ac:dyDescent="0.3">
      <c r="B130" s="103" t="s">
        <v>20</v>
      </c>
      <c r="C130" s="442"/>
      <c r="D130" s="310" t="s">
        <v>160</v>
      </c>
      <c r="E130" s="296" t="s">
        <v>114</v>
      </c>
      <c r="F130" s="286">
        <v>35</v>
      </c>
      <c r="G130" s="3">
        <f t="shared" si="15"/>
        <v>376.73686400000003</v>
      </c>
      <c r="H130" s="21">
        <f>G130*205+I130</f>
        <v>87231.057120000012</v>
      </c>
      <c r="I130" s="24">
        <v>10000</v>
      </c>
      <c r="J130" s="45">
        <f t="shared" si="17"/>
        <v>20940</v>
      </c>
      <c r="K130" s="31">
        <v>665</v>
      </c>
      <c r="L130" s="31">
        <f t="shared" ref="L130:L193" si="23">K130*12</f>
        <v>7980</v>
      </c>
      <c r="M130" s="5">
        <f t="shared" si="18"/>
        <v>9.1481179564547266E-2</v>
      </c>
      <c r="N130" s="31">
        <f t="shared" si="16"/>
        <v>6980</v>
      </c>
      <c r="O130" s="6">
        <f t="shared" si="19"/>
        <v>8.0017372601571421E-2</v>
      </c>
      <c r="P130" s="4">
        <v>700</v>
      </c>
      <c r="Q130" s="7">
        <v>300</v>
      </c>
      <c r="R130" s="165" t="s">
        <v>24</v>
      </c>
      <c r="S130" s="15"/>
    </row>
    <row r="131" spans="2:19" ht="18.95" customHeight="1" thickBot="1" x14ac:dyDescent="0.3">
      <c r="B131" s="103" t="s">
        <v>20</v>
      </c>
      <c r="C131" s="442"/>
      <c r="D131" s="310" t="s">
        <v>161</v>
      </c>
      <c r="E131" s="16" t="s">
        <v>39</v>
      </c>
      <c r="F131" s="286">
        <v>28</v>
      </c>
      <c r="G131" s="3">
        <f t="shared" si="15"/>
        <v>301.38949120000001</v>
      </c>
      <c r="H131" s="30">
        <f t="shared" si="22"/>
        <v>66305.688064000002</v>
      </c>
      <c r="I131" s="23" t="s">
        <v>40</v>
      </c>
      <c r="J131" s="45">
        <f t="shared" si="17"/>
        <v>15900</v>
      </c>
      <c r="K131" s="31">
        <v>525</v>
      </c>
      <c r="L131" s="31">
        <f t="shared" si="23"/>
        <v>6300</v>
      </c>
      <c r="M131" s="5">
        <f t="shared" si="18"/>
        <v>9.5014472874771674E-2</v>
      </c>
      <c r="N131" s="31">
        <f t="shared" si="16"/>
        <v>5300</v>
      </c>
      <c r="O131" s="6">
        <f t="shared" si="19"/>
        <v>7.99328105136968E-2</v>
      </c>
      <c r="P131" s="4">
        <v>700</v>
      </c>
      <c r="Q131" s="7">
        <v>300</v>
      </c>
      <c r="R131" s="165" t="s">
        <v>24</v>
      </c>
      <c r="S131" s="15"/>
    </row>
    <row r="132" spans="2:19" ht="18.95" customHeight="1" thickBot="1" x14ac:dyDescent="0.3">
      <c r="B132" s="103" t="s">
        <v>20</v>
      </c>
      <c r="C132" s="442"/>
      <c r="D132" s="310" t="s">
        <v>162</v>
      </c>
      <c r="E132" s="16" t="s">
        <v>39</v>
      </c>
      <c r="F132" s="286">
        <v>27</v>
      </c>
      <c r="G132" s="3">
        <f t="shared" si="15"/>
        <v>290.62558080000002</v>
      </c>
      <c r="H132" s="30">
        <f t="shared" si="22"/>
        <v>63937.627776000008</v>
      </c>
      <c r="I132" s="23" t="s">
        <v>40</v>
      </c>
      <c r="J132" s="45">
        <f t="shared" si="17"/>
        <v>15360</v>
      </c>
      <c r="K132" s="31">
        <v>510</v>
      </c>
      <c r="L132" s="31">
        <f t="shared" si="23"/>
        <v>6120</v>
      </c>
      <c r="M132" s="5">
        <f t="shared" si="18"/>
        <v>9.5718283784955158E-2</v>
      </c>
      <c r="N132" s="31">
        <f t="shared" si="16"/>
        <v>5120</v>
      </c>
      <c r="O132" s="6">
        <f t="shared" si="19"/>
        <v>8.0078041336433078E-2</v>
      </c>
      <c r="P132" s="4">
        <v>700</v>
      </c>
      <c r="Q132" s="7">
        <v>300</v>
      </c>
      <c r="R132" s="165" t="s">
        <v>24</v>
      </c>
      <c r="S132" s="15"/>
    </row>
    <row r="133" spans="2:19" ht="18.95" customHeight="1" thickBot="1" x14ac:dyDescent="0.3">
      <c r="B133" s="103" t="s">
        <v>20</v>
      </c>
      <c r="C133" s="442"/>
      <c r="D133" s="310" t="s">
        <v>163</v>
      </c>
      <c r="E133" s="16" t="s">
        <v>39</v>
      </c>
      <c r="F133" s="286">
        <v>27</v>
      </c>
      <c r="G133" s="3">
        <f t="shared" si="15"/>
        <v>290.62558080000002</v>
      </c>
      <c r="H133" s="30">
        <f t="shared" si="22"/>
        <v>63937.627776000008</v>
      </c>
      <c r="I133" s="23" t="s">
        <v>40</v>
      </c>
      <c r="J133" s="45">
        <f t="shared" si="17"/>
        <v>15360</v>
      </c>
      <c r="K133" s="31">
        <v>510</v>
      </c>
      <c r="L133" s="31">
        <f t="shared" si="23"/>
        <v>6120</v>
      </c>
      <c r="M133" s="5">
        <f t="shared" si="18"/>
        <v>9.5718283784955158E-2</v>
      </c>
      <c r="N133" s="31">
        <f t="shared" si="16"/>
        <v>5120</v>
      </c>
      <c r="O133" s="6">
        <f t="shared" si="19"/>
        <v>8.0078041336433078E-2</v>
      </c>
      <c r="P133" s="4">
        <v>700</v>
      </c>
      <c r="Q133" s="7">
        <v>300</v>
      </c>
      <c r="R133" s="165" t="s">
        <v>24</v>
      </c>
      <c r="S133" s="15"/>
    </row>
    <row r="134" spans="2:19" ht="18.95" customHeight="1" thickBot="1" x14ac:dyDescent="0.3">
      <c r="B134" s="103" t="s">
        <v>20</v>
      </c>
      <c r="C134" s="442"/>
      <c r="D134" s="310" t="s">
        <v>164</v>
      </c>
      <c r="E134" s="16" t="s">
        <v>39</v>
      </c>
      <c r="F134" s="286">
        <v>27</v>
      </c>
      <c r="G134" s="3">
        <f t="shared" ref="G134:G150" si="24">F134*10.7639104</f>
        <v>290.62558080000002</v>
      </c>
      <c r="H134" s="30">
        <f t="shared" si="22"/>
        <v>63937.627776000008</v>
      </c>
      <c r="I134" s="23" t="s">
        <v>40</v>
      </c>
      <c r="J134" s="45">
        <f t="shared" si="17"/>
        <v>15360</v>
      </c>
      <c r="K134" s="31">
        <v>510</v>
      </c>
      <c r="L134" s="31">
        <f t="shared" si="23"/>
        <v>6120</v>
      </c>
      <c r="M134" s="5">
        <f t="shared" si="18"/>
        <v>9.5718283784955158E-2</v>
      </c>
      <c r="N134" s="31">
        <f t="shared" si="16"/>
        <v>5120</v>
      </c>
      <c r="O134" s="6">
        <f t="shared" si="19"/>
        <v>8.0078041336433078E-2</v>
      </c>
      <c r="P134" s="4">
        <v>700</v>
      </c>
      <c r="Q134" s="7">
        <v>300</v>
      </c>
      <c r="R134" s="165" t="s">
        <v>24</v>
      </c>
      <c r="S134" s="15"/>
    </row>
    <row r="135" spans="2:19" ht="18.95" customHeight="1" thickBot="1" x14ac:dyDescent="0.3">
      <c r="B135" s="103" t="s">
        <v>20</v>
      </c>
      <c r="C135" s="442"/>
      <c r="D135" s="310" t="s">
        <v>165</v>
      </c>
      <c r="E135" s="16" t="s">
        <v>39</v>
      </c>
      <c r="F135" s="286">
        <v>27</v>
      </c>
      <c r="G135" s="3">
        <f t="shared" si="24"/>
        <v>290.62558080000002</v>
      </c>
      <c r="H135" s="30">
        <f t="shared" si="22"/>
        <v>63937.627776000008</v>
      </c>
      <c r="I135" s="23" t="s">
        <v>40</v>
      </c>
      <c r="J135" s="45">
        <f t="shared" si="17"/>
        <v>15360</v>
      </c>
      <c r="K135" s="31">
        <v>510</v>
      </c>
      <c r="L135" s="31">
        <f t="shared" si="23"/>
        <v>6120</v>
      </c>
      <c r="M135" s="5">
        <f t="shared" si="18"/>
        <v>9.5718283784955158E-2</v>
      </c>
      <c r="N135" s="31">
        <f t="shared" si="16"/>
        <v>5120</v>
      </c>
      <c r="O135" s="6">
        <f t="shared" si="19"/>
        <v>8.0078041336433078E-2</v>
      </c>
      <c r="P135" s="4">
        <v>700</v>
      </c>
      <c r="Q135" s="7">
        <v>300</v>
      </c>
      <c r="R135" s="165" t="s">
        <v>24</v>
      </c>
      <c r="S135" s="15"/>
    </row>
    <row r="136" spans="2:19" ht="18.95" customHeight="1" thickBot="1" x14ac:dyDescent="0.3">
      <c r="B136" s="103" t="s">
        <v>20</v>
      </c>
      <c r="C136" s="442"/>
      <c r="D136" s="310" t="s">
        <v>166</v>
      </c>
      <c r="E136" s="16" t="s">
        <v>39</v>
      </c>
      <c r="F136" s="286">
        <v>27</v>
      </c>
      <c r="G136" s="3">
        <f t="shared" si="24"/>
        <v>290.62558080000002</v>
      </c>
      <c r="H136" s="30">
        <f t="shared" si="22"/>
        <v>63937.627776000008</v>
      </c>
      <c r="I136" s="23" t="s">
        <v>40</v>
      </c>
      <c r="J136" s="45">
        <f t="shared" si="17"/>
        <v>15360</v>
      </c>
      <c r="K136" s="31">
        <v>510</v>
      </c>
      <c r="L136" s="31">
        <f t="shared" si="23"/>
        <v>6120</v>
      </c>
      <c r="M136" s="5">
        <f t="shared" si="18"/>
        <v>9.5718283784955158E-2</v>
      </c>
      <c r="N136" s="31">
        <f t="shared" si="16"/>
        <v>5120</v>
      </c>
      <c r="O136" s="6">
        <f t="shared" si="19"/>
        <v>8.0078041336433078E-2</v>
      </c>
      <c r="P136" s="4">
        <v>700</v>
      </c>
      <c r="Q136" s="7">
        <v>300</v>
      </c>
      <c r="R136" s="165" t="s">
        <v>24</v>
      </c>
      <c r="S136" s="15"/>
    </row>
    <row r="137" spans="2:19" ht="18.95" customHeight="1" thickBot="1" x14ac:dyDescent="0.3">
      <c r="B137" s="103" t="s">
        <v>20</v>
      </c>
      <c r="C137" s="442"/>
      <c r="D137" s="310" t="s">
        <v>167</v>
      </c>
      <c r="E137" s="16" t="s">
        <v>39</v>
      </c>
      <c r="F137" s="286">
        <v>26</v>
      </c>
      <c r="G137" s="3">
        <f t="shared" si="24"/>
        <v>279.86167039999998</v>
      </c>
      <c r="H137" s="30">
        <f t="shared" si="22"/>
        <v>61569.567487999993</v>
      </c>
      <c r="I137" s="23" t="s">
        <v>40</v>
      </c>
      <c r="J137" s="45">
        <f t="shared" si="17"/>
        <v>14820</v>
      </c>
      <c r="K137" s="31">
        <v>495</v>
      </c>
      <c r="L137" s="31">
        <f t="shared" si="23"/>
        <v>5940</v>
      </c>
      <c r="M137" s="5">
        <f t="shared" si="18"/>
        <v>9.647623399592202E-2</v>
      </c>
      <c r="N137" s="31">
        <f t="shared" si="16"/>
        <v>4940</v>
      </c>
      <c r="O137" s="6">
        <f t="shared" si="19"/>
        <v>8.0234443760918317E-2</v>
      </c>
      <c r="P137" s="4">
        <v>700</v>
      </c>
      <c r="Q137" s="7">
        <v>300</v>
      </c>
      <c r="R137" s="165" t="s">
        <v>24</v>
      </c>
      <c r="S137" s="15"/>
    </row>
    <row r="138" spans="2:19" ht="18.95" customHeight="1" thickBot="1" x14ac:dyDescent="0.3">
      <c r="B138" s="103" t="s">
        <v>20</v>
      </c>
      <c r="C138" s="442"/>
      <c r="D138" s="310" t="s">
        <v>168</v>
      </c>
      <c r="E138" s="16" t="s">
        <v>39</v>
      </c>
      <c r="F138" s="286">
        <v>21</v>
      </c>
      <c r="G138" s="3">
        <f t="shared" si="24"/>
        <v>226.04211839999999</v>
      </c>
      <c r="H138" s="30">
        <f t="shared" si="22"/>
        <v>49729.266047999998</v>
      </c>
      <c r="I138" s="23" t="s">
        <v>40</v>
      </c>
      <c r="J138" s="45">
        <f t="shared" si="17"/>
        <v>11940</v>
      </c>
      <c r="K138" s="31">
        <v>415</v>
      </c>
      <c r="L138" s="31">
        <f t="shared" si="23"/>
        <v>4980</v>
      </c>
      <c r="M138" s="5">
        <f t="shared" si="18"/>
        <v>0.10014223807753714</v>
      </c>
      <c r="N138" s="31">
        <f t="shared" si="16"/>
        <v>3980</v>
      </c>
      <c r="O138" s="6">
        <f t="shared" si="19"/>
        <v>8.0033354929437306E-2</v>
      </c>
      <c r="P138" s="4">
        <v>700</v>
      </c>
      <c r="Q138" s="7">
        <v>300</v>
      </c>
      <c r="R138" s="165" t="s">
        <v>24</v>
      </c>
      <c r="S138" s="15"/>
    </row>
    <row r="139" spans="2:19" ht="18.95" customHeight="1" thickBot="1" x14ac:dyDescent="0.3">
      <c r="B139" s="103" t="s">
        <v>20</v>
      </c>
      <c r="C139" s="442"/>
      <c r="D139" s="310" t="s">
        <v>169</v>
      </c>
      <c r="E139" s="16" t="s">
        <v>39</v>
      </c>
      <c r="F139" s="286">
        <v>27</v>
      </c>
      <c r="G139" s="3">
        <f t="shared" si="24"/>
        <v>290.62558080000002</v>
      </c>
      <c r="H139" s="30">
        <f t="shared" si="22"/>
        <v>63937.627776000008</v>
      </c>
      <c r="I139" s="23" t="s">
        <v>40</v>
      </c>
      <c r="J139" s="45">
        <f t="shared" si="17"/>
        <v>15360</v>
      </c>
      <c r="K139" s="31">
        <v>510</v>
      </c>
      <c r="L139" s="31">
        <f t="shared" si="23"/>
        <v>6120</v>
      </c>
      <c r="M139" s="5">
        <f t="shared" si="18"/>
        <v>9.5718283784955158E-2</v>
      </c>
      <c r="N139" s="31">
        <f t="shared" si="16"/>
        <v>5120</v>
      </c>
      <c r="O139" s="6">
        <f t="shared" si="19"/>
        <v>8.0078041336433078E-2</v>
      </c>
      <c r="P139" s="4">
        <v>700</v>
      </c>
      <c r="Q139" s="7">
        <v>300</v>
      </c>
      <c r="R139" s="165" t="s">
        <v>24</v>
      </c>
      <c r="S139" s="15"/>
    </row>
    <row r="140" spans="2:19" ht="18.95" customHeight="1" thickBot="1" x14ac:dyDescent="0.3">
      <c r="B140" s="103" t="s">
        <v>20</v>
      </c>
      <c r="C140" s="442"/>
      <c r="D140" s="310" t="s">
        <v>170</v>
      </c>
      <c r="E140" s="16" t="s">
        <v>39</v>
      </c>
      <c r="F140" s="286">
        <v>27</v>
      </c>
      <c r="G140" s="3">
        <f t="shared" si="24"/>
        <v>290.62558080000002</v>
      </c>
      <c r="H140" s="30">
        <f t="shared" si="22"/>
        <v>63937.627776000008</v>
      </c>
      <c r="I140" s="23" t="s">
        <v>40</v>
      </c>
      <c r="J140" s="45">
        <f t="shared" si="17"/>
        <v>15360</v>
      </c>
      <c r="K140" s="31">
        <v>510</v>
      </c>
      <c r="L140" s="31">
        <f t="shared" si="23"/>
        <v>6120</v>
      </c>
      <c r="M140" s="5">
        <f t="shared" si="18"/>
        <v>9.5718283784955158E-2</v>
      </c>
      <c r="N140" s="31">
        <f t="shared" si="16"/>
        <v>5120</v>
      </c>
      <c r="O140" s="6">
        <f t="shared" si="19"/>
        <v>8.0078041336433078E-2</v>
      </c>
      <c r="P140" s="4">
        <v>700</v>
      </c>
      <c r="Q140" s="7">
        <v>300</v>
      </c>
      <c r="R140" s="165" t="s">
        <v>24</v>
      </c>
      <c r="S140" s="15"/>
    </row>
    <row r="141" spans="2:19" ht="18.95" customHeight="1" thickBot="1" x14ac:dyDescent="0.3">
      <c r="B141" s="103" t="s">
        <v>20</v>
      </c>
      <c r="C141" s="442"/>
      <c r="D141" s="310" t="s">
        <v>171</v>
      </c>
      <c r="E141" s="16" t="s">
        <v>39</v>
      </c>
      <c r="F141" s="286">
        <v>27</v>
      </c>
      <c r="G141" s="3">
        <f t="shared" si="24"/>
        <v>290.62558080000002</v>
      </c>
      <c r="H141" s="30">
        <f t="shared" si="22"/>
        <v>63937.627776000008</v>
      </c>
      <c r="I141" s="23" t="s">
        <v>40</v>
      </c>
      <c r="J141" s="45">
        <f t="shared" si="17"/>
        <v>15360</v>
      </c>
      <c r="K141" s="31">
        <v>510</v>
      </c>
      <c r="L141" s="31">
        <f t="shared" si="23"/>
        <v>6120</v>
      </c>
      <c r="M141" s="5">
        <f t="shared" si="18"/>
        <v>9.5718283784955158E-2</v>
      </c>
      <c r="N141" s="31">
        <f t="shared" si="16"/>
        <v>5120</v>
      </c>
      <c r="O141" s="6">
        <f t="shared" si="19"/>
        <v>8.0078041336433078E-2</v>
      </c>
      <c r="P141" s="4">
        <v>700</v>
      </c>
      <c r="Q141" s="7">
        <v>300</v>
      </c>
      <c r="R141" s="165" t="s">
        <v>24</v>
      </c>
      <c r="S141" s="15"/>
    </row>
    <row r="142" spans="2:19" ht="18.95" customHeight="1" thickBot="1" x14ac:dyDescent="0.3">
      <c r="B142" s="103" t="s">
        <v>20</v>
      </c>
      <c r="C142" s="442"/>
      <c r="D142" s="310" t="s">
        <v>172</v>
      </c>
      <c r="E142" s="16" t="s">
        <v>39</v>
      </c>
      <c r="F142" s="286">
        <v>27</v>
      </c>
      <c r="G142" s="3">
        <f t="shared" si="24"/>
        <v>290.62558080000002</v>
      </c>
      <c r="H142" s="30">
        <f t="shared" si="22"/>
        <v>63937.627776000008</v>
      </c>
      <c r="I142" s="23" t="s">
        <v>40</v>
      </c>
      <c r="J142" s="45">
        <f t="shared" si="17"/>
        <v>15360</v>
      </c>
      <c r="K142" s="31">
        <v>510</v>
      </c>
      <c r="L142" s="31">
        <f t="shared" si="23"/>
        <v>6120</v>
      </c>
      <c r="M142" s="5">
        <f t="shared" si="18"/>
        <v>9.5718283784955158E-2</v>
      </c>
      <c r="N142" s="31">
        <f t="shared" si="16"/>
        <v>5120</v>
      </c>
      <c r="O142" s="6">
        <f t="shared" si="19"/>
        <v>8.0078041336433078E-2</v>
      </c>
      <c r="P142" s="4">
        <v>700</v>
      </c>
      <c r="Q142" s="7">
        <v>300</v>
      </c>
      <c r="R142" s="165" t="s">
        <v>24</v>
      </c>
      <c r="S142" s="15"/>
    </row>
    <row r="143" spans="2:19" ht="18.95" customHeight="1" thickBot="1" x14ac:dyDescent="0.3">
      <c r="B143" s="103" t="s">
        <v>20</v>
      </c>
      <c r="C143" s="442"/>
      <c r="D143" s="310" t="s">
        <v>173</v>
      </c>
      <c r="E143" s="16" t="s">
        <v>39</v>
      </c>
      <c r="F143" s="286">
        <v>24</v>
      </c>
      <c r="G143" s="3">
        <f t="shared" si="24"/>
        <v>258.33384960000001</v>
      </c>
      <c r="H143" s="30">
        <f t="shared" si="22"/>
        <v>56833.446911999999</v>
      </c>
      <c r="I143" s="23" t="s">
        <v>40</v>
      </c>
      <c r="J143" s="45">
        <f t="shared" si="17"/>
        <v>13560</v>
      </c>
      <c r="K143" s="31">
        <v>460</v>
      </c>
      <c r="L143" s="31">
        <f t="shared" si="23"/>
        <v>5520</v>
      </c>
      <c r="M143" s="5">
        <f t="shared" si="18"/>
        <v>9.7125905605322152E-2</v>
      </c>
      <c r="N143" s="31">
        <f t="shared" si="16"/>
        <v>4520</v>
      </c>
      <c r="O143" s="6">
        <f t="shared" si="19"/>
        <v>7.9530632850734806E-2</v>
      </c>
      <c r="P143" s="4">
        <v>700</v>
      </c>
      <c r="Q143" s="7">
        <v>300</v>
      </c>
      <c r="R143" s="168" t="s">
        <v>37</v>
      </c>
      <c r="S143" s="15"/>
    </row>
    <row r="144" spans="2:19" ht="18.95" customHeight="1" thickBot="1" x14ac:dyDescent="0.3">
      <c r="B144" s="103" t="s">
        <v>20</v>
      </c>
      <c r="C144" s="442"/>
      <c r="D144" s="310" t="s">
        <v>174</v>
      </c>
      <c r="E144" s="16" t="s">
        <v>39</v>
      </c>
      <c r="F144" s="286">
        <v>22</v>
      </c>
      <c r="G144" s="3">
        <f t="shared" si="24"/>
        <v>236.80602880000001</v>
      </c>
      <c r="H144" s="30">
        <f t="shared" si="22"/>
        <v>52097.326335999998</v>
      </c>
      <c r="I144" s="23" t="s">
        <v>40</v>
      </c>
      <c r="J144" s="45">
        <f t="shared" si="17"/>
        <v>12480</v>
      </c>
      <c r="K144" s="31">
        <v>430</v>
      </c>
      <c r="L144" s="31">
        <f t="shared" si="23"/>
        <v>5160</v>
      </c>
      <c r="M144" s="5">
        <f t="shared" si="18"/>
        <v>9.9045389905822595E-2</v>
      </c>
      <c r="N144" s="31">
        <f t="shared" si="16"/>
        <v>4160</v>
      </c>
      <c r="O144" s="6">
        <f t="shared" si="19"/>
        <v>7.985054690081822E-2</v>
      </c>
      <c r="P144" s="4">
        <v>700</v>
      </c>
      <c r="Q144" s="7">
        <v>300</v>
      </c>
      <c r="R144" s="168" t="s">
        <v>37</v>
      </c>
      <c r="S144" s="15"/>
    </row>
    <row r="145" spans="2:19" ht="18.95" customHeight="1" thickBot="1" x14ac:dyDescent="0.3">
      <c r="B145" s="103" t="s">
        <v>20</v>
      </c>
      <c r="C145" s="442"/>
      <c r="D145" s="310" t="s">
        <v>175</v>
      </c>
      <c r="E145" s="16" t="s">
        <v>39</v>
      </c>
      <c r="F145" s="286">
        <v>28</v>
      </c>
      <c r="G145" s="3">
        <f t="shared" si="24"/>
        <v>301.38949120000001</v>
      </c>
      <c r="H145" s="30">
        <f t="shared" si="22"/>
        <v>66305.688064000002</v>
      </c>
      <c r="I145" s="23" t="s">
        <v>40</v>
      </c>
      <c r="J145" s="45">
        <f t="shared" si="17"/>
        <v>15900</v>
      </c>
      <c r="K145" s="31">
        <v>525</v>
      </c>
      <c r="L145" s="31">
        <f t="shared" si="23"/>
        <v>6300</v>
      </c>
      <c r="M145" s="5">
        <f t="shared" si="18"/>
        <v>9.5014472874771674E-2</v>
      </c>
      <c r="N145" s="31">
        <f t="shared" si="16"/>
        <v>5300</v>
      </c>
      <c r="O145" s="6">
        <f t="shared" si="19"/>
        <v>7.99328105136968E-2</v>
      </c>
      <c r="P145" s="4">
        <v>700</v>
      </c>
      <c r="Q145" s="7">
        <v>300</v>
      </c>
      <c r="R145" s="168" t="s">
        <v>37</v>
      </c>
      <c r="S145" s="15"/>
    </row>
    <row r="146" spans="2:19" ht="18.95" customHeight="1" thickBot="1" x14ac:dyDescent="0.3">
      <c r="B146" s="103" t="s">
        <v>20</v>
      </c>
      <c r="C146" s="442"/>
      <c r="D146" s="310" t="s">
        <v>176</v>
      </c>
      <c r="E146" s="16" t="s">
        <v>39</v>
      </c>
      <c r="F146" s="286">
        <v>27</v>
      </c>
      <c r="G146" s="3">
        <f t="shared" si="24"/>
        <v>290.62558080000002</v>
      </c>
      <c r="H146" s="30">
        <f t="shared" si="22"/>
        <v>63937.627776000008</v>
      </c>
      <c r="I146" s="23" t="s">
        <v>40</v>
      </c>
      <c r="J146" s="45">
        <f t="shared" si="17"/>
        <v>15360</v>
      </c>
      <c r="K146" s="31">
        <v>510</v>
      </c>
      <c r="L146" s="31">
        <f t="shared" si="23"/>
        <v>6120</v>
      </c>
      <c r="M146" s="5">
        <f t="shared" si="18"/>
        <v>9.5718283784955158E-2</v>
      </c>
      <c r="N146" s="31">
        <f t="shared" ref="N146:N150" si="25">L146-(P146+Q146)</f>
        <v>5120</v>
      </c>
      <c r="O146" s="6">
        <f t="shared" si="19"/>
        <v>8.0078041336433078E-2</v>
      </c>
      <c r="P146" s="4">
        <v>700</v>
      </c>
      <c r="Q146" s="7">
        <v>300</v>
      </c>
      <c r="R146" s="168" t="s">
        <v>37</v>
      </c>
      <c r="S146" s="15"/>
    </row>
    <row r="147" spans="2:19" ht="18.95" customHeight="1" thickBot="1" x14ac:dyDescent="0.3">
      <c r="B147" s="103" t="s">
        <v>20</v>
      </c>
      <c r="C147" s="442"/>
      <c r="D147" s="310" t="s">
        <v>177</v>
      </c>
      <c r="E147" s="16" t="s">
        <v>39</v>
      </c>
      <c r="F147" s="286">
        <v>27</v>
      </c>
      <c r="G147" s="3">
        <f t="shared" si="24"/>
        <v>290.62558080000002</v>
      </c>
      <c r="H147" s="30">
        <f t="shared" si="22"/>
        <v>63937.627776000008</v>
      </c>
      <c r="I147" s="23" t="s">
        <v>40</v>
      </c>
      <c r="J147" s="45">
        <f t="shared" ref="J147:J150" si="26">N147*3</f>
        <v>15360</v>
      </c>
      <c r="K147" s="31">
        <v>510</v>
      </c>
      <c r="L147" s="31">
        <f t="shared" si="23"/>
        <v>6120</v>
      </c>
      <c r="M147" s="5">
        <f t="shared" ref="M147:M150" si="27">L147/H147</f>
        <v>9.5718283784955158E-2</v>
      </c>
      <c r="N147" s="31">
        <f t="shared" si="25"/>
        <v>5120</v>
      </c>
      <c r="O147" s="6">
        <f t="shared" ref="O147:O150" si="28">N147/H147</f>
        <v>8.0078041336433078E-2</v>
      </c>
      <c r="P147" s="4">
        <v>700</v>
      </c>
      <c r="Q147" s="7">
        <v>300</v>
      </c>
      <c r="R147" s="168" t="s">
        <v>37</v>
      </c>
      <c r="S147" s="15"/>
    </row>
    <row r="148" spans="2:19" ht="18.95" customHeight="1" thickBot="1" x14ac:dyDescent="0.3">
      <c r="B148" s="103" t="s">
        <v>20</v>
      </c>
      <c r="C148" s="442"/>
      <c r="D148" s="310" t="s">
        <v>178</v>
      </c>
      <c r="E148" s="16" t="s">
        <v>39</v>
      </c>
      <c r="F148" s="286">
        <v>27</v>
      </c>
      <c r="G148" s="3">
        <f t="shared" si="24"/>
        <v>290.62558080000002</v>
      </c>
      <c r="H148" s="30">
        <f t="shared" si="22"/>
        <v>63937.627776000008</v>
      </c>
      <c r="I148" s="23" t="s">
        <v>40</v>
      </c>
      <c r="J148" s="45">
        <f t="shared" si="26"/>
        <v>15360</v>
      </c>
      <c r="K148" s="31">
        <v>510</v>
      </c>
      <c r="L148" s="31">
        <f t="shared" si="23"/>
        <v>6120</v>
      </c>
      <c r="M148" s="5">
        <f t="shared" si="27"/>
        <v>9.5718283784955158E-2</v>
      </c>
      <c r="N148" s="31">
        <f t="shared" si="25"/>
        <v>5120</v>
      </c>
      <c r="O148" s="6">
        <f t="shared" si="28"/>
        <v>8.0078041336433078E-2</v>
      </c>
      <c r="P148" s="4">
        <v>700</v>
      </c>
      <c r="Q148" s="7">
        <v>300</v>
      </c>
      <c r="R148" s="168" t="s">
        <v>37</v>
      </c>
      <c r="S148" s="15"/>
    </row>
    <row r="149" spans="2:19" ht="18.95" customHeight="1" thickBot="1" x14ac:dyDescent="0.3">
      <c r="B149" s="103" t="s">
        <v>20</v>
      </c>
      <c r="C149" s="442"/>
      <c r="D149" s="311" t="s">
        <v>179</v>
      </c>
      <c r="E149" s="290" t="s">
        <v>39</v>
      </c>
      <c r="F149" s="297">
        <v>27</v>
      </c>
      <c r="G149" s="284">
        <f t="shared" si="24"/>
        <v>290.62558080000002</v>
      </c>
      <c r="H149" s="285">
        <f t="shared" si="22"/>
        <v>63937.627776000008</v>
      </c>
      <c r="I149" s="35" t="s">
        <v>40</v>
      </c>
      <c r="J149" s="42">
        <f t="shared" si="26"/>
        <v>15360</v>
      </c>
      <c r="K149" s="43">
        <v>510</v>
      </c>
      <c r="L149" s="43">
        <f t="shared" si="23"/>
        <v>6120</v>
      </c>
      <c r="M149" s="37">
        <f t="shared" si="27"/>
        <v>9.5718283784955158E-2</v>
      </c>
      <c r="N149" s="43">
        <f t="shared" si="25"/>
        <v>5120</v>
      </c>
      <c r="O149" s="38">
        <f t="shared" si="28"/>
        <v>8.0078041336433078E-2</v>
      </c>
      <c r="P149" s="36">
        <v>700</v>
      </c>
      <c r="Q149" s="39">
        <v>300</v>
      </c>
      <c r="R149" s="168" t="s">
        <v>37</v>
      </c>
      <c r="S149" s="15"/>
    </row>
    <row r="150" spans="2:19" ht="18.95" customHeight="1" thickBot="1" x14ac:dyDescent="0.3">
      <c r="B150" s="103" t="s">
        <v>20</v>
      </c>
      <c r="C150" s="442"/>
      <c r="D150" s="308" t="s">
        <v>180</v>
      </c>
      <c r="E150" s="2" t="s">
        <v>39</v>
      </c>
      <c r="F150" s="286">
        <v>27</v>
      </c>
      <c r="G150" s="3">
        <f t="shared" si="24"/>
        <v>290.62558080000002</v>
      </c>
      <c r="H150" s="31">
        <f t="shared" si="22"/>
        <v>63937.627776000008</v>
      </c>
      <c r="I150" s="23" t="s">
        <v>40</v>
      </c>
      <c r="J150" s="31">
        <f t="shared" si="26"/>
        <v>15360</v>
      </c>
      <c r="K150" s="31">
        <v>510</v>
      </c>
      <c r="L150" s="31">
        <f t="shared" si="23"/>
        <v>6120</v>
      </c>
      <c r="M150" s="5">
        <f t="shared" si="27"/>
        <v>9.5718283784955158E-2</v>
      </c>
      <c r="N150" s="31">
        <f t="shared" si="25"/>
        <v>5120</v>
      </c>
      <c r="O150" s="6">
        <f t="shared" si="28"/>
        <v>8.0078041336433078E-2</v>
      </c>
      <c r="P150" s="4">
        <v>700</v>
      </c>
      <c r="Q150" s="7">
        <v>300</v>
      </c>
      <c r="R150" s="168" t="s">
        <v>37</v>
      </c>
      <c r="S150" s="15"/>
    </row>
    <row r="151" spans="2:19" ht="18.95" customHeight="1" thickBot="1" x14ac:dyDescent="0.3">
      <c r="B151" s="103" t="s">
        <v>20</v>
      </c>
      <c r="C151" s="442"/>
      <c r="D151" s="308" t="s">
        <v>181</v>
      </c>
      <c r="E151" s="2" t="s">
        <v>39</v>
      </c>
      <c r="F151" s="286">
        <v>26</v>
      </c>
      <c r="G151" s="3">
        <f t="shared" ref="G151:G197" si="29">F151*10.7639104</f>
        <v>279.86167039999998</v>
      </c>
      <c r="H151" s="31">
        <f t="shared" ref="H151:H214" si="30">G151*220</f>
        <v>61569.567487999993</v>
      </c>
      <c r="I151" s="23" t="s">
        <v>40</v>
      </c>
      <c r="J151" s="31">
        <f t="shared" ref="J151:J214" si="31">N151*3</f>
        <v>14820</v>
      </c>
      <c r="K151" s="31">
        <v>495</v>
      </c>
      <c r="L151" s="31">
        <f t="shared" si="23"/>
        <v>5940</v>
      </c>
      <c r="M151" s="5">
        <f t="shared" ref="M151:M214" si="32">L151/H151</f>
        <v>9.647623399592202E-2</v>
      </c>
      <c r="N151" s="31">
        <f t="shared" ref="N151:N214" si="33">L151-(P151+Q151)</f>
        <v>4940</v>
      </c>
      <c r="O151" s="6">
        <f t="shared" ref="O151:O214" si="34">N151/H151</f>
        <v>8.0234443760918317E-2</v>
      </c>
      <c r="P151" s="4">
        <v>700</v>
      </c>
      <c r="Q151" s="7">
        <v>300</v>
      </c>
      <c r="R151" s="166" t="s">
        <v>28</v>
      </c>
    </row>
    <row r="152" spans="2:19" ht="18.95" customHeight="1" thickBot="1" x14ac:dyDescent="0.3">
      <c r="B152" s="103" t="s">
        <v>20</v>
      </c>
      <c r="C152" s="442"/>
      <c r="D152" s="309" t="s">
        <v>182</v>
      </c>
      <c r="E152" s="28" t="s">
        <v>39</v>
      </c>
      <c r="F152" s="18">
        <v>26</v>
      </c>
      <c r="G152" s="29">
        <f t="shared" si="29"/>
        <v>279.86167039999998</v>
      </c>
      <c r="H152" s="31">
        <f t="shared" si="30"/>
        <v>61569.567487999993</v>
      </c>
      <c r="I152" s="23" t="s">
        <v>40</v>
      </c>
      <c r="J152" s="31">
        <f t="shared" si="31"/>
        <v>14820</v>
      </c>
      <c r="K152" s="31">
        <v>495</v>
      </c>
      <c r="L152" s="31">
        <f t="shared" si="23"/>
        <v>5940</v>
      </c>
      <c r="M152" s="5">
        <f t="shared" si="32"/>
        <v>9.647623399592202E-2</v>
      </c>
      <c r="N152" s="31">
        <f t="shared" si="33"/>
        <v>4940</v>
      </c>
      <c r="O152" s="6">
        <f t="shared" si="34"/>
        <v>8.0234443760918317E-2</v>
      </c>
      <c r="P152" s="4">
        <v>700</v>
      </c>
      <c r="Q152" s="7">
        <v>300</v>
      </c>
      <c r="R152" s="166" t="s">
        <v>28</v>
      </c>
    </row>
    <row r="153" spans="2:19" ht="18.95" customHeight="1" thickBot="1" x14ac:dyDescent="0.3">
      <c r="B153" s="103" t="s">
        <v>20</v>
      </c>
      <c r="C153" s="442"/>
      <c r="D153" s="310" t="s">
        <v>183</v>
      </c>
      <c r="E153" s="2" t="s">
        <v>39</v>
      </c>
      <c r="F153" s="18">
        <v>24</v>
      </c>
      <c r="G153" s="3">
        <f t="shared" si="29"/>
        <v>258.33384960000001</v>
      </c>
      <c r="H153" s="31">
        <f t="shared" si="30"/>
        <v>56833.446911999999</v>
      </c>
      <c r="I153" s="23" t="s">
        <v>40</v>
      </c>
      <c r="J153" s="31">
        <f t="shared" si="31"/>
        <v>13560</v>
      </c>
      <c r="K153" s="31">
        <v>460</v>
      </c>
      <c r="L153" s="31">
        <f t="shared" si="23"/>
        <v>5520</v>
      </c>
      <c r="M153" s="5">
        <f t="shared" si="32"/>
        <v>9.7125905605322152E-2</v>
      </c>
      <c r="N153" s="31">
        <f t="shared" si="33"/>
        <v>4520</v>
      </c>
      <c r="O153" s="6">
        <f t="shared" si="34"/>
        <v>7.9530632850734806E-2</v>
      </c>
      <c r="P153" s="4">
        <v>700</v>
      </c>
      <c r="Q153" s="7">
        <v>300</v>
      </c>
      <c r="R153" s="166" t="s">
        <v>28</v>
      </c>
    </row>
    <row r="154" spans="2:19" ht="18.95" customHeight="1" thickBot="1" x14ac:dyDescent="0.3">
      <c r="B154" s="103" t="s">
        <v>20</v>
      </c>
      <c r="C154" s="442"/>
      <c r="D154" s="310" t="s">
        <v>184</v>
      </c>
      <c r="E154" s="2" t="s">
        <v>39</v>
      </c>
      <c r="F154" s="18">
        <v>28</v>
      </c>
      <c r="G154" s="3">
        <f t="shared" si="29"/>
        <v>301.38949120000001</v>
      </c>
      <c r="H154" s="31">
        <f t="shared" si="30"/>
        <v>66305.688064000002</v>
      </c>
      <c r="I154" s="23" t="s">
        <v>40</v>
      </c>
      <c r="J154" s="31">
        <f t="shared" si="31"/>
        <v>15900</v>
      </c>
      <c r="K154" s="31">
        <v>525</v>
      </c>
      <c r="L154" s="31">
        <f t="shared" si="23"/>
        <v>6300</v>
      </c>
      <c r="M154" s="5">
        <f t="shared" si="32"/>
        <v>9.5014472874771674E-2</v>
      </c>
      <c r="N154" s="31">
        <f t="shared" si="33"/>
        <v>5300</v>
      </c>
      <c r="O154" s="6">
        <f t="shared" si="34"/>
        <v>7.99328105136968E-2</v>
      </c>
      <c r="P154" s="4">
        <v>700</v>
      </c>
      <c r="Q154" s="7">
        <v>300</v>
      </c>
      <c r="R154" s="166" t="s">
        <v>28</v>
      </c>
    </row>
    <row r="155" spans="2:19" ht="18.95" customHeight="1" thickBot="1" x14ac:dyDescent="0.3">
      <c r="B155" s="103" t="s">
        <v>20</v>
      </c>
      <c r="C155" s="442"/>
      <c r="D155" s="310" t="s">
        <v>185</v>
      </c>
      <c r="E155" s="2" t="s">
        <v>39</v>
      </c>
      <c r="F155" s="18">
        <v>23</v>
      </c>
      <c r="G155" s="3">
        <f t="shared" si="29"/>
        <v>247.56993920000002</v>
      </c>
      <c r="H155" s="31">
        <f t="shared" si="30"/>
        <v>54465.386624000006</v>
      </c>
      <c r="I155" s="23" t="s">
        <v>40</v>
      </c>
      <c r="J155" s="31">
        <f t="shared" si="31"/>
        <v>13020</v>
      </c>
      <c r="K155" s="31">
        <v>445</v>
      </c>
      <c r="L155" s="31">
        <f t="shared" si="23"/>
        <v>5340</v>
      </c>
      <c r="M155" s="5">
        <f t="shared" si="32"/>
        <v>9.8043919835996265E-2</v>
      </c>
      <c r="N155" s="31">
        <f t="shared" si="33"/>
        <v>4340</v>
      </c>
      <c r="O155" s="6">
        <f t="shared" si="34"/>
        <v>7.9683635222513816E-2</v>
      </c>
      <c r="P155" s="4">
        <v>700</v>
      </c>
      <c r="Q155" s="7">
        <v>300</v>
      </c>
      <c r="R155" s="166" t="s">
        <v>28</v>
      </c>
    </row>
    <row r="156" spans="2:19" ht="18.95" customHeight="1" thickBot="1" x14ac:dyDescent="0.3">
      <c r="B156" s="103" t="s">
        <v>20</v>
      </c>
      <c r="C156" s="442"/>
      <c r="D156" s="310" t="s">
        <v>186</v>
      </c>
      <c r="E156" s="2" t="s">
        <v>39</v>
      </c>
      <c r="F156" s="18">
        <v>23</v>
      </c>
      <c r="G156" s="3">
        <f t="shared" si="29"/>
        <v>247.56993920000002</v>
      </c>
      <c r="H156" s="31">
        <f t="shared" si="30"/>
        <v>54465.386624000006</v>
      </c>
      <c r="I156" s="23" t="s">
        <v>40</v>
      </c>
      <c r="J156" s="31">
        <f t="shared" si="31"/>
        <v>13020</v>
      </c>
      <c r="K156" s="31">
        <v>445</v>
      </c>
      <c r="L156" s="31">
        <f t="shared" si="23"/>
        <v>5340</v>
      </c>
      <c r="M156" s="5">
        <f t="shared" si="32"/>
        <v>9.8043919835996265E-2</v>
      </c>
      <c r="N156" s="31">
        <f t="shared" si="33"/>
        <v>4340</v>
      </c>
      <c r="O156" s="6">
        <f t="shared" si="34"/>
        <v>7.9683635222513816E-2</v>
      </c>
      <c r="P156" s="4">
        <v>700</v>
      </c>
      <c r="Q156" s="7">
        <v>300</v>
      </c>
      <c r="R156" s="166" t="s">
        <v>28</v>
      </c>
    </row>
    <row r="157" spans="2:19" ht="18.95" customHeight="1" thickBot="1" x14ac:dyDescent="0.3">
      <c r="B157" s="103" t="s">
        <v>20</v>
      </c>
      <c r="C157" s="442"/>
      <c r="D157" s="310" t="s">
        <v>187</v>
      </c>
      <c r="E157" s="2" t="s">
        <v>39</v>
      </c>
      <c r="F157" s="18">
        <v>23</v>
      </c>
      <c r="G157" s="3">
        <f t="shared" si="29"/>
        <v>247.56993920000002</v>
      </c>
      <c r="H157" s="31">
        <f t="shared" si="30"/>
        <v>54465.386624000006</v>
      </c>
      <c r="I157" s="23" t="s">
        <v>40</v>
      </c>
      <c r="J157" s="31">
        <f t="shared" si="31"/>
        <v>13020</v>
      </c>
      <c r="K157" s="31">
        <v>445</v>
      </c>
      <c r="L157" s="31">
        <f t="shared" si="23"/>
        <v>5340</v>
      </c>
      <c r="M157" s="5">
        <f t="shared" si="32"/>
        <v>9.8043919835996265E-2</v>
      </c>
      <c r="N157" s="31">
        <f t="shared" si="33"/>
        <v>4340</v>
      </c>
      <c r="O157" s="6">
        <f t="shared" si="34"/>
        <v>7.9683635222513816E-2</v>
      </c>
      <c r="P157" s="4">
        <v>700</v>
      </c>
      <c r="Q157" s="7">
        <v>300</v>
      </c>
      <c r="R157" s="166" t="s">
        <v>28</v>
      </c>
    </row>
    <row r="158" spans="2:19" ht="18.95" customHeight="1" thickBot="1" x14ac:dyDescent="0.3">
      <c r="B158" s="103" t="s">
        <v>20</v>
      </c>
      <c r="C158" s="442"/>
      <c r="D158" s="310" t="s">
        <v>188</v>
      </c>
      <c r="E158" s="2" t="s">
        <v>39</v>
      </c>
      <c r="F158" s="18">
        <v>23</v>
      </c>
      <c r="G158" s="3">
        <f t="shared" si="29"/>
        <v>247.56993920000002</v>
      </c>
      <c r="H158" s="31">
        <f t="shared" si="30"/>
        <v>54465.386624000006</v>
      </c>
      <c r="I158" s="23" t="s">
        <v>40</v>
      </c>
      <c r="J158" s="31">
        <f t="shared" si="31"/>
        <v>13020</v>
      </c>
      <c r="K158" s="31">
        <v>445</v>
      </c>
      <c r="L158" s="31">
        <f t="shared" si="23"/>
        <v>5340</v>
      </c>
      <c r="M158" s="5">
        <f t="shared" si="32"/>
        <v>9.8043919835996265E-2</v>
      </c>
      <c r="N158" s="31">
        <f t="shared" si="33"/>
        <v>4340</v>
      </c>
      <c r="O158" s="6">
        <f t="shared" si="34"/>
        <v>7.9683635222513816E-2</v>
      </c>
      <c r="P158" s="4">
        <v>700</v>
      </c>
      <c r="Q158" s="7">
        <v>300</v>
      </c>
      <c r="R158" s="166" t="s">
        <v>28</v>
      </c>
    </row>
    <row r="159" spans="2:19" ht="18.95" customHeight="1" thickBot="1" x14ac:dyDescent="0.3">
      <c r="B159" s="103" t="s">
        <v>20</v>
      </c>
      <c r="C159" s="442"/>
      <c r="D159" s="310" t="s">
        <v>189</v>
      </c>
      <c r="E159" s="2" t="s">
        <v>39</v>
      </c>
      <c r="F159" s="18">
        <v>23</v>
      </c>
      <c r="G159" s="3">
        <f t="shared" si="29"/>
        <v>247.56993920000002</v>
      </c>
      <c r="H159" s="31">
        <f t="shared" si="30"/>
        <v>54465.386624000006</v>
      </c>
      <c r="I159" s="23" t="s">
        <v>40</v>
      </c>
      <c r="J159" s="31">
        <f t="shared" si="31"/>
        <v>13020</v>
      </c>
      <c r="K159" s="31">
        <v>445</v>
      </c>
      <c r="L159" s="31">
        <f t="shared" si="23"/>
        <v>5340</v>
      </c>
      <c r="M159" s="5">
        <f t="shared" si="32"/>
        <v>9.8043919835996265E-2</v>
      </c>
      <c r="N159" s="31">
        <f t="shared" si="33"/>
        <v>4340</v>
      </c>
      <c r="O159" s="6">
        <f t="shared" si="34"/>
        <v>7.9683635222513816E-2</v>
      </c>
      <c r="P159" s="4">
        <v>700</v>
      </c>
      <c r="Q159" s="7">
        <v>300</v>
      </c>
      <c r="R159" s="166" t="s">
        <v>28</v>
      </c>
    </row>
    <row r="160" spans="2:19" ht="18.95" customHeight="1" thickBot="1" x14ac:dyDescent="0.3">
      <c r="B160" s="103" t="s">
        <v>20</v>
      </c>
      <c r="C160" s="442"/>
      <c r="D160" s="310" t="s">
        <v>190</v>
      </c>
      <c r="E160" s="2" t="s">
        <v>39</v>
      </c>
      <c r="F160" s="18">
        <v>23</v>
      </c>
      <c r="G160" s="3">
        <f t="shared" si="29"/>
        <v>247.56993920000002</v>
      </c>
      <c r="H160" s="31">
        <f t="shared" si="30"/>
        <v>54465.386624000006</v>
      </c>
      <c r="I160" s="23" t="s">
        <v>40</v>
      </c>
      <c r="J160" s="31">
        <f t="shared" si="31"/>
        <v>13020</v>
      </c>
      <c r="K160" s="31">
        <v>445</v>
      </c>
      <c r="L160" s="31">
        <f t="shared" si="23"/>
        <v>5340</v>
      </c>
      <c r="M160" s="5">
        <f t="shared" si="32"/>
        <v>9.8043919835996265E-2</v>
      </c>
      <c r="N160" s="31">
        <f t="shared" si="33"/>
        <v>4340</v>
      </c>
      <c r="O160" s="6">
        <f t="shared" si="34"/>
        <v>7.9683635222513816E-2</v>
      </c>
      <c r="P160" s="4">
        <v>700</v>
      </c>
      <c r="Q160" s="7">
        <v>300</v>
      </c>
      <c r="R160" s="166" t="s">
        <v>28</v>
      </c>
    </row>
    <row r="161" spans="2:18" ht="18.95" customHeight="1" thickBot="1" x14ac:dyDescent="0.3">
      <c r="B161" s="103" t="s">
        <v>20</v>
      </c>
      <c r="C161" s="442"/>
      <c r="D161" s="310" t="s">
        <v>191</v>
      </c>
      <c r="E161" s="2" t="s">
        <v>39</v>
      </c>
      <c r="F161" s="18">
        <v>23</v>
      </c>
      <c r="G161" s="3">
        <f t="shared" si="29"/>
        <v>247.56993920000002</v>
      </c>
      <c r="H161" s="31">
        <f t="shared" si="30"/>
        <v>54465.386624000006</v>
      </c>
      <c r="I161" s="23" t="s">
        <v>40</v>
      </c>
      <c r="J161" s="31">
        <f t="shared" si="31"/>
        <v>13020</v>
      </c>
      <c r="K161" s="31">
        <v>445</v>
      </c>
      <c r="L161" s="31">
        <f t="shared" si="23"/>
        <v>5340</v>
      </c>
      <c r="M161" s="5">
        <f t="shared" si="32"/>
        <v>9.8043919835996265E-2</v>
      </c>
      <c r="N161" s="31">
        <f t="shared" si="33"/>
        <v>4340</v>
      </c>
      <c r="O161" s="6">
        <f t="shared" si="34"/>
        <v>7.9683635222513816E-2</v>
      </c>
      <c r="P161" s="4">
        <v>700</v>
      </c>
      <c r="Q161" s="7">
        <v>300</v>
      </c>
      <c r="R161" s="166" t="s">
        <v>28</v>
      </c>
    </row>
    <row r="162" spans="2:18" ht="18.95" customHeight="1" thickBot="1" x14ac:dyDescent="0.3">
      <c r="B162" s="103" t="s">
        <v>20</v>
      </c>
      <c r="C162" s="442"/>
      <c r="D162" s="310" t="s">
        <v>192</v>
      </c>
      <c r="E162" s="2" t="s">
        <v>39</v>
      </c>
      <c r="F162" s="18">
        <v>23</v>
      </c>
      <c r="G162" s="3">
        <f t="shared" si="29"/>
        <v>247.56993920000002</v>
      </c>
      <c r="H162" s="31">
        <f t="shared" si="30"/>
        <v>54465.386624000006</v>
      </c>
      <c r="I162" s="23" t="s">
        <v>40</v>
      </c>
      <c r="J162" s="31">
        <f t="shared" si="31"/>
        <v>13020</v>
      </c>
      <c r="K162" s="31">
        <v>445</v>
      </c>
      <c r="L162" s="31">
        <f t="shared" si="23"/>
        <v>5340</v>
      </c>
      <c r="M162" s="5">
        <f t="shared" si="32"/>
        <v>9.8043919835996265E-2</v>
      </c>
      <c r="N162" s="31">
        <f t="shared" si="33"/>
        <v>4340</v>
      </c>
      <c r="O162" s="6">
        <f t="shared" si="34"/>
        <v>7.9683635222513816E-2</v>
      </c>
      <c r="P162" s="4">
        <v>700</v>
      </c>
      <c r="Q162" s="7">
        <v>300</v>
      </c>
      <c r="R162" s="167" t="s">
        <v>33</v>
      </c>
    </row>
    <row r="163" spans="2:18" ht="18.95" customHeight="1" thickBot="1" x14ac:dyDescent="0.3">
      <c r="B163" s="103" t="s">
        <v>20</v>
      </c>
      <c r="C163" s="442"/>
      <c r="D163" s="310" t="s">
        <v>193</v>
      </c>
      <c r="E163" s="2" t="s">
        <v>39</v>
      </c>
      <c r="F163" s="18">
        <v>23</v>
      </c>
      <c r="G163" s="3">
        <f t="shared" si="29"/>
        <v>247.56993920000002</v>
      </c>
      <c r="H163" s="31">
        <f t="shared" si="30"/>
        <v>54465.386624000006</v>
      </c>
      <c r="I163" s="23" t="s">
        <v>40</v>
      </c>
      <c r="J163" s="31">
        <f t="shared" si="31"/>
        <v>13020</v>
      </c>
      <c r="K163" s="31">
        <v>445</v>
      </c>
      <c r="L163" s="31">
        <f t="shared" si="23"/>
        <v>5340</v>
      </c>
      <c r="M163" s="5">
        <f t="shared" si="32"/>
        <v>9.8043919835996265E-2</v>
      </c>
      <c r="N163" s="31">
        <f t="shared" si="33"/>
        <v>4340</v>
      </c>
      <c r="O163" s="6">
        <f t="shared" si="34"/>
        <v>7.9683635222513816E-2</v>
      </c>
      <c r="P163" s="4">
        <v>700</v>
      </c>
      <c r="Q163" s="7">
        <v>300</v>
      </c>
      <c r="R163" s="167" t="s">
        <v>33</v>
      </c>
    </row>
    <row r="164" spans="2:18" ht="18.95" customHeight="1" thickBot="1" x14ac:dyDescent="0.3">
      <c r="B164" s="103" t="s">
        <v>20</v>
      </c>
      <c r="C164" s="442"/>
      <c r="D164" s="310" t="s">
        <v>194</v>
      </c>
      <c r="E164" s="2" t="s">
        <v>39</v>
      </c>
      <c r="F164" s="18">
        <v>23</v>
      </c>
      <c r="G164" s="3">
        <f t="shared" si="29"/>
        <v>247.56993920000002</v>
      </c>
      <c r="H164" s="31">
        <f t="shared" si="30"/>
        <v>54465.386624000006</v>
      </c>
      <c r="I164" s="23" t="s">
        <v>40</v>
      </c>
      <c r="J164" s="31">
        <f t="shared" si="31"/>
        <v>13020</v>
      </c>
      <c r="K164" s="31">
        <v>445</v>
      </c>
      <c r="L164" s="31">
        <f t="shared" si="23"/>
        <v>5340</v>
      </c>
      <c r="M164" s="5">
        <f t="shared" si="32"/>
        <v>9.8043919835996265E-2</v>
      </c>
      <c r="N164" s="31">
        <f t="shared" si="33"/>
        <v>4340</v>
      </c>
      <c r="O164" s="6">
        <f t="shared" si="34"/>
        <v>7.9683635222513816E-2</v>
      </c>
      <c r="P164" s="4">
        <v>700</v>
      </c>
      <c r="Q164" s="7">
        <v>300</v>
      </c>
      <c r="R164" s="167" t="s">
        <v>33</v>
      </c>
    </row>
    <row r="165" spans="2:18" ht="18.95" customHeight="1" thickBot="1" x14ac:dyDescent="0.3">
      <c r="B165" s="103" t="s">
        <v>20</v>
      </c>
      <c r="C165" s="442"/>
      <c r="D165" s="310" t="s">
        <v>195</v>
      </c>
      <c r="E165" s="2" t="s">
        <v>39</v>
      </c>
      <c r="F165" s="18">
        <v>24</v>
      </c>
      <c r="G165" s="3">
        <f t="shared" si="29"/>
        <v>258.33384960000001</v>
      </c>
      <c r="H165" s="31">
        <f t="shared" si="30"/>
        <v>56833.446911999999</v>
      </c>
      <c r="I165" s="23" t="s">
        <v>40</v>
      </c>
      <c r="J165" s="31">
        <f t="shared" si="31"/>
        <v>13560</v>
      </c>
      <c r="K165" s="31">
        <v>460</v>
      </c>
      <c r="L165" s="31">
        <f t="shared" si="23"/>
        <v>5520</v>
      </c>
      <c r="M165" s="5">
        <f t="shared" si="32"/>
        <v>9.7125905605322152E-2</v>
      </c>
      <c r="N165" s="31">
        <f t="shared" si="33"/>
        <v>4520</v>
      </c>
      <c r="O165" s="6">
        <f t="shared" si="34"/>
        <v>7.9530632850734806E-2</v>
      </c>
      <c r="P165" s="4">
        <v>700</v>
      </c>
      <c r="Q165" s="7">
        <v>300</v>
      </c>
      <c r="R165" s="166" t="s">
        <v>28</v>
      </c>
    </row>
    <row r="166" spans="2:18" ht="18.95" customHeight="1" thickBot="1" x14ac:dyDescent="0.3">
      <c r="B166" s="103" t="s">
        <v>20</v>
      </c>
      <c r="C166" s="442"/>
      <c r="D166" s="310" t="s">
        <v>196</v>
      </c>
      <c r="E166" s="2" t="s">
        <v>39</v>
      </c>
      <c r="F166" s="18">
        <v>24</v>
      </c>
      <c r="G166" s="3">
        <f t="shared" si="29"/>
        <v>258.33384960000001</v>
      </c>
      <c r="H166" s="31">
        <f t="shared" si="30"/>
        <v>56833.446911999999</v>
      </c>
      <c r="I166" s="23" t="s">
        <v>40</v>
      </c>
      <c r="J166" s="31">
        <f t="shared" si="31"/>
        <v>13560</v>
      </c>
      <c r="K166" s="31">
        <v>460</v>
      </c>
      <c r="L166" s="31">
        <f t="shared" si="23"/>
        <v>5520</v>
      </c>
      <c r="M166" s="5">
        <f t="shared" si="32"/>
        <v>9.7125905605322152E-2</v>
      </c>
      <c r="N166" s="31">
        <f t="shared" si="33"/>
        <v>4520</v>
      </c>
      <c r="O166" s="6">
        <f t="shared" si="34"/>
        <v>7.9530632850734806E-2</v>
      </c>
      <c r="P166" s="4">
        <v>700</v>
      </c>
      <c r="Q166" s="7">
        <v>300</v>
      </c>
      <c r="R166" s="166" t="s">
        <v>28</v>
      </c>
    </row>
    <row r="167" spans="2:18" ht="18.95" customHeight="1" thickBot="1" x14ac:dyDescent="0.3">
      <c r="B167" s="103" t="s">
        <v>20</v>
      </c>
      <c r="C167" s="442"/>
      <c r="D167" s="310" t="s">
        <v>197</v>
      </c>
      <c r="E167" s="2" t="s">
        <v>39</v>
      </c>
      <c r="F167" s="18">
        <v>24</v>
      </c>
      <c r="G167" s="3">
        <f t="shared" si="29"/>
        <v>258.33384960000001</v>
      </c>
      <c r="H167" s="31">
        <f t="shared" si="30"/>
        <v>56833.446911999999</v>
      </c>
      <c r="I167" s="23" t="s">
        <v>40</v>
      </c>
      <c r="J167" s="31">
        <f t="shared" si="31"/>
        <v>13560</v>
      </c>
      <c r="K167" s="31">
        <v>460</v>
      </c>
      <c r="L167" s="31">
        <f t="shared" si="23"/>
        <v>5520</v>
      </c>
      <c r="M167" s="5">
        <f t="shared" si="32"/>
        <v>9.7125905605322152E-2</v>
      </c>
      <c r="N167" s="31">
        <f t="shared" si="33"/>
        <v>4520</v>
      </c>
      <c r="O167" s="6">
        <f t="shared" si="34"/>
        <v>7.9530632850734806E-2</v>
      </c>
      <c r="P167" s="4">
        <v>700</v>
      </c>
      <c r="Q167" s="7">
        <v>300</v>
      </c>
      <c r="R167" s="166" t="s">
        <v>28</v>
      </c>
    </row>
    <row r="168" spans="2:18" ht="18.95" customHeight="1" thickBot="1" x14ac:dyDescent="0.3">
      <c r="B168" s="103" t="s">
        <v>20</v>
      </c>
      <c r="C168" s="442"/>
      <c r="D168" s="310" t="s">
        <v>198</v>
      </c>
      <c r="E168" s="2" t="s">
        <v>39</v>
      </c>
      <c r="F168" s="18">
        <v>24</v>
      </c>
      <c r="G168" s="3">
        <f t="shared" si="29"/>
        <v>258.33384960000001</v>
      </c>
      <c r="H168" s="31">
        <f t="shared" si="30"/>
        <v>56833.446911999999</v>
      </c>
      <c r="I168" s="23" t="s">
        <v>40</v>
      </c>
      <c r="J168" s="31">
        <f t="shared" si="31"/>
        <v>13560</v>
      </c>
      <c r="K168" s="31">
        <v>460</v>
      </c>
      <c r="L168" s="31">
        <f t="shared" si="23"/>
        <v>5520</v>
      </c>
      <c r="M168" s="5">
        <f t="shared" si="32"/>
        <v>9.7125905605322152E-2</v>
      </c>
      <c r="N168" s="31">
        <f t="shared" si="33"/>
        <v>4520</v>
      </c>
      <c r="O168" s="6">
        <f t="shared" si="34"/>
        <v>7.9530632850734806E-2</v>
      </c>
      <c r="P168" s="4">
        <v>700</v>
      </c>
      <c r="Q168" s="7">
        <v>300</v>
      </c>
      <c r="R168" s="166" t="s">
        <v>28</v>
      </c>
    </row>
    <row r="169" spans="2:18" ht="18.95" customHeight="1" thickBot="1" x14ac:dyDescent="0.3">
      <c r="B169" s="103" t="s">
        <v>20</v>
      </c>
      <c r="C169" s="442"/>
      <c r="D169" s="310" t="s">
        <v>199</v>
      </c>
      <c r="E169" s="2" t="s">
        <v>39</v>
      </c>
      <c r="F169" s="18">
        <v>24</v>
      </c>
      <c r="G169" s="3">
        <f t="shared" si="29"/>
        <v>258.33384960000001</v>
      </c>
      <c r="H169" s="31">
        <f t="shared" si="30"/>
        <v>56833.446911999999</v>
      </c>
      <c r="I169" s="23" t="s">
        <v>40</v>
      </c>
      <c r="J169" s="31">
        <f t="shared" si="31"/>
        <v>13560</v>
      </c>
      <c r="K169" s="31">
        <v>460</v>
      </c>
      <c r="L169" s="31">
        <f t="shared" si="23"/>
        <v>5520</v>
      </c>
      <c r="M169" s="5">
        <f t="shared" si="32"/>
        <v>9.7125905605322152E-2</v>
      </c>
      <c r="N169" s="31">
        <f t="shared" si="33"/>
        <v>4520</v>
      </c>
      <c r="O169" s="6">
        <f t="shared" si="34"/>
        <v>7.9530632850734806E-2</v>
      </c>
      <c r="P169" s="4">
        <v>700</v>
      </c>
      <c r="Q169" s="7">
        <v>300</v>
      </c>
      <c r="R169" s="166" t="s">
        <v>28</v>
      </c>
    </row>
    <row r="170" spans="2:18" ht="18.95" customHeight="1" thickBot="1" x14ac:dyDescent="0.3">
      <c r="B170" s="103" t="s">
        <v>20</v>
      </c>
      <c r="C170" s="442"/>
      <c r="D170" s="310" t="s">
        <v>200</v>
      </c>
      <c r="E170" s="2" t="s">
        <v>39</v>
      </c>
      <c r="F170" s="18">
        <v>24</v>
      </c>
      <c r="G170" s="3">
        <f t="shared" si="29"/>
        <v>258.33384960000001</v>
      </c>
      <c r="H170" s="31">
        <f t="shared" si="30"/>
        <v>56833.446911999999</v>
      </c>
      <c r="I170" s="23" t="s">
        <v>40</v>
      </c>
      <c r="J170" s="31">
        <f t="shared" si="31"/>
        <v>13560</v>
      </c>
      <c r="K170" s="31">
        <v>460</v>
      </c>
      <c r="L170" s="31">
        <f t="shared" si="23"/>
        <v>5520</v>
      </c>
      <c r="M170" s="5">
        <f t="shared" si="32"/>
        <v>9.7125905605322152E-2</v>
      </c>
      <c r="N170" s="31">
        <f t="shared" si="33"/>
        <v>4520</v>
      </c>
      <c r="O170" s="6">
        <f t="shared" si="34"/>
        <v>7.9530632850734806E-2</v>
      </c>
      <c r="P170" s="4">
        <v>700</v>
      </c>
      <c r="Q170" s="7">
        <v>300</v>
      </c>
      <c r="R170" s="166" t="s">
        <v>28</v>
      </c>
    </row>
    <row r="171" spans="2:18" ht="18.95" customHeight="1" thickBot="1" x14ac:dyDescent="0.3">
      <c r="B171" s="103" t="s">
        <v>20</v>
      </c>
      <c r="C171" s="442"/>
      <c r="D171" s="310" t="s">
        <v>201</v>
      </c>
      <c r="E171" s="2" t="s">
        <v>39</v>
      </c>
      <c r="F171" s="18">
        <v>24</v>
      </c>
      <c r="G171" s="3">
        <f t="shared" si="29"/>
        <v>258.33384960000001</v>
      </c>
      <c r="H171" s="31">
        <f t="shared" si="30"/>
        <v>56833.446911999999</v>
      </c>
      <c r="I171" s="23" t="s">
        <v>40</v>
      </c>
      <c r="J171" s="31">
        <f t="shared" si="31"/>
        <v>13560</v>
      </c>
      <c r="K171" s="31">
        <v>460</v>
      </c>
      <c r="L171" s="31">
        <f t="shared" si="23"/>
        <v>5520</v>
      </c>
      <c r="M171" s="5">
        <f t="shared" si="32"/>
        <v>9.7125905605322152E-2</v>
      </c>
      <c r="N171" s="31">
        <f t="shared" si="33"/>
        <v>4520</v>
      </c>
      <c r="O171" s="6">
        <f t="shared" si="34"/>
        <v>7.9530632850734806E-2</v>
      </c>
      <c r="P171" s="4">
        <v>700</v>
      </c>
      <c r="Q171" s="7">
        <v>300</v>
      </c>
      <c r="R171" s="166" t="s">
        <v>28</v>
      </c>
    </row>
    <row r="172" spans="2:18" ht="18.95" customHeight="1" thickBot="1" x14ac:dyDescent="0.3">
      <c r="B172" s="103" t="s">
        <v>20</v>
      </c>
      <c r="C172" s="442"/>
      <c r="D172" s="310" t="s">
        <v>202</v>
      </c>
      <c r="E172" s="2" t="s">
        <v>39</v>
      </c>
      <c r="F172" s="18">
        <v>24</v>
      </c>
      <c r="G172" s="3">
        <f t="shared" si="29"/>
        <v>258.33384960000001</v>
      </c>
      <c r="H172" s="31">
        <f t="shared" si="30"/>
        <v>56833.446911999999</v>
      </c>
      <c r="I172" s="23" t="s">
        <v>40</v>
      </c>
      <c r="J172" s="31">
        <f t="shared" si="31"/>
        <v>13560</v>
      </c>
      <c r="K172" s="31">
        <v>460</v>
      </c>
      <c r="L172" s="31">
        <f t="shared" si="23"/>
        <v>5520</v>
      </c>
      <c r="M172" s="5">
        <f t="shared" si="32"/>
        <v>9.7125905605322152E-2</v>
      </c>
      <c r="N172" s="31">
        <f t="shared" si="33"/>
        <v>4520</v>
      </c>
      <c r="O172" s="6">
        <f t="shared" si="34"/>
        <v>7.9530632850734806E-2</v>
      </c>
      <c r="P172" s="4">
        <v>700</v>
      </c>
      <c r="Q172" s="7">
        <v>300</v>
      </c>
      <c r="R172" s="166" t="s">
        <v>28</v>
      </c>
    </row>
    <row r="173" spans="2:18" ht="18.95" customHeight="1" thickBot="1" x14ac:dyDescent="0.3">
      <c r="B173" s="103" t="s">
        <v>20</v>
      </c>
      <c r="C173" s="442"/>
      <c r="D173" s="310" t="s">
        <v>203</v>
      </c>
      <c r="E173" s="2" t="s">
        <v>39</v>
      </c>
      <c r="F173" s="18">
        <v>24</v>
      </c>
      <c r="G173" s="3">
        <f t="shared" si="29"/>
        <v>258.33384960000001</v>
      </c>
      <c r="H173" s="31">
        <f t="shared" si="30"/>
        <v>56833.446911999999</v>
      </c>
      <c r="I173" s="23" t="s">
        <v>40</v>
      </c>
      <c r="J173" s="31">
        <f t="shared" si="31"/>
        <v>13560</v>
      </c>
      <c r="K173" s="31">
        <v>460</v>
      </c>
      <c r="L173" s="31">
        <f t="shared" si="23"/>
        <v>5520</v>
      </c>
      <c r="M173" s="5">
        <f t="shared" si="32"/>
        <v>9.7125905605322152E-2</v>
      </c>
      <c r="N173" s="31">
        <f t="shared" si="33"/>
        <v>4520</v>
      </c>
      <c r="O173" s="6">
        <f t="shared" si="34"/>
        <v>7.9530632850734806E-2</v>
      </c>
      <c r="P173" s="4">
        <v>700</v>
      </c>
      <c r="Q173" s="7">
        <v>300</v>
      </c>
      <c r="R173" s="166" t="s">
        <v>28</v>
      </c>
    </row>
    <row r="174" spans="2:18" ht="18.95" customHeight="1" thickBot="1" x14ac:dyDescent="0.3">
      <c r="B174" s="103" t="s">
        <v>20</v>
      </c>
      <c r="C174" s="442"/>
      <c r="D174" s="310" t="s">
        <v>204</v>
      </c>
      <c r="E174" s="2" t="s">
        <v>39</v>
      </c>
      <c r="F174" s="18">
        <v>24</v>
      </c>
      <c r="G174" s="3">
        <f t="shared" si="29"/>
        <v>258.33384960000001</v>
      </c>
      <c r="H174" s="31">
        <f t="shared" si="30"/>
        <v>56833.446911999999</v>
      </c>
      <c r="I174" s="23" t="s">
        <v>40</v>
      </c>
      <c r="J174" s="31">
        <f t="shared" si="31"/>
        <v>13560</v>
      </c>
      <c r="K174" s="31">
        <v>460</v>
      </c>
      <c r="L174" s="31">
        <f t="shared" si="23"/>
        <v>5520</v>
      </c>
      <c r="M174" s="5">
        <f t="shared" si="32"/>
        <v>9.7125905605322152E-2</v>
      </c>
      <c r="N174" s="31">
        <f t="shared" si="33"/>
        <v>4520</v>
      </c>
      <c r="O174" s="6">
        <f t="shared" si="34"/>
        <v>7.9530632850734806E-2</v>
      </c>
      <c r="P174" s="4">
        <v>700</v>
      </c>
      <c r="Q174" s="7">
        <v>300</v>
      </c>
      <c r="R174" s="166" t="s">
        <v>28</v>
      </c>
    </row>
    <row r="175" spans="2:18" ht="18.95" customHeight="1" thickBot="1" x14ac:dyDescent="0.3">
      <c r="B175" s="103" t="s">
        <v>20</v>
      </c>
      <c r="C175" s="442"/>
      <c r="D175" s="310" t="s">
        <v>205</v>
      </c>
      <c r="E175" s="2" t="s">
        <v>39</v>
      </c>
      <c r="F175" s="18">
        <v>24</v>
      </c>
      <c r="G175" s="3">
        <f t="shared" si="29"/>
        <v>258.33384960000001</v>
      </c>
      <c r="H175" s="31">
        <f t="shared" si="30"/>
        <v>56833.446911999999</v>
      </c>
      <c r="I175" s="23" t="s">
        <v>40</v>
      </c>
      <c r="J175" s="31">
        <f t="shared" si="31"/>
        <v>13560</v>
      </c>
      <c r="K175" s="31">
        <v>460</v>
      </c>
      <c r="L175" s="31">
        <f t="shared" si="23"/>
        <v>5520</v>
      </c>
      <c r="M175" s="5">
        <f t="shared" si="32"/>
        <v>9.7125905605322152E-2</v>
      </c>
      <c r="N175" s="31">
        <f t="shared" si="33"/>
        <v>4520</v>
      </c>
      <c r="O175" s="6">
        <f t="shared" si="34"/>
        <v>7.9530632850734806E-2</v>
      </c>
      <c r="P175" s="4">
        <v>700</v>
      </c>
      <c r="Q175" s="7">
        <v>300</v>
      </c>
      <c r="R175" s="166" t="s">
        <v>28</v>
      </c>
    </row>
    <row r="176" spans="2:18" ht="18.95" customHeight="1" thickBot="1" x14ac:dyDescent="0.3">
      <c r="B176" s="103" t="s">
        <v>20</v>
      </c>
      <c r="C176" s="442"/>
      <c r="D176" s="310" t="s">
        <v>206</v>
      </c>
      <c r="E176" s="2" t="s">
        <v>39</v>
      </c>
      <c r="F176" s="18">
        <v>24</v>
      </c>
      <c r="G176" s="3">
        <f t="shared" si="29"/>
        <v>258.33384960000001</v>
      </c>
      <c r="H176" s="31">
        <f t="shared" si="30"/>
        <v>56833.446911999999</v>
      </c>
      <c r="I176" s="23" t="s">
        <v>40</v>
      </c>
      <c r="J176" s="31">
        <f t="shared" si="31"/>
        <v>13560</v>
      </c>
      <c r="K176" s="31">
        <v>460</v>
      </c>
      <c r="L176" s="31">
        <f t="shared" si="23"/>
        <v>5520</v>
      </c>
      <c r="M176" s="5">
        <f t="shared" si="32"/>
        <v>9.7125905605322152E-2</v>
      </c>
      <c r="N176" s="31">
        <f t="shared" si="33"/>
        <v>4520</v>
      </c>
      <c r="O176" s="6">
        <f t="shared" si="34"/>
        <v>7.9530632850734806E-2</v>
      </c>
      <c r="P176" s="4">
        <v>700</v>
      </c>
      <c r="Q176" s="7">
        <v>300</v>
      </c>
      <c r="R176" s="166" t="s">
        <v>28</v>
      </c>
    </row>
    <row r="177" spans="2:18" ht="18.95" customHeight="1" thickBot="1" x14ac:dyDescent="0.3">
      <c r="B177" s="103" t="s">
        <v>20</v>
      </c>
      <c r="C177" s="442"/>
      <c r="D177" s="310" t="s">
        <v>207</v>
      </c>
      <c r="E177" s="2" t="s">
        <v>39</v>
      </c>
      <c r="F177" s="18">
        <v>24</v>
      </c>
      <c r="G177" s="3">
        <f t="shared" si="29"/>
        <v>258.33384960000001</v>
      </c>
      <c r="H177" s="31">
        <f t="shared" si="30"/>
        <v>56833.446911999999</v>
      </c>
      <c r="I177" s="23" t="s">
        <v>40</v>
      </c>
      <c r="J177" s="31">
        <f t="shared" si="31"/>
        <v>13560</v>
      </c>
      <c r="K177" s="31">
        <v>460</v>
      </c>
      <c r="L177" s="31">
        <f t="shared" si="23"/>
        <v>5520</v>
      </c>
      <c r="M177" s="5">
        <f t="shared" si="32"/>
        <v>9.7125905605322152E-2</v>
      </c>
      <c r="N177" s="31">
        <f t="shared" si="33"/>
        <v>4520</v>
      </c>
      <c r="O177" s="6">
        <f t="shared" si="34"/>
        <v>7.9530632850734806E-2</v>
      </c>
      <c r="P177" s="4">
        <v>700</v>
      </c>
      <c r="Q177" s="7">
        <v>300</v>
      </c>
      <c r="R177" s="166" t="s">
        <v>28</v>
      </c>
    </row>
    <row r="178" spans="2:18" ht="18.95" customHeight="1" thickBot="1" x14ac:dyDescent="0.3">
      <c r="B178" s="103" t="s">
        <v>20</v>
      </c>
      <c r="C178" s="442"/>
      <c r="D178" s="310" t="s">
        <v>208</v>
      </c>
      <c r="E178" s="2" t="s">
        <v>39</v>
      </c>
      <c r="F178" s="18">
        <v>24</v>
      </c>
      <c r="G178" s="3">
        <f t="shared" si="29"/>
        <v>258.33384960000001</v>
      </c>
      <c r="H178" s="31">
        <f t="shared" si="30"/>
        <v>56833.446911999999</v>
      </c>
      <c r="I178" s="23" t="s">
        <v>40</v>
      </c>
      <c r="J178" s="31">
        <f t="shared" si="31"/>
        <v>13560</v>
      </c>
      <c r="K178" s="31">
        <v>460</v>
      </c>
      <c r="L178" s="31">
        <f t="shared" si="23"/>
        <v>5520</v>
      </c>
      <c r="M178" s="5">
        <f t="shared" si="32"/>
        <v>9.7125905605322152E-2</v>
      </c>
      <c r="N178" s="31">
        <f t="shared" si="33"/>
        <v>4520</v>
      </c>
      <c r="O178" s="6">
        <f t="shared" si="34"/>
        <v>7.9530632850734806E-2</v>
      </c>
      <c r="P178" s="4">
        <v>700</v>
      </c>
      <c r="Q178" s="7">
        <v>300</v>
      </c>
      <c r="R178" s="166" t="s">
        <v>28</v>
      </c>
    </row>
    <row r="179" spans="2:18" ht="18.95" customHeight="1" thickBot="1" x14ac:dyDescent="0.3">
      <c r="B179" s="103" t="s">
        <v>20</v>
      </c>
      <c r="C179" s="442"/>
      <c r="D179" s="310" t="s">
        <v>209</v>
      </c>
      <c r="E179" s="2" t="s">
        <v>39</v>
      </c>
      <c r="F179" s="18">
        <v>24</v>
      </c>
      <c r="G179" s="3">
        <f t="shared" si="29"/>
        <v>258.33384960000001</v>
      </c>
      <c r="H179" s="31">
        <f t="shared" si="30"/>
        <v>56833.446911999999</v>
      </c>
      <c r="I179" s="23" t="s">
        <v>40</v>
      </c>
      <c r="J179" s="31">
        <f t="shared" si="31"/>
        <v>13560</v>
      </c>
      <c r="K179" s="31">
        <v>460</v>
      </c>
      <c r="L179" s="31">
        <f t="shared" si="23"/>
        <v>5520</v>
      </c>
      <c r="M179" s="5">
        <f t="shared" si="32"/>
        <v>9.7125905605322152E-2</v>
      </c>
      <c r="N179" s="31">
        <f t="shared" si="33"/>
        <v>4520</v>
      </c>
      <c r="O179" s="6">
        <f t="shared" si="34"/>
        <v>7.9530632850734806E-2</v>
      </c>
      <c r="P179" s="4">
        <v>700</v>
      </c>
      <c r="Q179" s="7">
        <v>300</v>
      </c>
      <c r="R179" s="167" t="s">
        <v>33</v>
      </c>
    </row>
    <row r="180" spans="2:18" ht="18.95" customHeight="1" thickBot="1" x14ac:dyDescent="0.3">
      <c r="B180" s="103" t="s">
        <v>20</v>
      </c>
      <c r="C180" s="442"/>
      <c r="D180" s="310" t="s">
        <v>210</v>
      </c>
      <c r="E180" s="2" t="s">
        <v>39</v>
      </c>
      <c r="F180" s="18">
        <v>24</v>
      </c>
      <c r="G180" s="3">
        <f t="shared" si="29"/>
        <v>258.33384960000001</v>
      </c>
      <c r="H180" s="31">
        <f t="shared" si="30"/>
        <v>56833.446911999999</v>
      </c>
      <c r="I180" s="23" t="s">
        <v>40</v>
      </c>
      <c r="J180" s="31">
        <f t="shared" si="31"/>
        <v>13560</v>
      </c>
      <c r="K180" s="31">
        <v>460</v>
      </c>
      <c r="L180" s="31">
        <f t="shared" si="23"/>
        <v>5520</v>
      </c>
      <c r="M180" s="5">
        <f t="shared" si="32"/>
        <v>9.7125905605322152E-2</v>
      </c>
      <c r="N180" s="31">
        <f t="shared" si="33"/>
        <v>4520</v>
      </c>
      <c r="O180" s="6">
        <f t="shared" si="34"/>
        <v>7.9530632850734806E-2</v>
      </c>
      <c r="P180" s="4">
        <v>700</v>
      </c>
      <c r="Q180" s="7">
        <v>300</v>
      </c>
      <c r="R180" s="167" t="s">
        <v>33</v>
      </c>
    </row>
    <row r="181" spans="2:18" ht="18.95" customHeight="1" thickBot="1" x14ac:dyDescent="0.3">
      <c r="B181" s="103" t="s">
        <v>20</v>
      </c>
      <c r="C181" s="442"/>
      <c r="D181" s="310" t="s">
        <v>211</v>
      </c>
      <c r="E181" s="2" t="s">
        <v>39</v>
      </c>
      <c r="F181" s="18">
        <v>24</v>
      </c>
      <c r="G181" s="3">
        <f t="shared" si="29"/>
        <v>258.33384960000001</v>
      </c>
      <c r="H181" s="31">
        <f t="shared" si="30"/>
        <v>56833.446911999999</v>
      </c>
      <c r="I181" s="23" t="s">
        <v>40</v>
      </c>
      <c r="J181" s="31">
        <f t="shared" si="31"/>
        <v>13560</v>
      </c>
      <c r="K181" s="31">
        <v>460</v>
      </c>
      <c r="L181" s="31">
        <f t="shared" si="23"/>
        <v>5520</v>
      </c>
      <c r="M181" s="5">
        <f t="shared" si="32"/>
        <v>9.7125905605322152E-2</v>
      </c>
      <c r="N181" s="31">
        <f t="shared" si="33"/>
        <v>4520</v>
      </c>
      <c r="O181" s="6">
        <f t="shared" si="34"/>
        <v>7.9530632850734806E-2</v>
      </c>
      <c r="P181" s="4">
        <v>700</v>
      </c>
      <c r="Q181" s="7">
        <v>300</v>
      </c>
      <c r="R181" s="167" t="s">
        <v>33</v>
      </c>
    </row>
    <row r="182" spans="2:18" ht="18.95" customHeight="1" thickBot="1" x14ac:dyDescent="0.3">
      <c r="B182" s="103" t="s">
        <v>20</v>
      </c>
      <c r="C182" s="442"/>
      <c r="D182" s="310" t="s">
        <v>212</v>
      </c>
      <c r="E182" s="2" t="s">
        <v>39</v>
      </c>
      <c r="F182" s="18">
        <v>24</v>
      </c>
      <c r="G182" s="3">
        <f t="shared" si="29"/>
        <v>258.33384960000001</v>
      </c>
      <c r="H182" s="31">
        <f t="shared" si="30"/>
        <v>56833.446911999999</v>
      </c>
      <c r="I182" s="23" t="s">
        <v>40</v>
      </c>
      <c r="J182" s="31">
        <f t="shared" si="31"/>
        <v>13560</v>
      </c>
      <c r="K182" s="31">
        <v>460</v>
      </c>
      <c r="L182" s="31">
        <f t="shared" si="23"/>
        <v>5520</v>
      </c>
      <c r="M182" s="5">
        <f t="shared" si="32"/>
        <v>9.7125905605322152E-2</v>
      </c>
      <c r="N182" s="31">
        <f t="shared" si="33"/>
        <v>4520</v>
      </c>
      <c r="O182" s="6">
        <f t="shared" si="34"/>
        <v>7.9530632850734806E-2</v>
      </c>
      <c r="P182" s="4">
        <v>700</v>
      </c>
      <c r="Q182" s="7">
        <v>300</v>
      </c>
      <c r="R182" s="167" t="s">
        <v>33</v>
      </c>
    </row>
    <row r="183" spans="2:18" ht="18.95" customHeight="1" thickBot="1" x14ac:dyDescent="0.3">
      <c r="B183" s="103" t="s">
        <v>20</v>
      </c>
      <c r="C183" s="442"/>
      <c r="D183" s="310" t="s">
        <v>213</v>
      </c>
      <c r="E183" s="2" t="s">
        <v>39</v>
      </c>
      <c r="F183" s="18">
        <v>24</v>
      </c>
      <c r="G183" s="3">
        <f t="shared" si="29"/>
        <v>258.33384960000001</v>
      </c>
      <c r="H183" s="31">
        <f t="shared" si="30"/>
        <v>56833.446911999999</v>
      </c>
      <c r="I183" s="23" t="s">
        <v>40</v>
      </c>
      <c r="J183" s="31">
        <f t="shared" si="31"/>
        <v>13560</v>
      </c>
      <c r="K183" s="31">
        <v>460</v>
      </c>
      <c r="L183" s="31">
        <f t="shared" si="23"/>
        <v>5520</v>
      </c>
      <c r="M183" s="5">
        <f t="shared" si="32"/>
        <v>9.7125905605322152E-2</v>
      </c>
      <c r="N183" s="31">
        <f t="shared" si="33"/>
        <v>4520</v>
      </c>
      <c r="O183" s="6">
        <f t="shared" si="34"/>
        <v>7.9530632850734806E-2</v>
      </c>
      <c r="P183" s="4">
        <v>700</v>
      </c>
      <c r="Q183" s="7">
        <v>300</v>
      </c>
      <c r="R183" s="167" t="s">
        <v>33</v>
      </c>
    </row>
    <row r="184" spans="2:18" ht="18.95" customHeight="1" thickBot="1" x14ac:dyDescent="0.3">
      <c r="B184" s="103" t="s">
        <v>20</v>
      </c>
      <c r="C184" s="442"/>
      <c r="D184" s="310" t="s">
        <v>214</v>
      </c>
      <c r="E184" s="2" t="s">
        <v>39</v>
      </c>
      <c r="F184" s="18">
        <v>24</v>
      </c>
      <c r="G184" s="3">
        <f t="shared" si="29"/>
        <v>258.33384960000001</v>
      </c>
      <c r="H184" s="31">
        <f t="shared" si="30"/>
        <v>56833.446911999999</v>
      </c>
      <c r="I184" s="23" t="s">
        <v>40</v>
      </c>
      <c r="J184" s="31">
        <f t="shared" si="31"/>
        <v>13560</v>
      </c>
      <c r="K184" s="31">
        <v>460</v>
      </c>
      <c r="L184" s="31">
        <f t="shared" si="23"/>
        <v>5520</v>
      </c>
      <c r="M184" s="5">
        <f t="shared" si="32"/>
        <v>9.7125905605322152E-2</v>
      </c>
      <c r="N184" s="31">
        <f t="shared" si="33"/>
        <v>4520</v>
      </c>
      <c r="O184" s="6">
        <f t="shared" si="34"/>
        <v>7.9530632850734806E-2</v>
      </c>
      <c r="P184" s="4">
        <v>700</v>
      </c>
      <c r="Q184" s="7">
        <v>300</v>
      </c>
      <c r="R184" s="167" t="s">
        <v>33</v>
      </c>
    </row>
    <row r="185" spans="2:18" ht="18.95" customHeight="1" thickBot="1" x14ac:dyDescent="0.3">
      <c r="B185" s="103" t="s">
        <v>20</v>
      </c>
      <c r="C185" s="442"/>
      <c r="D185" s="310" t="s">
        <v>215</v>
      </c>
      <c r="E185" s="2" t="s">
        <v>39</v>
      </c>
      <c r="F185" s="18">
        <v>24</v>
      </c>
      <c r="G185" s="3">
        <f t="shared" si="29"/>
        <v>258.33384960000001</v>
      </c>
      <c r="H185" s="31">
        <f t="shared" si="30"/>
        <v>56833.446911999999</v>
      </c>
      <c r="I185" s="23" t="s">
        <v>40</v>
      </c>
      <c r="J185" s="31">
        <f t="shared" si="31"/>
        <v>13560</v>
      </c>
      <c r="K185" s="31">
        <v>460</v>
      </c>
      <c r="L185" s="31">
        <f t="shared" si="23"/>
        <v>5520</v>
      </c>
      <c r="M185" s="5">
        <f t="shared" si="32"/>
        <v>9.7125905605322152E-2</v>
      </c>
      <c r="N185" s="31">
        <f t="shared" si="33"/>
        <v>4520</v>
      </c>
      <c r="O185" s="6">
        <f t="shared" si="34"/>
        <v>7.9530632850734806E-2</v>
      </c>
      <c r="P185" s="4">
        <v>700</v>
      </c>
      <c r="Q185" s="7">
        <v>300</v>
      </c>
      <c r="R185" s="167" t="s">
        <v>33</v>
      </c>
    </row>
    <row r="186" spans="2:18" ht="18.95" customHeight="1" thickBot="1" x14ac:dyDescent="0.3">
      <c r="B186" s="103" t="s">
        <v>20</v>
      </c>
      <c r="C186" s="442"/>
      <c r="D186" s="310" t="s">
        <v>216</v>
      </c>
      <c r="E186" s="2" t="s">
        <v>39</v>
      </c>
      <c r="F186" s="18">
        <v>24</v>
      </c>
      <c r="G186" s="3">
        <f t="shared" si="29"/>
        <v>258.33384960000001</v>
      </c>
      <c r="H186" s="31">
        <f t="shared" si="30"/>
        <v>56833.446911999999</v>
      </c>
      <c r="I186" s="23" t="s">
        <v>40</v>
      </c>
      <c r="J186" s="31">
        <f t="shared" si="31"/>
        <v>13560</v>
      </c>
      <c r="K186" s="31">
        <v>460</v>
      </c>
      <c r="L186" s="31">
        <f t="shared" si="23"/>
        <v>5520</v>
      </c>
      <c r="M186" s="5">
        <f t="shared" si="32"/>
        <v>9.7125905605322152E-2</v>
      </c>
      <c r="N186" s="31">
        <f t="shared" si="33"/>
        <v>4520</v>
      </c>
      <c r="O186" s="6">
        <f t="shared" si="34"/>
        <v>7.9530632850734806E-2</v>
      </c>
      <c r="P186" s="4">
        <v>700</v>
      </c>
      <c r="Q186" s="7">
        <v>300</v>
      </c>
      <c r="R186" s="166" t="s">
        <v>28</v>
      </c>
    </row>
    <row r="187" spans="2:18" ht="18.95" customHeight="1" thickBot="1" x14ac:dyDescent="0.3">
      <c r="B187" s="103" t="s">
        <v>20</v>
      </c>
      <c r="C187" s="442"/>
      <c r="D187" s="310" t="s">
        <v>217</v>
      </c>
      <c r="E187" s="2" t="s">
        <v>39</v>
      </c>
      <c r="F187" s="18">
        <v>24</v>
      </c>
      <c r="G187" s="3">
        <f t="shared" si="29"/>
        <v>258.33384960000001</v>
      </c>
      <c r="H187" s="31">
        <f t="shared" si="30"/>
        <v>56833.446911999999</v>
      </c>
      <c r="I187" s="23" t="s">
        <v>40</v>
      </c>
      <c r="J187" s="31">
        <f t="shared" si="31"/>
        <v>13560</v>
      </c>
      <c r="K187" s="31">
        <v>460</v>
      </c>
      <c r="L187" s="31">
        <f t="shared" si="23"/>
        <v>5520</v>
      </c>
      <c r="M187" s="5">
        <f t="shared" si="32"/>
        <v>9.7125905605322152E-2</v>
      </c>
      <c r="N187" s="31">
        <f t="shared" si="33"/>
        <v>4520</v>
      </c>
      <c r="O187" s="6">
        <f t="shared" si="34"/>
        <v>7.9530632850734806E-2</v>
      </c>
      <c r="P187" s="4">
        <v>700</v>
      </c>
      <c r="Q187" s="7">
        <v>300</v>
      </c>
      <c r="R187" s="166" t="s">
        <v>28</v>
      </c>
    </row>
    <row r="188" spans="2:18" ht="18.95" customHeight="1" thickBot="1" x14ac:dyDescent="0.3">
      <c r="B188" s="103" t="s">
        <v>20</v>
      </c>
      <c r="C188" s="442"/>
      <c r="D188" s="310" t="s">
        <v>218</v>
      </c>
      <c r="E188" s="2" t="s">
        <v>39</v>
      </c>
      <c r="F188" s="18">
        <v>24</v>
      </c>
      <c r="G188" s="3">
        <f t="shared" si="29"/>
        <v>258.33384960000001</v>
      </c>
      <c r="H188" s="31">
        <f t="shared" si="30"/>
        <v>56833.446911999999</v>
      </c>
      <c r="I188" s="23" t="s">
        <v>40</v>
      </c>
      <c r="J188" s="31">
        <f t="shared" si="31"/>
        <v>13560</v>
      </c>
      <c r="K188" s="31">
        <v>460</v>
      </c>
      <c r="L188" s="31">
        <f t="shared" si="23"/>
        <v>5520</v>
      </c>
      <c r="M188" s="5">
        <f t="shared" si="32"/>
        <v>9.7125905605322152E-2</v>
      </c>
      <c r="N188" s="31">
        <f t="shared" si="33"/>
        <v>4520</v>
      </c>
      <c r="O188" s="6">
        <f t="shared" si="34"/>
        <v>7.9530632850734806E-2</v>
      </c>
      <c r="P188" s="4">
        <v>700</v>
      </c>
      <c r="Q188" s="7">
        <v>300</v>
      </c>
      <c r="R188" s="166" t="s">
        <v>28</v>
      </c>
    </row>
    <row r="189" spans="2:18" ht="18.95" customHeight="1" thickBot="1" x14ac:dyDescent="0.3">
      <c r="B189" s="103" t="s">
        <v>20</v>
      </c>
      <c r="C189" s="442"/>
      <c r="D189" s="310" t="s">
        <v>219</v>
      </c>
      <c r="E189" s="2" t="s">
        <v>39</v>
      </c>
      <c r="F189" s="18">
        <v>24</v>
      </c>
      <c r="G189" s="3">
        <f t="shared" si="29"/>
        <v>258.33384960000001</v>
      </c>
      <c r="H189" s="31">
        <f t="shared" si="30"/>
        <v>56833.446911999999</v>
      </c>
      <c r="I189" s="23" t="s">
        <v>40</v>
      </c>
      <c r="J189" s="31">
        <f t="shared" si="31"/>
        <v>13560</v>
      </c>
      <c r="K189" s="31">
        <v>460</v>
      </c>
      <c r="L189" s="31">
        <f t="shared" si="23"/>
        <v>5520</v>
      </c>
      <c r="M189" s="5">
        <f t="shared" si="32"/>
        <v>9.7125905605322152E-2</v>
      </c>
      <c r="N189" s="31">
        <f t="shared" si="33"/>
        <v>4520</v>
      </c>
      <c r="O189" s="6">
        <f t="shared" si="34"/>
        <v>7.9530632850734806E-2</v>
      </c>
      <c r="P189" s="4">
        <v>700</v>
      </c>
      <c r="Q189" s="7">
        <v>300</v>
      </c>
      <c r="R189" s="166" t="s">
        <v>28</v>
      </c>
    </row>
    <row r="190" spans="2:18" ht="18.95" customHeight="1" thickBot="1" x14ac:dyDescent="0.3">
      <c r="B190" s="103" t="s">
        <v>20</v>
      </c>
      <c r="C190" s="442"/>
      <c r="D190" s="310" t="s">
        <v>220</v>
      </c>
      <c r="E190" s="2" t="s">
        <v>39</v>
      </c>
      <c r="F190" s="18">
        <v>24</v>
      </c>
      <c r="G190" s="3">
        <f t="shared" si="29"/>
        <v>258.33384960000001</v>
      </c>
      <c r="H190" s="31">
        <f t="shared" si="30"/>
        <v>56833.446911999999</v>
      </c>
      <c r="I190" s="23" t="s">
        <v>40</v>
      </c>
      <c r="J190" s="31">
        <f t="shared" si="31"/>
        <v>13560</v>
      </c>
      <c r="K190" s="31">
        <v>460</v>
      </c>
      <c r="L190" s="31">
        <f t="shared" si="23"/>
        <v>5520</v>
      </c>
      <c r="M190" s="5">
        <f t="shared" si="32"/>
        <v>9.7125905605322152E-2</v>
      </c>
      <c r="N190" s="31">
        <f t="shared" si="33"/>
        <v>4520</v>
      </c>
      <c r="O190" s="6">
        <f t="shared" si="34"/>
        <v>7.9530632850734806E-2</v>
      </c>
      <c r="P190" s="4">
        <v>700</v>
      </c>
      <c r="Q190" s="7">
        <v>300</v>
      </c>
      <c r="R190" s="166" t="s">
        <v>28</v>
      </c>
    </row>
    <row r="191" spans="2:18" ht="18.95" customHeight="1" thickBot="1" x14ac:dyDescent="0.3">
      <c r="B191" s="103" t="s">
        <v>20</v>
      </c>
      <c r="C191" s="442"/>
      <c r="D191" s="310" t="s">
        <v>221</v>
      </c>
      <c r="E191" s="2" t="s">
        <v>39</v>
      </c>
      <c r="F191" s="18">
        <v>24</v>
      </c>
      <c r="G191" s="3">
        <f t="shared" si="29"/>
        <v>258.33384960000001</v>
      </c>
      <c r="H191" s="31">
        <f t="shared" si="30"/>
        <v>56833.446911999999</v>
      </c>
      <c r="I191" s="23" t="s">
        <v>40</v>
      </c>
      <c r="J191" s="31">
        <f t="shared" si="31"/>
        <v>13560</v>
      </c>
      <c r="K191" s="31">
        <v>460</v>
      </c>
      <c r="L191" s="31">
        <f t="shared" si="23"/>
        <v>5520</v>
      </c>
      <c r="M191" s="5">
        <f t="shared" si="32"/>
        <v>9.7125905605322152E-2</v>
      </c>
      <c r="N191" s="31">
        <f t="shared" si="33"/>
        <v>4520</v>
      </c>
      <c r="O191" s="6">
        <f t="shared" si="34"/>
        <v>7.9530632850734806E-2</v>
      </c>
      <c r="P191" s="4">
        <v>700</v>
      </c>
      <c r="Q191" s="7">
        <v>300</v>
      </c>
      <c r="R191" s="166" t="s">
        <v>28</v>
      </c>
    </row>
    <row r="192" spans="2:18" ht="18.95" customHeight="1" thickBot="1" x14ac:dyDescent="0.3">
      <c r="B192" s="103" t="s">
        <v>20</v>
      </c>
      <c r="C192" s="442"/>
      <c r="D192" s="310" t="s">
        <v>222</v>
      </c>
      <c r="E192" s="2" t="s">
        <v>39</v>
      </c>
      <c r="F192" s="18">
        <v>24</v>
      </c>
      <c r="G192" s="3">
        <f t="shared" si="29"/>
        <v>258.33384960000001</v>
      </c>
      <c r="H192" s="31">
        <f t="shared" si="30"/>
        <v>56833.446911999999</v>
      </c>
      <c r="I192" s="23" t="s">
        <v>40</v>
      </c>
      <c r="J192" s="31">
        <f t="shared" si="31"/>
        <v>13560</v>
      </c>
      <c r="K192" s="31">
        <v>460</v>
      </c>
      <c r="L192" s="31">
        <f t="shared" si="23"/>
        <v>5520</v>
      </c>
      <c r="M192" s="5">
        <f t="shared" si="32"/>
        <v>9.7125905605322152E-2</v>
      </c>
      <c r="N192" s="31">
        <f t="shared" si="33"/>
        <v>4520</v>
      </c>
      <c r="O192" s="6">
        <f t="shared" si="34"/>
        <v>7.9530632850734806E-2</v>
      </c>
      <c r="P192" s="4">
        <v>700</v>
      </c>
      <c r="Q192" s="7">
        <v>300</v>
      </c>
      <c r="R192" s="166" t="s">
        <v>28</v>
      </c>
    </row>
    <row r="193" spans="2:18" ht="18.95" customHeight="1" thickBot="1" x14ac:dyDescent="0.3">
      <c r="B193" s="103" t="s">
        <v>20</v>
      </c>
      <c r="C193" s="442"/>
      <c r="D193" s="310" t="s">
        <v>223</v>
      </c>
      <c r="E193" s="2" t="s">
        <v>39</v>
      </c>
      <c r="F193" s="18">
        <v>24</v>
      </c>
      <c r="G193" s="3">
        <f t="shared" si="29"/>
        <v>258.33384960000001</v>
      </c>
      <c r="H193" s="31">
        <f t="shared" si="30"/>
        <v>56833.446911999999</v>
      </c>
      <c r="I193" s="23" t="s">
        <v>40</v>
      </c>
      <c r="J193" s="31">
        <f t="shared" si="31"/>
        <v>13560</v>
      </c>
      <c r="K193" s="31">
        <v>460</v>
      </c>
      <c r="L193" s="31">
        <f t="shared" si="23"/>
        <v>5520</v>
      </c>
      <c r="M193" s="5">
        <f t="shared" si="32"/>
        <v>9.7125905605322152E-2</v>
      </c>
      <c r="N193" s="31">
        <f t="shared" si="33"/>
        <v>4520</v>
      </c>
      <c r="O193" s="6">
        <f t="shared" si="34"/>
        <v>7.9530632850734806E-2</v>
      </c>
      <c r="P193" s="4">
        <v>700</v>
      </c>
      <c r="Q193" s="7">
        <v>300</v>
      </c>
      <c r="R193" s="167" t="s">
        <v>33</v>
      </c>
    </row>
    <row r="194" spans="2:18" ht="18.95" customHeight="1" thickBot="1" x14ac:dyDescent="0.3">
      <c r="B194" s="103" t="s">
        <v>20</v>
      </c>
      <c r="C194" s="442"/>
      <c r="D194" s="310" t="s">
        <v>224</v>
      </c>
      <c r="E194" s="2" t="s">
        <v>39</v>
      </c>
      <c r="F194" s="18">
        <v>24</v>
      </c>
      <c r="G194" s="3">
        <f t="shared" si="29"/>
        <v>258.33384960000001</v>
      </c>
      <c r="H194" s="31">
        <f t="shared" si="30"/>
        <v>56833.446911999999</v>
      </c>
      <c r="I194" s="23" t="s">
        <v>40</v>
      </c>
      <c r="J194" s="31">
        <f t="shared" si="31"/>
        <v>13560</v>
      </c>
      <c r="K194" s="31">
        <v>460</v>
      </c>
      <c r="L194" s="31">
        <f t="shared" ref="L194:L259" si="35">K194*12</f>
        <v>5520</v>
      </c>
      <c r="M194" s="5">
        <f t="shared" si="32"/>
        <v>9.7125905605322152E-2</v>
      </c>
      <c r="N194" s="31">
        <f t="shared" si="33"/>
        <v>4520</v>
      </c>
      <c r="O194" s="6">
        <f t="shared" si="34"/>
        <v>7.9530632850734806E-2</v>
      </c>
      <c r="P194" s="4">
        <v>700</v>
      </c>
      <c r="Q194" s="7">
        <v>300</v>
      </c>
      <c r="R194" s="167" t="s">
        <v>33</v>
      </c>
    </row>
    <row r="195" spans="2:18" ht="18.95" customHeight="1" thickBot="1" x14ac:dyDescent="0.3">
      <c r="B195" s="103" t="s">
        <v>20</v>
      </c>
      <c r="C195" s="442"/>
      <c r="D195" s="310" t="s">
        <v>225</v>
      </c>
      <c r="E195" s="2" t="s">
        <v>39</v>
      </c>
      <c r="F195" s="18">
        <v>24</v>
      </c>
      <c r="G195" s="3">
        <f t="shared" si="29"/>
        <v>258.33384960000001</v>
      </c>
      <c r="H195" s="31">
        <f t="shared" si="30"/>
        <v>56833.446911999999</v>
      </c>
      <c r="I195" s="23" t="s">
        <v>40</v>
      </c>
      <c r="J195" s="31">
        <f t="shared" si="31"/>
        <v>13560</v>
      </c>
      <c r="K195" s="31">
        <v>460</v>
      </c>
      <c r="L195" s="31">
        <f t="shared" si="35"/>
        <v>5520</v>
      </c>
      <c r="M195" s="5">
        <f t="shared" si="32"/>
        <v>9.7125905605322152E-2</v>
      </c>
      <c r="N195" s="31">
        <f t="shared" si="33"/>
        <v>4520</v>
      </c>
      <c r="O195" s="6">
        <f t="shared" si="34"/>
        <v>7.9530632850734806E-2</v>
      </c>
      <c r="P195" s="4">
        <v>700</v>
      </c>
      <c r="Q195" s="7">
        <v>300</v>
      </c>
      <c r="R195" s="167" t="s">
        <v>33</v>
      </c>
    </row>
    <row r="196" spans="2:18" ht="18.95" customHeight="1" thickBot="1" x14ac:dyDescent="0.3">
      <c r="B196" s="103" t="s">
        <v>20</v>
      </c>
      <c r="C196" s="442"/>
      <c r="D196" s="310" t="s">
        <v>226</v>
      </c>
      <c r="E196" s="2" t="s">
        <v>39</v>
      </c>
      <c r="F196" s="18">
        <v>24</v>
      </c>
      <c r="G196" s="3">
        <f t="shared" si="29"/>
        <v>258.33384960000001</v>
      </c>
      <c r="H196" s="31">
        <f t="shared" si="30"/>
        <v>56833.446911999999</v>
      </c>
      <c r="I196" s="23" t="s">
        <v>40</v>
      </c>
      <c r="J196" s="31">
        <f t="shared" si="31"/>
        <v>13560</v>
      </c>
      <c r="K196" s="31">
        <v>460</v>
      </c>
      <c r="L196" s="31">
        <f t="shared" si="35"/>
        <v>5520</v>
      </c>
      <c r="M196" s="5">
        <f t="shared" si="32"/>
        <v>9.7125905605322152E-2</v>
      </c>
      <c r="N196" s="31">
        <f t="shared" si="33"/>
        <v>4520</v>
      </c>
      <c r="O196" s="6">
        <f t="shared" si="34"/>
        <v>7.9530632850734806E-2</v>
      </c>
      <c r="P196" s="4">
        <v>700</v>
      </c>
      <c r="Q196" s="7">
        <v>300</v>
      </c>
      <c r="R196" s="167" t="s">
        <v>33</v>
      </c>
    </row>
    <row r="197" spans="2:18" ht="18.95" customHeight="1" thickBot="1" x14ac:dyDescent="0.3">
      <c r="B197" s="103" t="s">
        <v>20</v>
      </c>
      <c r="C197" s="442"/>
      <c r="D197" s="310" t="s">
        <v>227</v>
      </c>
      <c r="E197" s="2" t="s">
        <v>39</v>
      </c>
      <c r="F197" s="18">
        <v>24</v>
      </c>
      <c r="G197" s="3">
        <f t="shared" si="29"/>
        <v>258.33384960000001</v>
      </c>
      <c r="H197" s="31">
        <f t="shared" si="30"/>
        <v>56833.446911999999</v>
      </c>
      <c r="I197" s="23" t="s">
        <v>40</v>
      </c>
      <c r="J197" s="31">
        <f t="shared" si="31"/>
        <v>13560</v>
      </c>
      <c r="K197" s="31">
        <v>460</v>
      </c>
      <c r="L197" s="31">
        <f t="shared" si="35"/>
        <v>5520</v>
      </c>
      <c r="M197" s="5">
        <f t="shared" si="32"/>
        <v>9.7125905605322152E-2</v>
      </c>
      <c r="N197" s="31">
        <f t="shared" si="33"/>
        <v>4520</v>
      </c>
      <c r="O197" s="6">
        <f t="shared" si="34"/>
        <v>7.9530632850734806E-2</v>
      </c>
      <c r="P197" s="4">
        <v>700</v>
      </c>
      <c r="Q197" s="7">
        <v>300</v>
      </c>
      <c r="R197" s="167" t="s">
        <v>33</v>
      </c>
    </row>
    <row r="198" spans="2:18" ht="18.95" customHeight="1" thickBot="1" x14ac:dyDescent="0.3">
      <c r="B198" s="103" t="s">
        <v>20</v>
      </c>
      <c r="C198" s="442"/>
      <c r="D198" s="310" t="s">
        <v>228</v>
      </c>
      <c r="E198" s="2" t="s">
        <v>39</v>
      </c>
      <c r="F198" s="18">
        <v>24</v>
      </c>
      <c r="G198" s="3">
        <f t="shared" ref="G198:G263" si="36">F198*10.7639104</f>
        <v>258.33384960000001</v>
      </c>
      <c r="H198" s="31">
        <f t="shared" si="30"/>
        <v>56833.446911999999</v>
      </c>
      <c r="I198" s="23" t="s">
        <v>40</v>
      </c>
      <c r="J198" s="31">
        <f t="shared" si="31"/>
        <v>13560</v>
      </c>
      <c r="K198" s="31">
        <v>460</v>
      </c>
      <c r="L198" s="31">
        <f t="shared" si="35"/>
        <v>5520</v>
      </c>
      <c r="M198" s="5">
        <f t="shared" si="32"/>
        <v>9.7125905605322152E-2</v>
      </c>
      <c r="N198" s="31">
        <f t="shared" si="33"/>
        <v>4520</v>
      </c>
      <c r="O198" s="6">
        <f t="shared" si="34"/>
        <v>7.9530632850734806E-2</v>
      </c>
      <c r="P198" s="4">
        <v>700</v>
      </c>
      <c r="Q198" s="7">
        <v>300</v>
      </c>
      <c r="R198" s="167" t="s">
        <v>33</v>
      </c>
    </row>
    <row r="199" spans="2:18" ht="18.95" customHeight="1" thickBot="1" x14ac:dyDescent="0.3">
      <c r="B199" s="103" t="s">
        <v>20</v>
      </c>
      <c r="C199" s="442"/>
      <c r="D199" s="310" t="s">
        <v>229</v>
      </c>
      <c r="E199" s="2" t="s">
        <v>39</v>
      </c>
      <c r="F199" s="18">
        <v>24</v>
      </c>
      <c r="G199" s="3">
        <f t="shared" si="36"/>
        <v>258.33384960000001</v>
      </c>
      <c r="H199" s="31">
        <f t="shared" si="30"/>
        <v>56833.446911999999</v>
      </c>
      <c r="I199" s="23" t="s">
        <v>40</v>
      </c>
      <c r="J199" s="31">
        <f t="shared" si="31"/>
        <v>13560</v>
      </c>
      <c r="K199" s="31">
        <v>460</v>
      </c>
      <c r="L199" s="31">
        <f t="shared" si="35"/>
        <v>5520</v>
      </c>
      <c r="M199" s="5">
        <f t="shared" si="32"/>
        <v>9.7125905605322152E-2</v>
      </c>
      <c r="N199" s="31">
        <f t="shared" si="33"/>
        <v>4520</v>
      </c>
      <c r="O199" s="6">
        <f t="shared" si="34"/>
        <v>7.9530632850734806E-2</v>
      </c>
      <c r="P199" s="4">
        <v>700</v>
      </c>
      <c r="Q199" s="7">
        <v>300</v>
      </c>
      <c r="R199" s="167" t="s">
        <v>33</v>
      </c>
    </row>
    <row r="200" spans="2:18" ht="18.95" customHeight="1" thickBot="1" x14ac:dyDescent="0.3">
      <c r="B200" s="103" t="s">
        <v>20</v>
      </c>
      <c r="C200" s="442"/>
      <c r="D200" s="310" t="s">
        <v>230</v>
      </c>
      <c r="E200" s="2" t="s">
        <v>39</v>
      </c>
      <c r="F200" s="18">
        <v>24</v>
      </c>
      <c r="G200" s="3">
        <f t="shared" si="36"/>
        <v>258.33384960000001</v>
      </c>
      <c r="H200" s="31">
        <f t="shared" si="30"/>
        <v>56833.446911999999</v>
      </c>
      <c r="I200" s="23" t="s">
        <v>40</v>
      </c>
      <c r="J200" s="31">
        <f t="shared" si="31"/>
        <v>13560</v>
      </c>
      <c r="K200" s="31">
        <v>460</v>
      </c>
      <c r="L200" s="31">
        <f t="shared" si="35"/>
        <v>5520</v>
      </c>
      <c r="M200" s="5">
        <f t="shared" si="32"/>
        <v>9.7125905605322152E-2</v>
      </c>
      <c r="N200" s="31">
        <f t="shared" si="33"/>
        <v>4520</v>
      </c>
      <c r="O200" s="6">
        <f t="shared" si="34"/>
        <v>7.9530632850734806E-2</v>
      </c>
      <c r="P200" s="4">
        <v>700</v>
      </c>
      <c r="Q200" s="7">
        <v>300</v>
      </c>
      <c r="R200" s="167" t="s">
        <v>33</v>
      </c>
    </row>
    <row r="201" spans="2:18" ht="18.95" customHeight="1" thickBot="1" x14ac:dyDescent="0.3">
      <c r="B201" s="103" t="s">
        <v>20</v>
      </c>
      <c r="C201" s="442"/>
      <c r="D201" s="310" t="s">
        <v>231</v>
      </c>
      <c r="E201" s="2" t="s">
        <v>39</v>
      </c>
      <c r="F201" s="18">
        <v>24</v>
      </c>
      <c r="G201" s="3">
        <f t="shared" si="36"/>
        <v>258.33384960000001</v>
      </c>
      <c r="H201" s="31">
        <f t="shared" si="30"/>
        <v>56833.446911999999</v>
      </c>
      <c r="I201" s="23" t="s">
        <v>40</v>
      </c>
      <c r="J201" s="31">
        <f t="shared" si="31"/>
        <v>13560</v>
      </c>
      <c r="K201" s="31">
        <v>460</v>
      </c>
      <c r="L201" s="31">
        <f t="shared" si="35"/>
        <v>5520</v>
      </c>
      <c r="M201" s="5">
        <f t="shared" si="32"/>
        <v>9.7125905605322152E-2</v>
      </c>
      <c r="N201" s="31">
        <f t="shared" si="33"/>
        <v>4520</v>
      </c>
      <c r="O201" s="6">
        <f t="shared" si="34"/>
        <v>7.9530632850734806E-2</v>
      </c>
      <c r="P201" s="4">
        <v>700</v>
      </c>
      <c r="Q201" s="7">
        <v>300</v>
      </c>
      <c r="R201" s="167" t="s">
        <v>33</v>
      </c>
    </row>
    <row r="202" spans="2:18" ht="18.95" customHeight="1" thickBot="1" x14ac:dyDescent="0.3">
      <c r="B202" s="103" t="s">
        <v>20</v>
      </c>
      <c r="C202" s="442"/>
      <c r="D202" s="310" t="s">
        <v>232</v>
      </c>
      <c r="E202" s="2" t="s">
        <v>39</v>
      </c>
      <c r="F202" s="18">
        <v>24</v>
      </c>
      <c r="G202" s="3">
        <f t="shared" si="36"/>
        <v>258.33384960000001</v>
      </c>
      <c r="H202" s="31">
        <f t="shared" si="30"/>
        <v>56833.446911999999</v>
      </c>
      <c r="I202" s="23" t="s">
        <v>40</v>
      </c>
      <c r="J202" s="31">
        <f t="shared" si="31"/>
        <v>13560</v>
      </c>
      <c r="K202" s="31">
        <v>460</v>
      </c>
      <c r="L202" s="31">
        <f t="shared" si="35"/>
        <v>5520</v>
      </c>
      <c r="M202" s="5">
        <f t="shared" si="32"/>
        <v>9.7125905605322152E-2</v>
      </c>
      <c r="N202" s="31">
        <f t="shared" si="33"/>
        <v>4520</v>
      </c>
      <c r="O202" s="6">
        <f t="shared" si="34"/>
        <v>7.9530632850734806E-2</v>
      </c>
      <c r="P202" s="4">
        <v>700</v>
      </c>
      <c r="Q202" s="7">
        <v>300</v>
      </c>
      <c r="R202" s="167" t="s">
        <v>33</v>
      </c>
    </row>
    <row r="203" spans="2:18" ht="18.95" customHeight="1" thickBot="1" x14ac:dyDescent="0.3">
      <c r="B203" s="103" t="s">
        <v>20</v>
      </c>
      <c r="C203" s="442"/>
      <c r="D203" s="310" t="s">
        <v>233</v>
      </c>
      <c r="E203" s="2" t="s">
        <v>39</v>
      </c>
      <c r="F203" s="18">
        <v>24</v>
      </c>
      <c r="G203" s="3">
        <f t="shared" si="36"/>
        <v>258.33384960000001</v>
      </c>
      <c r="H203" s="31">
        <f t="shared" si="30"/>
        <v>56833.446911999999</v>
      </c>
      <c r="I203" s="23" t="s">
        <v>40</v>
      </c>
      <c r="J203" s="31">
        <f t="shared" si="31"/>
        <v>13560</v>
      </c>
      <c r="K203" s="31">
        <v>460</v>
      </c>
      <c r="L203" s="31">
        <f t="shared" si="35"/>
        <v>5520</v>
      </c>
      <c r="M203" s="5">
        <f t="shared" si="32"/>
        <v>9.7125905605322152E-2</v>
      </c>
      <c r="N203" s="31">
        <f t="shared" si="33"/>
        <v>4520</v>
      </c>
      <c r="O203" s="6">
        <f t="shared" si="34"/>
        <v>7.9530632850734806E-2</v>
      </c>
      <c r="P203" s="4">
        <v>700</v>
      </c>
      <c r="Q203" s="7">
        <v>300</v>
      </c>
      <c r="R203" s="167" t="s">
        <v>33</v>
      </c>
    </row>
    <row r="204" spans="2:18" ht="18.95" customHeight="1" thickBot="1" x14ac:dyDescent="0.3">
      <c r="B204" s="103" t="s">
        <v>20</v>
      </c>
      <c r="C204" s="442"/>
      <c r="D204" s="310" t="s">
        <v>234</v>
      </c>
      <c r="E204" s="2" t="s">
        <v>39</v>
      </c>
      <c r="F204" s="18">
        <v>24</v>
      </c>
      <c r="G204" s="3">
        <f t="shared" si="36"/>
        <v>258.33384960000001</v>
      </c>
      <c r="H204" s="31">
        <f t="shared" si="30"/>
        <v>56833.446911999999</v>
      </c>
      <c r="I204" s="23" t="s">
        <v>40</v>
      </c>
      <c r="J204" s="31">
        <f t="shared" si="31"/>
        <v>13560</v>
      </c>
      <c r="K204" s="31">
        <v>460</v>
      </c>
      <c r="L204" s="31">
        <f t="shared" si="35"/>
        <v>5520</v>
      </c>
      <c r="M204" s="5">
        <f t="shared" si="32"/>
        <v>9.7125905605322152E-2</v>
      </c>
      <c r="N204" s="31">
        <f t="shared" si="33"/>
        <v>4520</v>
      </c>
      <c r="O204" s="6">
        <f t="shared" si="34"/>
        <v>7.9530632850734806E-2</v>
      </c>
      <c r="P204" s="4">
        <v>700</v>
      </c>
      <c r="Q204" s="7">
        <v>300</v>
      </c>
      <c r="R204" s="167" t="s">
        <v>33</v>
      </c>
    </row>
    <row r="205" spans="2:18" ht="18.95" customHeight="1" thickBot="1" x14ac:dyDescent="0.3">
      <c r="B205" s="103" t="s">
        <v>20</v>
      </c>
      <c r="C205" s="442"/>
      <c r="D205" s="310" t="s">
        <v>235</v>
      </c>
      <c r="E205" s="2" t="s">
        <v>39</v>
      </c>
      <c r="F205" s="18">
        <v>24</v>
      </c>
      <c r="G205" s="3">
        <f t="shared" si="36"/>
        <v>258.33384960000001</v>
      </c>
      <c r="H205" s="31">
        <f t="shared" si="30"/>
        <v>56833.446911999999</v>
      </c>
      <c r="I205" s="23" t="s">
        <v>40</v>
      </c>
      <c r="J205" s="31">
        <f t="shared" si="31"/>
        <v>13560</v>
      </c>
      <c r="K205" s="31">
        <v>460</v>
      </c>
      <c r="L205" s="31">
        <f t="shared" si="35"/>
        <v>5520</v>
      </c>
      <c r="M205" s="5">
        <f t="shared" si="32"/>
        <v>9.7125905605322152E-2</v>
      </c>
      <c r="N205" s="31">
        <f t="shared" si="33"/>
        <v>4520</v>
      </c>
      <c r="O205" s="6">
        <f t="shared" si="34"/>
        <v>7.9530632850734806E-2</v>
      </c>
      <c r="P205" s="4">
        <v>700</v>
      </c>
      <c r="Q205" s="7">
        <v>300</v>
      </c>
      <c r="R205" s="167" t="s">
        <v>33</v>
      </c>
    </row>
    <row r="206" spans="2:18" ht="18.95" customHeight="1" thickBot="1" x14ac:dyDescent="0.3">
      <c r="B206" s="103" t="s">
        <v>20</v>
      </c>
      <c r="C206" s="442"/>
      <c r="D206" s="310" t="s">
        <v>236</v>
      </c>
      <c r="E206" s="2" t="s">
        <v>39</v>
      </c>
      <c r="F206" s="18">
        <v>24</v>
      </c>
      <c r="G206" s="3">
        <f t="shared" si="36"/>
        <v>258.33384960000001</v>
      </c>
      <c r="H206" s="31">
        <f t="shared" si="30"/>
        <v>56833.446911999999</v>
      </c>
      <c r="I206" s="23" t="s">
        <v>40</v>
      </c>
      <c r="J206" s="31">
        <f t="shared" si="31"/>
        <v>13560</v>
      </c>
      <c r="K206" s="31">
        <v>460</v>
      </c>
      <c r="L206" s="31">
        <f t="shared" si="35"/>
        <v>5520</v>
      </c>
      <c r="M206" s="5">
        <f t="shared" si="32"/>
        <v>9.7125905605322152E-2</v>
      </c>
      <c r="N206" s="31">
        <f t="shared" si="33"/>
        <v>4520</v>
      </c>
      <c r="O206" s="6">
        <f t="shared" si="34"/>
        <v>7.9530632850734806E-2</v>
      </c>
      <c r="P206" s="4">
        <v>700</v>
      </c>
      <c r="Q206" s="7">
        <v>300</v>
      </c>
      <c r="R206" s="167" t="s">
        <v>33</v>
      </c>
    </row>
    <row r="207" spans="2:18" ht="18.95" customHeight="1" thickBot="1" x14ac:dyDescent="0.3">
      <c r="B207" s="103" t="s">
        <v>20</v>
      </c>
      <c r="C207" s="442"/>
      <c r="D207" s="310" t="s">
        <v>237</v>
      </c>
      <c r="E207" s="2" t="s">
        <v>39</v>
      </c>
      <c r="F207" s="18">
        <v>24</v>
      </c>
      <c r="G207" s="3">
        <f t="shared" si="36"/>
        <v>258.33384960000001</v>
      </c>
      <c r="H207" s="31">
        <f t="shared" si="30"/>
        <v>56833.446911999999</v>
      </c>
      <c r="I207" s="23" t="s">
        <v>40</v>
      </c>
      <c r="J207" s="31">
        <f t="shared" si="31"/>
        <v>13560</v>
      </c>
      <c r="K207" s="31">
        <v>460</v>
      </c>
      <c r="L207" s="31">
        <f t="shared" si="35"/>
        <v>5520</v>
      </c>
      <c r="M207" s="5">
        <f t="shared" si="32"/>
        <v>9.7125905605322152E-2</v>
      </c>
      <c r="N207" s="31">
        <f t="shared" si="33"/>
        <v>4520</v>
      </c>
      <c r="O207" s="6">
        <f t="shared" si="34"/>
        <v>7.9530632850734806E-2</v>
      </c>
      <c r="P207" s="4">
        <v>700</v>
      </c>
      <c r="Q207" s="7">
        <v>300</v>
      </c>
      <c r="R207" s="167" t="s">
        <v>33</v>
      </c>
    </row>
    <row r="208" spans="2:18" ht="18.95" customHeight="1" thickBot="1" x14ac:dyDescent="0.3">
      <c r="B208" s="103" t="s">
        <v>20</v>
      </c>
      <c r="C208" s="442"/>
      <c r="D208" s="310" t="s">
        <v>238</v>
      </c>
      <c r="E208" s="2" t="s">
        <v>39</v>
      </c>
      <c r="F208" s="18">
        <v>24</v>
      </c>
      <c r="G208" s="3">
        <f t="shared" si="36"/>
        <v>258.33384960000001</v>
      </c>
      <c r="H208" s="31">
        <f t="shared" si="30"/>
        <v>56833.446911999999</v>
      </c>
      <c r="I208" s="23" t="s">
        <v>40</v>
      </c>
      <c r="J208" s="31">
        <f t="shared" si="31"/>
        <v>13560</v>
      </c>
      <c r="K208" s="31">
        <v>460</v>
      </c>
      <c r="L208" s="31">
        <f t="shared" si="35"/>
        <v>5520</v>
      </c>
      <c r="M208" s="5">
        <f t="shared" si="32"/>
        <v>9.7125905605322152E-2</v>
      </c>
      <c r="N208" s="31">
        <f t="shared" si="33"/>
        <v>4520</v>
      </c>
      <c r="O208" s="6">
        <f t="shared" si="34"/>
        <v>7.9530632850734806E-2</v>
      </c>
      <c r="P208" s="4">
        <v>700</v>
      </c>
      <c r="Q208" s="7">
        <v>300</v>
      </c>
      <c r="R208" s="167" t="s">
        <v>33</v>
      </c>
    </row>
    <row r="209" spans="2:19" ht="18.95" customHeight="1" thickBot="1" x14ac:dyDescent="0.3">
      <c r="B209" s="103" t="s">
        <v>20</v>
      </c>
      <c r="C209" s="442"/>
      <c r="D209" s="310" t="s">
        <v>239</v>
      </c>
      <c r="E209" s="2" t="s">
        <v>39</v>
      </c>
      <c r="F209" s="18">
        <v>24</v>
      </c>
      <c r="G209" s="3">
        <f t="shared" si="36"/>
        <v>258.33384960000001</v>
      </c>
      <c r="H209" s="31">
        <f t="shared" si="30"/>
        <v>56833.446911999999</v>
      </c>
      <c r="I209" s="23" t="s">
        <v>40</v>
      </c>
      <c r="J209" s="31">
        <f t="shared" si="31"/>
        <v>13560</v>
      </c>
      <c r="K209" s="31">
        <v>460</v>
      </c>
      <c r="L209" s="31">
        <f t="shared" si="35"/>
        <v>5520</v>
      </c>
      <c r="M209" s="5">
        <f t="shared" si="32"/>
        <v>9.7125905605322152E-2</v>
      </c>
      <c r="N209" s="31">
        <f t="shared" si="33"/>
        <v>4520</v>
      </c>
      <c r="O209" s="6">
        <f t="shared" si="34"/>
        <v>7.9530632850734806E-2</v>
      </c>
      <c r="P209" s="4">
        <v>700</v>
      </c>
      <c r="Q209" s="7">
        <v>300</v>
      </c>
      <c r="R209" s="167" t="s">
        <v>33</v>
      </c>
    </row>
    <row r="210" spans="2:19" ht="18.95" customHeight="1" thickBot="1" x14ac:dyDescent="0.3">
      <c r="B210" s="103" t="s">
        <v>20</v>
      </c>
      <c r="C210" s="442"/>
      <c r="D210" s="310" t="s">
        <v>240</v>
      </c>
      <c r="E210" s="2" t="s">
        <v>39</v>
      </c>
      <c r="F210" s="18">
        <v>24</v>
      </c>
      <c r="G210" s="3">
        <f t="shared" si="36"/>
        <v>258.33384960000001</v>
      </c>
      <c r="H210" s="31">
        <f t="shared" si="30"/>
        <v>56833.446911999999</v>
      </c>
      <c r="I210" s="23" t="s">
        <v>40</v>
      </c>
      <c r="J210" s="31">
        <f t="shared" si="31"/>
        <v>13560</v>
      </c>
      <c r="K210" s="31">
        <v>460</v>
      </c>
      <c r="L210" s="31">
        <f t="shared" si="35"/>
        <v>5520</v>
      </c>
      <c r="M210" s="5">
        <f t="shared" si="32"/>
        <v>9.7125905605322152E-2</v>
      </c>
      <c r="N210" s="31">
        <f t="shared" si="33"/>
        <v>4520</v>
      </c>
      <c r="O210" s="6">
        <f t="shared" si="34"/>
        <v>7.9530632850734806E-2</v>
      </c>
      <c r="P210" s="4">
        <v>700</v>
      </c>
      <c r="Q210" s="7">
        <v>300</v>
      </c>
      <c r="R210" s="167" t="s">
        <v>33</v>
      </c>
    </row>
    <row r="211" spans="2:19" ht="18.95" customHeight="1" thickBot="1" x14ac:dyDescent="0.3">
      <c r="B211" s="103" t="s">
        <v>20</v>
      </c>
      <c r="C211" s="442"/>
      <c r="D211" s="310" t="s">
        <v>241</v>
      </c>
      <c r="E211" s="2" t="s">
        <v>39</v>
      </c>
      <c r="F211" s="18">
        <v>24</v>
      </c>
      <c r="G211" s="3">
        <f t="shared" si="36"/>
        <v>258.33384960000001</v>
      </c>
      <c r="H211" s="31">
        <f t="shared" si="30"/>
        <v>56833.446911999999</v>
      </c>
      <c r="I211" s="23" t="s">
        <v>40</v>
      </c>
      <c r="J211" s="31">
        <f t="shared" si="31"/>
        <v>13560</v>
      </c>
      <c r="K211" s="31">
        <v>460</v>
      </c>
      <c r="L211" s="31">
        <f t="shared" si="35"/>
        <v>5520</v>
      </c>
      <c r="M211" s="5">
        <f t="shared" si="32"/>
        <v>9.7125905605322152E-2</v>
      </c>
      <c r="N211" s="31">
        <f t="shared" si="33"/>
        <v>4520</v>
      </c>
      <c r="O211" s="6">
        <f t="shared" si="34"/>
        <v>7.9530632850734806E-2</v>
      </c>
      <c r="P211" s="4">
        <v>700</v>
      </c>
      <c r="Q211" s="7">
        <v>300</v>
      </c>
      <c r="R211" s="167" t="s">
        <v>33</v>
      </c>
    </row>
    <row r="212" spans="2:19" ht="18.95" customHeight="1" thickBot="1" x14ac:dyDescent="0.3">
      <c r="B212" s="103" t="s">
        <v>20</v>
      </c>
      <c r="C212" s="442"/>
      <c r="D212" s="310" t="s">
        <v>242</v>
      </c>
      <c r="E212" s="2" t="s">
        <v>39</v>
      </c>
      <c r="F212" s="18">
        <v>24</v>
      </c>
      <c r="G212" s="3">
        <f t="shared" si="36"/>
        <v>258.33384960000001</v>
      </c>
      <c r="H212" s="31">
        <f t="shared" si="30"/>
        <v>56833.446911999999</v>
      </c>
      <c r="I212" s="23" t="s">
        <v>40</v>
      </c>
      <c r="J212" s="31">
        <f t="shared" si="31"/>
        <v>13560</v>
      </c>
      <c r="K212" s="31">
        <v>460</v>
      </c>
      <c r="L212" s="31">
        <f t="shared" si="35"/>
        <v>5520</v>
      </c>
      <c r="M212" s="5">
        <f t="shared" si="32"/>
        <v>9.7125905605322152E-2</v>
      </c>
      <c r="N212" s="31">
        <f t="shared" si="33"/>
        <v>4520</v>
      </c>
      <c r="O212" s="6">
        <f t="shared" si="34"/>
        <v>7.9530632850734806E-2</v>
      </c>
      <c r="P212" s="4">
        <v>700</v>
      </c>
      <c r="Q212" s="7">
        <v>300</v>
      </c>
      <c r="R212" s="167" t="s">
        <v>33</v>
      </c>
    </row>
    <row r="213" spans="2:19" ht="18.95" customHeight="1" thickBot="1" x14ac:dyDescent="0.3">
      <c r="B213" s="103" t="s">
        <v>20</v>
      </c>
      <c r="C213" s="442"/>
      <c r="D213" s="310" t="s">
        <v>243</v>
      </c>
      <c r="E213" s="2" t="s">
        <v>39</v>
      </c>
      <c r="F213" s="18">
        <v>24</v>
      </c>
      <c r="G213" s="3">
        <f t="shared" si="36"/>
        <v>258.33384960000001</v>
      </c>
      <c r="H213" s="31">
        <f t="shared" si="30"/>
        <v>56833.446911999999</v>
      </c>
      <c r="I213" s="23" t="s">
        <v>40</v>
      </c>
      <c r="J213" s="31">
        <f t="shared" si="31"/>
        <v>13560</v>
      </c>
      <c r="K213" s="31">
        <v>460</v>
      </c>
      <c r="L213" s="31">
        <f t="shared" si="35"/>
        <v>5520</v>
      </c>
      <c r="M213" s="5">
        <f t="shared" si="32"/>
        <v>9.7125905605322152E-2</v>
      </c>
      <c r="N213" s="31">
        <f t="shared" si="33"/>
        <v>4520</v>
      </c>
      <c r="O213" s="6">
        <f t="shared" si="34"/>
        <v>7.9530632850734806E-2</v>
      </c>
      <c r="P213" s="4">
        <v>700</v>
      </c>
      <c r="Q213" s="7">
        <v>300</v>
      </c>
      <c r="R213" s="167" t="s">
        <v>33</v>
      </c>
    </row>
    <row r="214" spans="2:19" ht="18.95" customHeight="1" x14ac:dyDescent="0.25">
      <c r="B214" s="103" t="s">
        <v>20</v>
      </c>
      <c r="C214" s="442"/>
      <c r="D214" s="311" t="s">
        <v>244</v>
      </c>
      <c r="E214" s="283" t="s">
        <v>39</v>
      </c>
      <c r="F214" s="317">
        <v>28</v>
      </c>
      <c r="G214" s="284">
        <f t="shared" si="36"/>
        <v>301.38949120000001</v>
      </c>
      <c r="H214" s="43">
        <f t="shared" si="30"/>
        <v>66305.688064000002</v>
      </c>
      <c r="I214" s="35" t="s">
        <v>40</v>
      </c>
      <c r="J214" s="43">
        <f t="shared" si="31"/>
        <v>15900</v>
      </c>
      <c r="K214" s="43">
        <v>525</v>
      </c>
      <c r="L214" s="43">
        <f t="shared" si="35"/>
        <v>6300</v>
      </c>
      <c r="M214" s="37">
        <f t="shared" si="32"/>
        <v>9.5014472874771674E-2</v>
      </c>
      <c r="N214" s="43">
        <f t="shared" si="33"/>
        <v>5300</v>
      </c>
      <c r="O214" s="38">
        <f t="shared" si="34"/>
        <v>7.99328105136968E-2</v>
      </c>
      <c r="P214" s="36">
        <v>700</v>
      </c>
      <c r="Q214" s="39">
        <v>300</v>
      </c>
      <c r="R214" s="303" t="s">
        <v>33</v>
      </c>
    </row>
    <row r="215" spans="2:19" ht="18.95" customHeight="1" x14ac:dyDescent="0.25">
      <c r="B215" s="103" t="s">
        <v>20</v>
      </c>
      <c r="C215" s="442"/>
      <c r="D215" s="1" t="s">
        <v>245</v>
      </c>
      <c r="E215" s="2" t="s">
        <v>39</v>
      </c>
      <c r="F215" s="286">
        <v>24</v>
      </c>
      <c r="G215" s="3">
        <f t="shared" si="36"/>
        <v>258.33384960000001</v>
      </c>
      <c r="H215" s="31">
        <f t="shared" ref="H215:H217" si="37">G215*220</f>
        <v>56833.446911999999</v>
      </c>
      <c r="I215" s="23" t="s">
        <v>40</v>
      </c>
      <c r="J215" s="31">
        <f t="shared" ref="J215:J217" si="38">N215*3</f>
        <v>13560</v>
      </c>
      <c r="K215" s="31">
        <v>460</v>
      </c>
      <c r="L215" s="31">
        <f t="shared" si="35"/>
        <v>5520</v>
      </c>
      <c r="M215" s="5">
        <f t="shared" ref="M215:M218" si="39">L215/H215</f>
        <v>9.7125905605322152E-2</v>
      </c>
      <c r="N215" s="31">
        <f t="shared" ref="N215:N217" si="40">L215-(P215+Q215)</f>
        <v>4520</v>
      </c>
      <c r="O215" s="6">
        <f t="shared" ref="O215:O218" si="41">N215/H215</f>
        <v>7.9530632850734806E-2</v>
      </c>
      <c r="P215" s="4">
        <v>700</v>
      </c>
      <c r="Q215" s="7">
        <v>300</v>
      </c>
      <c r="R215" s="316" t="s">
        <v>33</v>
      </c>
    </row>
    <row r="216" spans="2:19" ht="18.95" customHeight="1" x14ac:dyDescent="0.25">
      <c r="B216" s="302" t="s">
        <v>20</v>
      </c>
      <c r="C216" s="442"/>
      <c r="D216" s="1" t="s">
        <v>246</v>
      </c>
      <c r="E216" s="2" t="s">
        <v>39</v>
      </c>
      <c r="F216" s="286">
        <v>26</v>
      </c>
      <c r="G216" s="3">
        <f t="shared" si="36"/>
        <v>279.86167039999998</v>
      </c>
      <c r="H216" s="31">
        <f t="shared" si="37"/>
        <v>61569.567487999993</v>
      </c>
      <c r="I216" s="23" t="s">
        <v>40</v>
      </c>
      <c r="J216" s="31">
        <f t="shared" si="38"/>
        <v>14820</v>
      </c>
      <c r="K216" s="31">
        <v>495</v>
      </c>
      <c r="L216" s="31">
        <f t="shared" si="35"/>
        <v>5940</v>
      </c>
      <c r="M216" s="5">
        <f t="shared" si="39"/>
        <v>9.647623399592202E-2</v>
      </c>
      <c r="N216" s="31">
        <f t="shared" si="40"/>
        <v>4940</v>
      </c>
      <c r="O216" s="6">
        <f t="shared" si="41"/>
        <v>8.0234443760918317E-2</v>
      </c>
      <c r="P216" s="4">
        <v>700</v>
      </c>
      <c r="Q216" s="7">
        <v>300</v>
      </c>
      <c r="R216" s="316" t="s">
        <v>33</v>
      </c>
    </row>
    <row r="217" spans="2:19" ht="18.95" customHeight="1" x14ac:dyDescent="0.25">
      <c r="B217" s="315" t="s">
        <v>20</v>
      </c>
      <c r="C217" s="444"/>
      <c r="D217" s="1" t="s">
        <v>247</v>
      </c>
      <c r="E217" s="2" t="s">
        <v>39</v>
      </c>
      <c r="F217" s="286">
        <v>26</v>
      </c>
      <c r="G217" s="3">
        <f t="shared" si="36"/>
        <v>279.86167039999998</v>
      </c>
      <c r="H217" s="31">
        <f t="shared" si="37"/>
        <v>61569.567487999993</v>
      </c>
      <c r="I217" s="23" t="s">
        <v>40</v>
      </c>
      <c r="J217" s="31">
        <f t="shared" si="38"/>
        <v>14820</v>
      </c>
      <c r="K217" s="31">
        <v>495</v>
      </c>
      <c r="L217" s="31">
        <f t="shared" si="35"/>
        <v>5940</v>
      </c>
      <c r="M217" s="5">
        <f t="shared" si="39"/>
        <v>9.647623399592202E-2</v>
      </c>
      <c r="N217" s="31">
        <f t="shared" si="40"/>
        <v>4940</v>
      </c>
      <c r="O217" s="6">
        <f t="shared" si="41"/>
        <v>8.0234443760918317E-2</v>
      </c>
      <c r="P217" s="4">
        <v>700</v>
      </c>
      <c r="Q217" s="7">
        <v>300</v>
      </c>
      <c r="R217" s="316" t="s">
        <v>33</v>
      </c>
    </row>
    <row r="218" spans="2:19" s="46" customFormat="1" ht="18.95" customHeight="1" x14ac:dyDescent="0.25">
      <c r="B218" s="305"/>
      <c r="C218" s="306"/>
      <c r="D218" s="185" t="s">
        <v>171</v>
      </c>
      <c r="E218" s="244" t="s">
        <v>248</v>
      </c>
      <c r="F218" s="243">
        <f>SUM(F81:F217)</f>
        <v>3677</v>
      </c>
      <c r="G218" s="186">
        <f>SUM(G81:G217)</f>
        <v>39578.898540799964</v>
      </c>
      <c r="H218" s="187">
        <f>SUM(H81:H217)</f>
        <v>8839018.920799993</v>
      </c>
      <c r="I218" s="188"/>
      <c r="J218" s="187">
        <f>SUM(J81:J217)</f>
        <v>2119440</v>
      </c>
      <c r="K218" s="187"/>
      <c r="L218" s="187">
        <f>SUM(L81:L217)</f>
        <v>843480</v>
      </c>
      <c r="M218" s="241">
        <f t="shared" si="39"/>
        <v>9.5426880240647702E-2</v>
      </c>
      <c r="N218" s="187">
        <f>SUM(N81:N217)</f>
        <v>706480</v>
      </c>
      <c r="O218" s="242">
        <f t="shared" si="41"/>
        <v>7.9927422526216138E-2</v>
      </c>
      <c r="P218" s="176"/>
      <c r="Q218" s="15"/>
      <c r="R218" s="177"/>
    </row>
    <row r="219" spans="2:19" s="46" customFormat="1" ht="18.95" customHeight="1" x14ac:dyDescent="0.25">
      <c r="B219" s="305"/>
      <c r="C219" s="306"/>
      <c r="D219" s="185"/>
      <c r="E219" s="244" t="s">
        <v>249</v>
      </c>
      <c r="F219" s="243"/>
      <c r="G219" s="186"/>
      <c r="H219" s="187"/>
      <c r="I219" s="188"/>
      <c r="J219" s="187"/>
      <c r="K219" s="187"/>
      <c r="L219" s="187"/>
      <c r="M219" s="241"/>
      <c r="N219" s="187"/>
      <c r="O219" s="242"/>
      <c r="P219" s="176"/>
      <c r="Q219" s="15"/>
      <c r="R219" s="177"/>
    </row>
    <row r="220" spans="2:19" ht="18.95" customHeight="1" x14ac:dyDescent="0.25">
      <c r="B220" s="315" t="s">
        <v>20</v>
      </c>
      <c r="C220" s="442" t="s">
        <v>250</v>
      </c>
      <c r="D220" s="1" t="s">
        <v>251</v>
      </c>
      <c r="E220" s="2" t="s">
        <v>39</v>
      </c>
      <c r="F220" s="33">
        <v>23</v>
      </c>
      <c r="G220" s="3">
        <f t="shared" si="36"/>
        <v>247.56993920000002</v>
      </c>
      <c r="H220" s="31">
        <f t="shared" ref="H220:H236" si="42">G220*220</f>
        <v>54465.386624000006</v>
      </c>
      <c r="I220" s="204" t="s">
        <v>40</v>
      </c>
      <c r="J220" s="31">
        <f t="shared" ref="J220:J275" si="43">N220*3</f>
        <v>13920</v>
      </c>
      <c r="K220" s="31">
        <v>470</v>
      </c>
      <c r="L220" s="31">
        <f t="shared" si="35"/>
        <v>5640</v>
      </c>
      <c r="M220" s="5">
        <f t="shared" ref="M220:M275" si="44">L220/H220</f>
        <v>0.103552005220041</v>
      </c>
      <c r="N220" s="31">
        <f t="shared" ref="N220:N275" si="45">L220-(P220+Q220)</f>
        <v>4640</v>
      </c>
      <c r="O220" s="6">
        <f t="shared" ref="O220:O275" si="46">N220/H220</f>
        <v>8.5191720606558552E-2</v>
      </c>
      <c r="P220" s="4">
        <v>700</v>
      </c>
      <c r="Q220" s="7">
        <v>300</v>
      </c>
      <c r="R220" s="314" t="s">
        <v>24</v>
      </c>
      <c r="S220" s="15"/>
    </row>
    <row r="221" spans="2:19" ht="18.95" customHeight="1" x14ac:dyDescent="0.25">
      <c r="B221" s="304" t="s">
        <v>20</v>
      </c>
      <c r="C221" s="442"/>
      <c r="D221" s="1" t="s">
        <v>252</v>
      </c>
      <c r="E221" s="2" t="s">
        <v>39</v>
      </c>
      <c r="F221" s="33">
        <v>25</v>
      </c>
      <c r="G221" s="3">
        <f t="shared" si="36"/>
        <v>269.09775999999999</v>
      </c>
      <c r="H221" s="31">
        <f t="shared" si="42"/>
        <v>59201.5072</v>
      </c>
      <c r="I221" s="23" t="s">
        <v>40</v>
      </c>
      <c r="J221" s="31">
        <f t="shared" si="43"/>
        <v>14280</v>
      </c>
      <c r="K221" s="31">
        <v>480</v>
      </c>
      <c r="L221" s="31">
        <f t="shared" si="35"/>
        <v>5760</v>
      </c>
      <c r="M221" s="5">
        <f t="shared" si="44"/>
        <v>9.729482022376619E-2</v>
      </c>
      <c r="N221" s="31">
        <f t="shared" si="45"/>
        <v>4760</v>
      </c>
      <c r="O221" s="6">
        <f t="shared" si="46"/>
        <v>8.0403358379362341E-2</v>
      </c>
      <c r="P221" s="4">
        <v>700</v>
      </c>
      <c r="Q221" s="7">
        <v>300</v>
      </c>
      <c r="R221" s="314" t="s">
        <v>24</v>
      </c>
      <c r="S221" s="15"/>
    </row>
    <row r="222" spans="2:19" ht="18.95" customHeight="1" x14ac:dyDescent="0.25">
      <c r="B222" s="103" t="s">
        <v>20</v>
      </c>
      <c r="C222" s="442"/>
      <c r="D222" s="1" t="s">
        <v>253</v>
      </c>
      <c r="E222" s="2" t="s">
        <v>39</v>
      </c>
      <c r="F222" s="33">
        <v>25</v>
      </c>
      <c r="G222" s="3">
        <f t="shared" si="36"/>
        <v>269.09775999999999</v>
      </c>
      <c r="H222" s="31">
        <f t="shared" si="42"/>
        <v>59201.5072</v>
      </c>
      <c r="I222" s="23" t="s">
        <v>40</v>
      </c>
      <c r="J222" s="31">
        <f t="shared" si="43"/>
        <v>14280</v>
      </c>
      <c r="K222" s="31">
        <v>480</v>
      </c>
      <c r="L222" s="31">
        <f t="shared" si="35"/>
        <v>5760</v>
      </c>
      <c r="M222" s="5">
        <f t="shared" si="44"/>
        <v>9.729482022376619E-2</v>
      </c>
      <c r="N222" s="31">
        <f t="shared" si="45"/>
        <v>4760</v>
      </c>
      <c r="O222" s="6">
        <f t="shared" si="46"/>
        <v>8.0403358379362341E-2</v>
      </c>
      <c r="P222" s="4">
        <v>700</v>
      </c>
      <c r="Q222" s="7">
        <v>300</v>
      </c>
      <c r="R222" s="314" t="s">
        <v>24</v>
      </c>
      <c r="S222" s="15"/>
    </row>
    <row r="223" spans="2:19" ht="18.95" customHeight="1" thickBot="1" x14ac:dyDescent="0.3">
      <c r="B223" s="103" t="s">
        <v>20</v>
      </c>
      <c r="C223" s="442"/>
      <c r="D223" s="309" t="s">
        <v>254</v>
      </c>
      <c r="E223" s="28" t="s">
        <v>39</v>
      </c>
      <c r="F223" s="32">
        <v>25</v>
      </c>
      <c r="G223" s="29">
        <f t="shared" si="36"/>
        <v>269.09775999999999</v>
      </c>
      <c r="H223" s="30">
        <f t="shared" si="42"/>
        <v>59201.5072</v>
      </c>
      <c r="I223" s="209" t="s">
        <v>40</v>
      </c>
      <c r="J223" s="210">
        <f t="shared" si="43"/>
        <v>14280</v>
      </c>
      <c r="K223" s="211">
        <v>480</v>
      </c>
      <c r="L223" s="211">
        <f t="shared" si="35"/>
        <v>5760</v>
      </c>
      <c r="M223" s="212">
        <f t="shared" si="44"/>
        <v>9.729482022376619E-2</v>
      </c>
      <c r="N223" s="211">
        <f t="shared" si="45"/>
        <v>4760</v>
      </c>
      <c r="O223" s="213">
        <f t="shared" si="46"/>
        <v>8.0403358379362341E-2</v>
      </c>
      <c r="P223" s="214">
        <v>700</v>
      </c>
      <c r="Q223" s="215">
        <v>300</v>
      </c>
      <c r="R223" s="165" t="s">
        <v>24</v>
      </c>
      <c r="S223" s="15"/>
    </row>
    <row r="224" spans="2:19" ht="18.95" customHeight="1" thickBot="1" x14ac:dyDescent="0.3">
      <c r="B224" s="103" t="s">
        <v>20</v>
      </c>
      <c r="C224" s="442"/>
      <c r="D224" s="310" t="s">
        <v>255</v>
      </c>
      <c r="E224" s="2" t="s">
        <v>39</v>
      </c>
      <c r="F224" s="19">
        <v>25</v>
      </c>
      <c r="G224" s="3">
        <f t="shared" si="36"/>
        <v>269.09775999999999</v>
      </c>
      <c r="H224" s="30">
        <f t="shared" si="42"/>
        <v>59201.5072</v>
      </c>
      <c r="I224" s="23" t="s">
        <v>40</v>
      </c>
      <c r="J224" s="45">
        <f t="shared" si="43"/>
        <v>14280</v>
      </c>
      <c r="K224" s="31">
        <v>480</v>
      </c>
      <c r="L224" s="31">
        <f t="shared" si="35"/>
        <v>5760</v>
      </c>
      <c r="M224" s="5">
        <f t="shared" si="44"/>
        <v>9.729482022376619E-2</v>
      </c>
      <c r="N224" s="31">
        <f t="shared" si="45"/>
        <v>4760</v>
      </c>
      <c r="O224" s="6">
        <f t="shared" si="46"/>
        <v>8.0403358379362341E-2</v>
      </c>
      <c r="P224" s="4">
        <v>700</v>
      </c>
      <c r="Q224" s="7">
        <v>300</v>
      </c>
      <c r="R224" s="165" t="s">
        <v>24</v>
      </c>
      <c r="S224" s="15"/>
    </row>
    <row r="225" spans="2:19" ht="18.95" customHeight="1" thickBot="1" x14ac:dyDescent="0.3">
      <c r="B225" s="103" t="s">
        <v>20</v>
      </c>
      <c r="C225" s="442"/>
      <c r="D225" s="310" t="s">
        <v>256</v>
      </c>
      <c r="E225" s="2" t="s">
        <v>39</v>
      </c>
      <c r="F225" s="19">
        <v>25</v>
      </c>
      <c r="G225" s="3">
        <f t="shared" si="36"/>
        <v>269.09775999999999</v>
      </c>
      <c r="H225" s="30">
        <f t="shared" si="42"/>
        <v>59201.5072</v>
      </c>
      <c r="I225" s="23" t="s">
        <v>40</v>
      </c>
      <c r="J225" s="45">
        <f t="shared" si="43"/>
        <v>14280</v>
      </c>
      <c r="K225" s="31">
        <v>480</v>
      </c>
      <c r="L225" s="31">
        <f t="shared" si="35"/>
        <v>5760</v>
      </c>
      <c r="M225" s="5">
        <f t="shared" si="44"/>
        <v>9.729482022376619E-2</v>
      </c>
      <c r="N225" s="31">
        <f t="shared" si="45"/>
        <v>4760</v>
      </c>
      <c r="O225" s="6">
        <f t="shared" si="46"/>
        <v>8.0403358379362341E-2</v>
      </c>
      <c r="P225" s="4">
        <v>700</v>
      </c>
      <c r="Q225" s="7">
        <v>300</v>
      </c>
      <c r="R225" s="165" t="s">
        <v>24</v>
      </c>
      <c r="S225" s="15"/>
    </row>
    <row r="226" spans="2:19" ht="18.95" customHeight="1" thickBot="1" x14ac:dyDescent="0.3">
      <c r="B226" s="103" t="s">
        <v>20</v>
      </c>
      <c r="C226" s="442"/>
      <c r="D226" s="310" t="s">
        <v>257</v>
      </c>
      <c r="E226" s="2" t="s">
        <v>39</v>
      </c>
      <c r="F226" s="19">
        <v>25</v>
      </c>
      <c r="G226" s="3">
        <f t="shared" si="36"/>
        <v>269.09775999999999</v>
      </c>
      <c r="H226" s="30">
        <f t="shared" si="42"/>
        <v>59201.5072</v>
      </c>
      <c r="I226" s="23" t="s">
        <v>40</v>
      </c>
      <c r="J226" s="45">
        <f t="shared" si="43"/>
        <v>14280</v>
      </c>
      <c r="K226" s="31">
        <v>480</v>
      </c>
      <c r="L226" s="31">
        <f t="shared" si="35"/>
        <v>5760</v>
      </c>
      <c r="M226" s="5">
        <f t="shared" si="44"/>
        <v>9.729482022376619E-2</v>
      </c>
      <c r="N226" s="31">
        <f t="shared" si="45"/>
        <v>4760</v>
      </c>
      <c r="O226" s="6">
        <f t="shared" si="46"/>
        <v>8.0403358379362341E-2</v>
      </c>
      <c r="P226" s="4">
        <v>700</v>
      </c>
      <c r="Q226" s="7">
        <v>300</v>
      </c>
      <c r="R226" s="165" t="s">
        <v>24</v>
      </c>
      <c r="S226" s="15"/>
    </row>
    <row r="227" spans="2:19" ht="18.95" customHeight="1" thickBot="1" x14ac:dyDescent="0.3">
      <c r="B227" s="103" t="s">
        <v>20</v>
      </c>
      <c r="C227" s="442"/>
      <c r="D227" s="310" t="s">
        <v>258</v>
      </c>
      <c r="E227" s="2" t="s">
        <v>39</v>
      </c>
      <c r="F227" s="19">
        <v>25</v>
      </c>
      <c r="G227" s="3">
        <f t="shared" si="36"/>
        <v>269.09775999999999</v>
      </c>
      <c r="H227" s="30">
        <f t="shared" si="42"/>
        <v>59201.5072</v>
      </c>
      <c r="I227" s="23" t="s">
        <v>40</v>
      </c>
      <c r="J227" s="45">
        <f t="shared" si="43"/>
        <v>14280</v>
      </c>
      <c r="K227" s="31">
        <v>480</v>
      </c>
      <c r="L227" s="31">
        <f t="shared" si="35"/>
        <v>5760</v>
      </c>
      <c r="M227" s="5">
        <f t="shared" si="44"/>
        <v>9.729482022376619E-2</v>
      </c>
      <c r="N227" s="31">
        <f t="shared" si="45"/>
        <v>4760</v>
      </c>
      <c r="O227" s="6">
        <f t="shared" si="46"/>
        <v>8.0403358379362341E-2</v>
      </c>
      <c r="P227" s="4">
        <v>700</v>
      </c>
      <c r="Q227" s="7">
        <v>300</v>
      </c>
      <c r="R227" s="165" t="s">
        <v>24</v>
      </c>
      <c r="S227" s="15"/>
    </row>
    <row r="228" spans="2:19" ht="18.95" customHeight="1" thickBot="1" x14ac:dyDescent="0.3">
      <c r="B228" s="103" t="s">
        <v>20</v>
      </c>
      <c r="C228" s="442"/>
      <c r="D228" s="310" t="s">
        <v>259</v>
      </c>
      <c r="E228" s="249" t="s">
        <v>114</v>
      </c>
      <c r="F228" s="19">
        <v>30</v>
      </c>
      <c r="G228" s="3">
        <f t="shared" si="36"/>
        <v>322.91731200000004</v>
      </c>
      <c r="H228" s="21">
        <f>G228*210+I228</f>
        <v>77812.635520000011</v>
      </c>
      <c r="I228" s="24">
        <v>10000</v>
      </c>
      <c r="J228" s="45">
        <f t="shared" si="43"/>
        <v>18600</v>
      </c>
      <c r="K228" s="31">
        <v>600</v>
      </c>
      <c r="L228" s="31">
        <f t="shared" si="35"/>
        <v>7200</v>
      </c>
      <c r="M228" s="5">
        <f t="shared" si="44"/>
        <v>9.2529959329669537E-2</v>
      </c>
      <c r="N228" s="31">
        <f t="shared" si="45"/>
        <v>6200</v>
      </c>
      <c r="O228" s="6">
        <f t="shared" si="46"/>
        <v>7.9678576089437653E-2</v>
      </c>
      <c r="P228" s="4">
        <v>700</v>
      </c>
      <c r="Q228" s="7">
        <v>300</v>
      </c>
      <c r="R228" s="165" t="s">
        <v>24</v>
      </c>
      <c r="S228" s="15"/>
    </row>
    <row r="229" spans="2:19" ht="18.95" customHeight="1" thickBot="1" x14ac:dyDescent="0.3">
      <c r="B229" s="103" t="s">
        <v>20</v>
      </c>
      <c r="C229" s="442"/>
      <c r="D229" s="310" t="s">
        <v>260</v>
      </c>
      <c r="E229" s="2" t="s">
        <v>39</v>
      </c>
      <c r="F229" s="19">
        <v>25</v>
      </c>
      <c r="G229" s="3">
        <f t="shared" si="36"/>
        <v>269.09775999999999</v>
      </c>
      <c r="H229" s="30">
        <f t="shared" si="42"/>
        <v>59201.5072</v>
      </c>
      <c r="I229" s="23" t="s">
        <v>40</v>
      </c>
      <c r="J229" s="45">
        <f t="shared" si="43"/>
        <v>14280</v>
      </c>
      <c r="K229" s="31">
        <v>480</v>
      </c>
      <c r="L229" s="31">
        <f t="shared" si="35"/>
        <v>5760</v>
      </c>
      <c r="M229" s="5">
        <f t="shared" si="44"/>
        <v>9.729482022376619E-2</v>
      </c>
      <c r="N229" s="31">
        <f t="shared" si="45"/>
        <v>4760</v>
      </c>
      <c r="O229" s="6">
        <f t="shared" si="46"/>
        <v>8.0403358379362341E-2</v>
      </c>
      <c r="P229" s="4">
        <v>700</v>
      </c>
      <c r="Q229" s="7">
        <v>300</v>
      </c>
      <c r="R229" s="168" t="s">
        <v>37</v>
      </c>
      <c r="S229" s="15"/>
    </row>
    <row r="230" spans="2:19" ht="18.95" customHeight="1" thickBot="1" x14ac:dyDescent="0.3">
      <c r="B230" s="103" t="s">
        <v>20</v>
      </c>
      <c r="C230" s="442"/>
      <c r="D230" s="310" t="s">
        <v>261</v>
      </c>
      <c r="E230" s="2" t="s">
        <v>39</v>
      </c>
      <c r="F230" s="19">
        <v>25</v>
      </c>
      <c r="G230" s="3">
        <f t="shared" si="36"/>
        <v>269.09775999999999</v>
      </c>
      <c r="H230" s="30">
        <f t="shared" si="42"/>
        <v>59201.5072</v>
      </c>
      <c r="I230" s="23" t="s">
        <v>40</v>
      </c>
      <c r="J230" s="45">
        <f t="shared" si="43"/>
        <v>14280</v>
      </c>
      <c r="K230" s="31">
        <v>480</v>
      </c>
      <c r="L230" s="31">
        <f t="shared" si="35"/>
        <v>5760</v>
      </c>
      <c r="M230" s="5">
        <f t="shared" si="44"/>
        <v>9.729482022376619E-2</v>
      </c>
      <c r="N230" s="31">
        <f t="shared" si="45"/>
        <v>4760</v>
      </c>
      <c r="O230" s="6">
        <f t="shared" si="46"/>
        <v>8.0403358379362341E-2</v>
      </c>
      <c r="P230" s="4">
        <v>700</v>
      </c>
      <c r="Q230" s="7">
        <v>300</v>
      </c>
      <c r="R230" s="168" t="s">
        <v>37</v>
      </c>
      <c r="S230" s="15"/>
    </row>
    <row r="231" spans="2:19" ht="18.95" customHeight="1" thickBot="1" x14ac:dyDescent="0.3">
      <c r="B231" s="103" t="s">
        <v>20</v>
      </c>
      <c r="C231" s="442"/>
      <c r="D231" s="310" t="s">
        <v>262</v>
      </c>
      <c r="E231" s="2" t="s">
        <v>39</v>
      </c>
      <c r="F231" s="19">
        <v>25</v>
      </c>
      <c r="G231" s="3">
        <f t="shared" si="36"/>
        <v>269.09775999999999</v>
      </c>
      <c r="H231" s="30">
        <f t="shared" si="42"/>
        <v>59201.5072</v>
      </c>
      <c r="I231" s="23" t="s">
        <v>40</v>
      </c>
      <c r="J231" s="45">
        <f t="shared" si="43"/>
        <v>14280</v>
      </c>
      <c r="K231" s="31">
        <v>480</v>
      </c>
      <c r="L231" s="31">
        <f t="shared" si="35"/>
        <v>5760</v>
      </c>
      <c r="M231" s="5">
        <f t="shared" si="44"/>
        <v>9.729482022376619E-2</v>
      </c>
      <c r="N231" s="31">
        <f t="shared" si="45"/>
        <v>4760</v>
      </c>
      <c r="O231" s="6">
        <f t="shared" si="46"/>
        <v>8.0403358379362341E-2</v>
      </c>
      <c r="P231" s="4">
        <v>700</v>
      </c>
      <c r="Q231" s="7">
        <v>300</v>
      </c>
      <c r="R231" s="168" t="s">
        <v>37</v>
      </c>
      <c r="S231" s="15"/>
    </row>
    <row r="232" spans="2:19" ht="18.95" customHeight="1" thickBot="1" x14ac:dyDescent="0.3">
      <c r="B232" s="103" t="s">
        <v>20</v>
      </c>
      <c r="C232" s="442"/>
      <c r="D232" s="310" t="s">
        <v>263</v>
      </c>
      <c r="E232" s="2" t="s">
        <v>39</v>
      </c>
      <c r="F232" s="19">
        <v>25</v>
      </c>
      <c r="G232" s="3">
        <f t="shared" si="36"/>
        <v>269.09775999999999</v>
      </c>
      <c r="H232" s="30">
        <f t="shared" si="42"/>
        <v>59201.5072</v>
      </c>
      <c r="I232" s="23" t="s">
        <v>40</v>
      </c>
      <c r="J232" s="45">
        <f t="shared" si="43"/>
        <v>14280</v>
      </c>
      <c r="K232" s="31">
        <v>480</v>
      </c>
      <c r="L232" s="31">
        <f t="shared" si="35"/>
        <v>5760</v>
      </c>
      <c r="M232" s="5">
        <f t="shared" si="44"/>
        <v>9.729482022376619E-2</v>
      </c>
      <c r="N232" s="31">
        <f t="shared" si="45"/>
        <v>4760</v>
      </c>
      <c r="O232" s="6">
        <f t="shared" si="46"/>
        <v>8.0403358379362341E-2</v>
      </c>
      <c r="P232" s="4">
        <v>700</v>
      </c>
      <c r="Q232" s="7">
        <v>300</v>
      </c>
      <c r="R232" s="168" t="s">
        <v>37</v>
      </c>
      <c r="S232" s="15"/>
    </row>
    <row r="233" spans="2:19" ht="18.95" customHeight="1" thickBot="1" x14ac:dyDescent="0.3">
      <c r="B233" s="103" t="s">
        <v>20</v>
      </c>
      <c r="C233" s="442"/>
      <c r="D233" s="310" t="s">
        <v>264</v>
      </c>
      <c r="E233" s="2" t="s">
        <v>39</v>
      </c>
      <c r="F233" s="19">
        <v>25</v>
      </c>
      <c r="G233" s="3">
        <f t="shared" si="36"/>
        <v>269.09775999999999</v>
      </c>
      <c r="H233" s="30">
        <f t="shared" si="42"/>
        <v>59201.5072</v>
      </c>
      <c r="I233" s="23" t="s">
        <v>40</v>
      </c>
      <c r="J233" s="45">
        <f t="shared" si="43"/>
        <v>14280</v>
      </c>
      <c r="K233" s="31">
        <v>480</v>
      </c>
      <c r="L233" s="31">
        <f t="shared" si="35"/>
        <v>5760</v>
      </c>
      <c r="M233" s="5">
        <f t="shared" si="44"/>
        <v>9.729482022376619E-2</v>
      </c>
      <c r="N233" s="31">
        <f t="shared" si="45"/>
        <v>4760</v>
      </c>
      <c r="O233" s="6">
        <f t="shared" si="46"/>
        <v>8.0403358379362341E-2</v>
      </c>
      <c r="P233" s="4">
        <v>700</v>
      </c>
      <c r="Q233" s="7">
        <v>300</v>
      </c>
      <c r="R233" s="168" t="s">
        <v>37</v>
      </c>
      <c r="S233" s="15"/>
    </row>
    <row r="234" spans="2:19" ht="18.95" customHeight="1" thickBot="1" x14ac:dyDescent="0.3">
      <c r="B234" s="103" t="s">
        <v>20</v>
      </c>
      <c r="C234" s="442"/>
      <c r="D234" s="310" t="s">
        <v>265</v>
      </c>
      <c r="E234" s="2" t="s">
        <v>39</v>
      </c>
      <c r="F234" s="19">
        <v>25</v>
      </c>
      <c r="G234" s="3">
        <f t="shared" si="36"/>
        <v>269.09775999999999</v>
      </c>
      <c r="H234" s="30">
        <f t="shared" si="42"/>
        <v>59201.5072</v>
      </c>
      <c r="I234" s="23" t="s">
        <v>40</v>
      </c>
      <c r="J234" s="45">
        <f t="shared" si="43"/>
        <v>14280</v>
      </c>
      <c r="K234" s="31">
        <v>480</v>
      </c>
      <c r="L234" s="31">
        <f t="shared" si="35"/>
        <v>5760</v>
      </c>
      <c r="M234" s="5">
        <f t="shared" si="44"/>
        <v>9.729482022376619E-2</v>
      </c>
      <c r="N234" s="31">
        <f t="shared" si="45"/>
        <v>4760</v>
      </c>
      <c r="O234" s="6">
        <f t="shared" si="46"/>
        <v>8.0403358379362341E-2</v>
      </c>
      <c r="P234" s="4">
        <v>700</v>
      </c>
      <c r="Q234" s="7">
        <v>300</v>
      </c>
      <c r="R234" s="168" t="s">
        <v>37</v>
      </c>
      <c r="S234" s="15"/>
    </row>
    <row r="235" spans="2:19" ht="18.95" customHeight="1" thickBot="1" x14ac:dyDescent="0.3">
      <c r="B235" s="103" t="s">
        <v>20</v>
      </c>
      <c r="C235" s="442"/>
      <c r="D235" s="310" t="s">
        <v>266</v>
      </c>
      <c r="E235" s="2" t="s">
        <v>39</v>
      </c>
      <c r="F235" s="19">
        <v>25</v>
      </c>
      <c r="G235" s="3">
        <f t="shared" si="36"/>
        <v>269.09775999999999</v>
      </c>
      <c r="H235" s="30">
        <f t="shared" si="42"/>
        <v>59201.5072</v>
      </c>
      <c r="I235" s="23" t="s">
        <v>40</v>
      </c>
      <c r="J235" s="45">
        <f t="shared" si="43"/>
        <v>14280</v>
      </c>
      <c r="K235" s="31">
        <v>480</v>
      </c>
      <c r="L235" s="31">
        <f t="shared" si="35"/>
        <v>5760</v>
      </c>
      <c r="M235" s="5">
        <f t="shared" si="44"/>
        <v>9.729482022376619E-2</v>
      </c>
      <c r="N235" s="31">
        <f t="shared" si="45"/>
        <v>4760</v>
      </c>
      <c r="O235" s="6">
        <f t="shared" si="46"/>
        <v>8.0403358379362341E-2</v>
      </c>
      <c r="P235" s="4">
        <v>700</v>
      </c>
      <c r="Q235" s="7">
        <v>300</v>
      </c>
      <c r="R235" s="168" t="s">
        <v>37</v>
      </c>
      <c r="S235" s="15"/>
    </row>
    <row r="236" spans="2:19" ht="18.95" customHeight="1" thickBot="1" x14ac:dyDescent="0.3">
      <c r="B236" s="103" t="s">
        <v>20</v>
      </c>
      <c r="C236" s="442"/>
      <c r="D236" s="310" t="s">
        <v>267</v>
      </c>
      <c r="E236" s="2" t="s">
        <v>39</v>
      </c>
      <c r="F236" s="19">
        <v>25</v>
      </c>
      <c r="G236" s="3">
        <f t="shared" si="36"/>
        <v>269.09775999999999</v>
      </c>
      <c r="H236" s="30">
        <f t="shared" si="42"/>
        <v>59201.5072</v>
      </c>
      <c r="I236" s="23" t="s">
        <v>40</v>
      </c>
      <c r="J236" s="45">
        <f t="shared" si="43"/>
        <v>14280</v>
      </c>
      <c r="K236" s="31">
        <v>480</v>
      </c>
      <c r="L236" s="31">
        <f t="shared" si="35"/>
        <v>5760</v>
      </c>
      <c r="M236" s="5">
        <f t="shared" si="44"/>
        <v>9.729482022376619E-2</v>
      </c>
      <c r="N236" s="31">
        <f t="shared" si="45"/>
        <v>4760</v>
      </c>
      <c r="O236" s="6">
        <f t="shared" si="46"/>
        <v>8.0403358379362341E-2</v>
      </c>
      <c r="P236" s="4">
        <v>700</v>
      </c>
      <c r="Q236" s="7">
        <v>300</v>
      </c>
      <c r="R236" s="168" t="s">
        <v>37</v>
      </c>
      <c r="S236" s="15"/>
    </row>
    <row r="237" spans="2:19" ht="18.95" customHeight="1" thickBot="1" x14ac:dyDescent="0.3">
      <c r="B237" s="103" t="s">
        <v>20</v>
      </c>
      <c r="C237" s="442"/>
      <c r="D237" s="310" t="s">
        <v>268</v>
      </c>
      <c r="E237" s="249" t="s">
        <v>114</v>
      </c>
      <c r="F237" s="19">
        <v>30</v>
      </c>
      <c r="G237" s="3">
        <f t="shared" si="36"/>
        <v>322.91731200000004</v>
      </c>
      <c r="H237" s="21">
        <f>G237*210+I237</f>
        <v>77812.635520000011</v>
      </c>
      <c r="I237" s="24">
        <v>10000</v>
      </c>
      <c r="J237" s="45">
        <f t="shared" si="43"/>
        <v>18600</v>
      </c>
      <c r="K237" s="31">
        <v>600</v>
      </c>
      <c r="L237" s="31">
        <f t="shared" si="35"/>
        <v>7200</v>
      </c>
      <c r="M237" s="5">
        <f t="shared" si="44"/>
        <v>9.2529959329669537E-2</v>
      </c>
      <c r="N237" s="31">
        <f t="shared" si="45"/>
        <v>6200</v>
      </c>
      <c r="O237" s="6">
        <f t="shared" si="46"/>
        <v>7.9678576089437653E-2</v>
      </c>
      <c r="P237" s="4">
        <v>700</v>
      </c>
      <c r="Q237" s="7">
        <v>300</v>
      </c>
      <c r="R237" s="168" t="s">
        <v>37</v>
      </c>
      <c r="S237" s="15"/>
    </row>
    <row r="238" spans="2:19" ht="18.95" customHeight="1" thickBot="1" x14ac:dyDescent="0.3">
      <c r="B238" s="103" t="s">
        <v>20</v>
      </c>
      <c r="C238" s="442"/>
      <c r="D238" s="310" t="s">
        <v>269</v>
      </c>
      <c r="E238" s="249" t="s">
        <v>114</v>
      </c>
      <c r="F238" s="19">
        <v>33</v>
      </c>
      <c r="G238" s="3">
        <f t="shared" si="36"/>
        <v>355.2090432</v>
      </c>
      <c r="H238" s="21">
        <f>G238*208+I238</f>
        <v>83883.480985600007</v>
      </c>
      <c r="I238" s="24">
        <v>10000</v>
      </c>
      <c r="J238" s="45">
        <f t="shared" si="43"/>
        <v>20220</v>
      </c>
      <c r="K238" s="31">
        <v>645</v>
      </c>
      <c r="L238" s="31">
        <f t="shared" si="35"/>
        <v>7740</v>
      </c>
      <c r="M238" s="5">
        <f t="shared" si="44"/>
        <v>9.2270848909199413E-2</v>
      </c>
      <c r="N238" s="31">
        <f t="shared" si="45"/>
        <v>6740</v>
      </c>
      <c r="O238" s="6">
        <f t="shared" si="46"/>
        <v>8.0349550600517322E-2</v>
      </c>
      <c r="P238" s="4">
        <v>700</v>
      </c>
      <c r="Q238" s="7">
        <v>300</v>
      </c>
      <c r="R238" s="168" t="s">
        <v>37</v>
      </c>
      <c r="S238" s="15"/>
    </row>
    <row r="239" spans="2:19" ht="18.95" customHeight="1" thickBot="1" x14ac:dyDescent="0.3">
      <c r="B239" s="103" t="s">
        <v>20</v>
      </c>
      <c r="C239" s="442"/>
      <c r="D239" s="310" t="s">
        <v>270</v>
      </c>
      <c r="E239" s="2" t="s">
        <v>39</v>
      </c>
      <c r="F239" s="19">
        <v>26</v>
      </c>
      <c r="G239" s="3">
        <f t="shared" si="36"/>
        <v>279.86167039999998</v>
      </c>
      <c r="H239" s="30">
        <f t="shared" ref="H239:H254" si="47">G239*220</f>
        <v>61569.567487999993</v>
      </c>
      <c r="I239" s="23" t="s">
        <v>40</v>
      </c>
      <c r="J239" s="45">
        <f t="shared" si="43"/>
        <v>14820</v>
      </c>
      <c r="K239" s="31">
        <v>495</v>
      </c>
      <c r="L239" s="31">
        <f t="shared" si="35"/>
        <v>5940</v>
      </c>
      <c r="M239" s="5">
        <f t="shared" si="44"/>
        <v>9.647623399592202E-2</v>
      </c>
      <c r="N239" s="31">
        <f t="shared" si="45"/>
        <v>4940</v>
      </c>
      <c r="O239" s="6">
        <f t="shared" si="46"/>
        <v>8.0234443760918317E-2</v>
      </c>
      <c r="P239" s="4">
        <v>700</v>
      </c>
      <c r="Q239" s="7">
        <v>300</v>
      </c>
      <c r="R239" s="168" t="s">
        <v>37</v>
      </c>
      <c r="S239" s="15"/>
    </row>
    <row r="240" spans="2:19" ht="18.95" customHeight="1" thickBot="1" x14ac:dyDescent="0.3">
      <c r="B240" s="103" t="s">
        <v>20</v>
      </c>
      <c r="C240" s="442"/>
      <c r="D240" s="310" t="s">
        <v>271</v>
      </c>
      <c r="E240" s="2" t="s">
        <v>39</v>
      </c>
      <c r="F240" s="19">
        <v>26</v>
      </c>
      <c r="G240" s="3">
        <f t="shared" si="36"/>
        <v>279.86167039999998</v>
      </c>
      <c r="H240" s="30">
        <f t="shared" si="47"/>
        <v>61569.567487999993</v>
      </c>
      <c r="I240" s="23" t="s">
        <v>40</v>
      </c>
      <c r="J240" s="45">
        <f t="shared" si="43"/>
        <v>14820</v>
      </c>
      <c r="K240" s="31">
        <v>495</v>
      </c>
      <c r="L240" s="31">
        <f t="shared" si="35"/>
        <v>5940</v>
      </c>
      <c r="M240" s="5">
        <f t="shared" si="44"/>
        <v>9.647623399592202E-2</v>
      </c>
      <c r="N240" s="31">
        <f t="shared" si="45"/>
        <v>4940</v>
      </c>
      <c r="O240" s="6">
        <f t="shared" si="46"/>
        <v>8.0234443760918317E-2</v>
      </c>
      <c r="P240" s="4">
        <v>700</v>
      </c>
      <c r="Q240" s="7">
        <v>300</v>
      </c>
      <c r="R240" s="168" t="s">
        <v>37</v>
      </c>
      <c r="S240" s="15"/>
    </row>
    <row r="241" spans="2:19" ht="18.95" customHeight="1" thickBot="1" x14ac:dyDescent="0.3">
      <c r="B241" s="103" t="s">
        <v>20</v>
      </c>
      <c r="C241" s="442"/>
      <c r="D241" s="310" t="s">
        <v>272</v>
      </c>
      <c r="E241" s="2" t="s">
        <v>39</v>
      </c>
      <c r="F241" s="19">
        <v>26</v>
      </c>
      <c r="G241" s="3">
        <f t="shared" si="36"/>
        <v>279.86167039999998</v>
      </c>
      <c r="H241" s="30">
        <f t="shared" si="47"/>
        <v>61569.567487999993</v>
      </c>
      <c r="I241" s="23" t="s">
        <v>40</v>
      </c>
      <c r="J241" s="45">
        <f t="shared" si="43"/>
        <v>14820</v>
      </c>
      <c r="K241" s="31">
        <v>495</v>
      </c>
      <c r="L241" s="31">
        <f t="shared" si="35"/>
        <v>5940</v>
      </c>
      <c r="M241" s="5">
        <f t="shared" si="44"/>
        <v>9.647623399592202E-2</v>
      </c>
      <c r="N241" s="31">
        <f t="shared" si="45"/>
        <v>4940</v>
      </c>
      <c r="O241" s="6">
        <f t="shared" si="46"/>
        <v>8.0234443760918317E-2</v>
      </c>
      <c r="P241" s="4">
        <v>700</v>
      </c>
      <c r="Q241" s="7">
        <v>300</v>
      </c>
      <c r="R241" s="168" t="s">
        <v>37</v>
      </c>
      <c r="S241" s="15"/>
    </row>
    <row r="242" spans="2:19" ht="18.95" customHeight="1" thickBot="1" x14ac:dyDescent="0.3">
      <c r="B242" s="103" t="s">
        <v>20</v>
      </c>
      <c r="C242" s="442"/>
      <c r="D242" s="310" t="s">
        <v>273</v>
      </c>
      <c r="E242" s="2" t="s">
        <v>39</v>
      </c>
      <c r="F242" s="19">
        <v>26</v>
      </c>
      <c r="G242" s="3">
        <f t="shared" si="36"/>
        <v>279.86167039999998</v>
      </c>
      <c r="H242" s="30">
        <f t="shared" si="47"/>
        <v>61569.567487999993</v>
      </c>
      <c r="I242" s="23" t="s">
        <v>40</v>
      </c>
      <c r="J242" s="45">
        <f t="shared" si="43"/>
        <v>14820</v>
      </c>
      <c r="K242" s="31">
        <v>495</v>
      </c>
      <c r="L242" s="31">
        <f t="shared" si="35"/>
        <v>5940</v>
      </c>
      <c r="M242" s="5">
        <f t="shared" si="44"/>
        <v>9.647623399592202E-2</v>
      </c>
      <c r="N242" s="31">
        <f t="shared" si="45"/>
        <v>4940</v>
      </c>
      <c r="O242" s="6">
        <f t="shared" si="46"/>
        <v>8.0234443760918317E-2</v>
      </c>
      <c r="P242" s="4">
        <v>700</v>
      </c>
      <c r="Q242" s="7">
        <v>300</v>
      </c>
      <c r="R242" s="168" t="s">
        <v>37</v>
      </c>
      <c r="S242" s="15"/>
    </row>
    <row r="243" spans="2:19" ht="18.95" customHeight="1" thickBot="1" x14ac:dyDescent="0.3">
      <c r="B243" s="103" t="s">
        <v>20</v>
      </c>
      <c r="C243" s="442"/>
      <c r="D243" s="310" t="s">
        <v>274</v>
      </c>
      <c r="E243" s="2" t="s">
        <v>39</v>
      </c>
      <c r="F243" s="19">
        <v>26</v>
      </c>
      <c r="G243" s="3">
        <f t="shared" si="36"/>
        <v>279.86167039999998</v>
      </c>
      <c r="H243" s="30">
        <f t="shared" si="47"/>
        <v>61569.567487999993</v>
      </c>
      <c r="I243" s="23" t="s">
        <v>40</v>
      </c>
      <c r="J243" s="45">
        <f t="shared" si="43"/>
        <v>14820</v>
      </c>
      <c r="K243" s="31">
        <v>495</v>
      </c>
      <c r="L243" s="31">
        <f t="shared" si="35"/>
        <v>5940</v>
      </c>
      <c r="M243" s="5">
        <f t="shared" si="44"/>
        <v>9.647623399592202E-2</v>
      </c>
      <c r="N243" s="31">
        <f t="shared" si="45"/>
        <v>4940</v>
      </c>
      <c r="O243" s="6">
        <f t="shared" si="46"/>
        <v>8.0234443760918317E-2</v>
      </c>
      <c r="P243" s="4">
        <v>700</v>
      </c>
      <c r="Q243" s="7">
        <v>300</v>
      </c>
      <c r="R243" s="168" t="s">
        <v>37</v>
      </c>
      <c r="S243" s="15"/>
    </row>
    <row r="244" spans="2:19" ht="18.95" customHeight="1" thickBot="1" x14ac:dyDescent="0.3">
      <c r="B244" s="103" t="s">
        <v>20</v>
      </c>
      <c r="C244" s="442"/>
      <c r="D244" s="310" t="s">
        <v>275</v>
      </c>
      <c r="E244" s="2" t="s">
        <v>39</v>
      </c>
      <c r="F244" s="19">
        <v>23</v>
      </c>
      <c r="G244" s="3">
        <f t="shared" si="36"/>
        <v>247.56993920000002</v>
      </c>
      <c r="H244" s="30">
        <f t="shared" si="47"/>
        <v>54465.386624000006</v>
      </c>
      <c r="I244" s="23" t="s">
        <v>40</v>
      </c>
      <c r="J244" s="45">
        <f t="shared" si="43"/>
        <v>13020</v>
      </c>
      <c r="K244" s="31">
        <v>445</v>
      </c>
      <c r="L244" s="31">
        <f t="shared" si="35"/>
        <v>5340</v>
      </c>
      <c r="M244" s="5">
        <f t="shared" si="44"/>
        <v>9.8043919835996265E-2</v>
      </c>
      <c r="N244" s="31">
        <f t="shared" si="45"/>
        <v>4340</v>
      </c>
      <c r="O244" s="6">
        <f t="shared" si="46"/>
        <v>7.9683635222513816E-2</v>
      </c>
      <c r="P244" s="4">
        <v>700</v>
      </c>
      <c r="Q244" s="7">
        <v>300</v>
      </c>
      <c r="R244" s="168" t="s">
        <v>37</v>
      </c>
      <c r="S244" s="15"/>
    </row>
    <row r="245" spans="2:19" ht="18.95" customHeight="1" thickBot="1" x14ac:dyDescent="0.3">
      <c r="B245" s="103" t="s">
        <v>20</v>
      </c>
      <c r="C245" s="442"/>
      <c r="D245" s="310" t="s">
        <v>276</v>
      </c>
      <c r="E245" s="2" t="s">
        <v>39</v>
      </c>
      <c r="F245" s="19">
        <v>26</v>
      </c>
      <c r="G245" s="3">
        <f t="shared" si="36"/>
        <v>279.86167039999998</v>
      </c>
      <c r="H245" s="30">
        <f t="shared" si="47"/>
        <v>61569.567487999993</v>
      </c>
      <c r="I245" s="23" t="s">
        <v>40</v>
      </c>
      <c r="J245" s="45">
        <f t="shared" si="43"/>
        <v>14820</v>
      </c>
      <c r="K245" s="31">
        <v>495</v>
      </c>
      <c r="L245" s="31">
        <f t="shared" si="35"/>
        <v>5940</v>
      </c>
      <c r="M245" s="5">
        <f t="shared" si="44"/>
        <v>9.647623399592202E-2</v>
      </c>
      <c r="N245" s="31">
        <f t="shared" si="45"/>
        <v>4940</v>
      </c>
      <c r="O245" s="6">
        <f t="shared" si="46"/>
        <v>8.0234443760918317E-2</v>
      </c>
      <c r="P245" s="4">
        <v>700</v>
      </c>
      <c r="Q245" s="7">
        <v>300</v>
      </c>
      <c r="R245" s="165" t="s">
        <v>24</v>
      </c>
      <c r="S245" s="15"/>
    </row>
    <row r="246" spans="2:19" ht="18.95" customHeight="1" thickBot="1" x14ac:dyDescent="0.3">
      <c r="B246" s="103" t="s">
        <v>20</v>
      </c>
      <c r="C246" s="442"/>
      <c r="D246" s="310" t="s">
        <v>277</v>
      </c>
      <c r="E246" s="2" t="s">
        <v>39</v>
      </c>
      <c r="F246" s="19">
        <v>26</v>
      </c>
      <c r="G246" s="3">
        <f t="shared" si="36"/>
        <v>279.86167039999998</v>
      </c>
      <c r="H246" s="30">
        <f t="shared" si="47"/>
        <v>61569.567487999993</v>
      </c>
      <c r="I246" s="23" t="s">
        <v>40</v>
      </c>
      <c r="J246" s="45">
        <f t="shared" si="43"/>
        <v>14820</v>
      </c>
      <c r="K246" s="31">
        <v>495</v>
      </c>
      <c r="L246" s="31">
        <f t="shared" si="35"/>
        <v>5940</v>
      </c>
      <c r="M246" s="5">
        <f t="shared" si="44"/>
        <v>9.647623399592202E-2</v>
      </c>
      <c r="N246" s="31">
        <f t="shared" si="45"/>
        <v>4940</v>
      </c>
      <c r="O246" s="6">
        <f t="shared" si="46"/>
        <v>8.0234443760918317E-2</v>
      </c>
      <c r="P246" s="4">
        <v>700</v>
      </c>
      <c r="Q246" s="7">
        <v>300</v>
      </c>
      <c r="R246" s="165" t="s">
        <v>24</v>
      </c>
      <c r="S246" s="15"/>
    </row>
    <row r="247" spans="2:19" ht="18.95" customHeight="1" thickBot="1" x14ac:dyDescent="0.3">
      <c r="B247" s="103" t="s">
        <v>20</v>
      </c>
      <c r="C247" s="442"/>
      <c r="D247" s="310" t="s">
        <v>278</v>
      </c>
      <c r="E247" s="2" t="s">
        <v>39</v>
      </c>
      <c r="F247" s="19">
        <v>26</v>
      </c>
      <c r="G247" s="3">
        <f t="shared" si="36"/>
        <v>279.86167039999998</v>
      </c>
      <c r="H247" s="30">
        <f t="shared" si="47"/>
        <v>61569.567487999993</v>
      </c>
      <c r="I247" s="23" t="s">
        <v>40</v>
      </c>
      <c r="J247" s="45">
        <f t="shared" si="43"/>
        <v>14820</v>
      </c>
      <c r="K247" s="31">
        <v>495</v>
      </c>
      <c r="L247" s="31">
        <f t="shared" si="35"/>
        <v>5940</v>
      </c>
      <c r="M247" s="5">
        <f t="shared" si="44"/>
        <v>9.647623399592202E-2</v>
      </c>
      <c r="N247" s="31">
        <f t="shared" si="45"/>
        <v>4940</v>
      </c>
      <c r="O247" s="6">
        <f t="shared" si="46"/>
        <v>8.0234443760918317E-2</v>
      </c>
      <c r="P247" s="4">
        <v>700</v>
      </c>
      <c r="Q247" s="7">
        <v>300</v>
      </c>
      <c r="R247" s="165" t="s">
        <v>24</v>
      </c>
      <c r="S247" s="15"/>
    </row>
    <row r="248" spans="2:19" ht="18.95" customHeight="1" thickBot="1" x14ac:dyDescent="0.3">
      <c r="B248" s="103" t="s">
        <v>20</v>
      </c>
      <c r="C248" s="442"/>
      <c r="D248" s="310" t="s">
        <v>279</v>
      </c>
      <c r="E248" s="2" t="s">
        <v>39</v>
      </c>
      <c r="F248" s="19">
        <v>26</v>
      </c>
      <c r="G248" s="3">
        <f t="shared" si="36"/>
        <v>279.86167039999998</v>
      </c>
      <c r="H248" s="30">
        <f t="shared" si="47"/>
        <v>61569.567487999993</v>
      </c>
      <c r="I248" s="23" t="s">
        <v>40</v>
      </c>
      <c r="J248" s="45">
        <f t="shared" si="43"/>
        <v>14820</v>
      </c>
      <c r="K248" s="31">
        <v>495</v>
      </c>
      <c r="L248" s="31">
        <f t="shared" si="35"/>
        <v>5940</v>
      </c>
      <c r="M248" s="5">
        <f t="shared" si="44"/>
        <v>9.647623399592202E-2</v>
      </c>
      <c r="N248" s="31">
        <f t="shared" si="45"/>
        <v>4940</v>
      </c>
      <c r="O248" s="6">
        <f t="shared" si="46"/>
        <v>8.0234443760918317E-2</v>
      </c>
      <c r="P248" s="4">
        <v>700</v>
      </c>
      <c r="Q248" s="7">
        <v>300</v>
      </c>
      <c r="R248" s="165" t="s">
        <v>24</v>
      </c>
      <c r="S248" s="15"/>
    </row>
    <row r="249" spans="2:19" ht="18.95" customHeight="1" thickBot="1" x14ac:dyDescent="0.3">
      <c r="B249" s="103" t="s">
        <v>20</v>
      </c>
      <c r="C249" s="442"/>
      <c r="D249" s="310" t="s">
        <v>280</v>
      </c>
      <c r="E249" s="2" t="s">
        <v>39</v>
      </c>
      <c r="F249" s="19">
        <v>23</v>
      </c>
      <c r="G249" s="3">
        <f t="shared" si="36"/>
        <v>247.56993920000002</v>
      </c>
      <c r="H249" s="30">
        <f t="shared" si="47"/>
        <v>54465.386624000006</v>
      </c>
      <c r="I249" s="23" t="s">
        <v>40</v>
      </c>
      <c r="J249" s="45">
        <f t="shared" si="43"/>
        <v>13020</v>
      </c>
      <c r="K249" s="31">
        <v>445</v>
      </c>
      <c r="L249" s="31">
        <f t="shared" si="35"/>
        <v>5340</v>
      </c>
      <c r="M249" s="5">
        <f t="shared" si="44"/>
        <v>9.8043919835996265E-2</v>
      </c>
      <c r="N249" s="31">
        <f t="shared" si="45"/>
        <v>4340</v>
      </c>
      <c r="O249" s="6">
        <f t="shared" si="46"/>
        <v>7.9683635222513816E-2</v>
      </c>
      <c r="P249" s="4">
        <v>700</v>
      </c>
      <c r="Q249" s="7">
        <v>300</v>
      </c>
      <c r="R249" s="165" t="s">
        <v>24</v>
      </c>
      <c r="S249" s="15"/>
    </row>
    <row r="250" spans="2:19" ht="18.95" customHeight="1" thickBot="1" x14ac:dyDescent="0.3">
      <c r="B250" s="103" t="s">
        <v>20</v>
      </c>
      <c r="C250" s="442"/>
      <c r="D250" s="310" t="s">
        <v>281</v>
      </c>
      <c r="E250" s="2" t="s">
        <v>39</v>
      </c>
      <c r="F250" s="19">
        <v>26</v>
      </c>
      <c r="G250" s="3">
        <f t="shared" si="36"/>
        <v>279.86167039999998</v>
      </c>
      <c r="H250" s="30">
        <f t="shared" si="47"/>
        <v>61569.567487999993</v>
      </c>
      <c r="I250" s="23" t="s">
        <v>40</v>
      </c>
      <c r="J250" s="45">
        <f t="shared" si="43"/>
        <v>14820</v>
      </c>
      <c r="K250" s="31">
        <v>495</v>
      </c>
      <c r="L250" s="31">
        <f t="shared" si="35"/>
        <v>5940</v>
      </c>
      <c r="M250" s="5">
        <f t="shared" si="44"/>
        <v>9.647623399592202E-2</v>
      </c>
      <c r="N250" s="31">
        <f t="shared" si="45"/>
        <v>4940</v>
      </c>
      <c r="O250" s="6">
        <f t="shared" si="46"/>
        <v>8.0234443760918317E-2</v>
      </c>
      <c r="P250" s="4">
        <v>700</v>
      </c>
      <c r="Q250" s="7">
        <v>300</v>
      </c>
      <c r="R250" s="165" t="s">
        <v>24</v>
      </c>
      <c r="S250" s="15"/>
    </row>
    <row r="251" spans="2:19" ht="18.95" customHeight="1" thickBot="1" x14ac:dyDescent="0.3">
      <c r="B251" s="103" t="s">
        <v>20</v>
      </c>
      <c r="C251" s="442"/>
      <c r="D251" s="310" t="s">
        <v>282</v>
      </c>
      <c r="E251" s="2" t="s">
        <v>39</v>
      </c>
      <c r="F251" s="19">
        <v>26</v>
      </c>
      <c r="G251" s="3">
        <f t="shared" si="36"/>
        <v>279.86167039999998</v>
      </c>
      <c r="H251" s="30">
        <f t="shared" si="47"/>
        <v>61569.567487999993</v>
      </c>
      <c r="I251" s="23" t="s">
        <v>40</v>
      </c>
      <c r="J251" s="45">
        <f t="shared" si="43"/>
        <v>14820</v>
      </c>
      <c r="K251" s="31">
        <v>495</v>
      </c>
      <c r="L251" s="31">
        <f t="shared" si="35"/>
        <v>5940</v>
      </c>
      <c r="M251" s="5">
        <f t="shared" si="44"/>
        <v>9.647623399592202E-2</v>
      </c>
      <c r="N251" s="31">
        <f t="shared" si="45"/>
        <v>4940</v>
      </c>
      <c r="O251" s="6">
        <f t="shared" si="46"/>
        <v>8.0234443760918317E-2</v>
      </c>
      <c r="P251" s="4">
        <v>700</v>
      </c>
      <c r="Q251" s="7">
        <v>300</v>
      </c>
      <c r="R251" s="165" t="s">
        <v>24</v>
      </c>
      <c r="S251" s="15"/>
    </row>
    <row r="252" spans="2:19" ht="18.95" customHeight="1" thickBot="1" x14ac:dyDescent="0.3">
      <c r="B252" s="103" t="s">
        <v>20</v>
      </c>
      <c r="C252" s="442"/>
      <c r="D252" s="310" t="s">
        <v>283</v>
      </c>
      <c r="E252" s="2" t="s">
        <v>39</v>
      </c>
      <c r="F252" s="19">
        <v>26</v>
      </c>
      <c r="G252" s="3">
        <f t="shared" si="36"/>
        <v>279.86167039999998</v>
      </c>
      <c r="H252" s="30">
        <f t="shared" si="47"/>
        <v>61569.567487999993</v>
      </c>
      <c r="I252" s="23" t="s">
        <v>40</v>
      </c>
      <c r="J252" s="45">
        <f t="shared" si="43"/>
        <v>14820</v>
      </c>
      <c r="K252" s="31">
        <v>495</v>
      </c>
      <c r="L252" s="31">
        <f t="shared" si="35"/>
        <v>5940</v>
      </c>
      <c r="M252" s="5">
        <f t="shared" si="44"/>
        <v>9.647623399592202E-2</v>
      </c>
      <c r="N252" s="31">
        <f t="shared" si="45"/>
        <v>4940</v>
      </c>
      <c r="O252" s="6">
        <f t="shared" si="46"/>
        <v>8.0234443760918317E-2</v>
      </c>
      <c r="P252" s="4">
        <v>700</v>
      </c>
      <c r="Q252" s="7">
        <v>300</v>
      </c>
      <c r="R252" s="165" t="s">
        <v>24</v>
      </c>
      <c r="S252" s="15"/>
    </row>
    <row r="253" spans="2:19" ht="18.95" customHeight="1" thickBot="1" x14ac:dyDescent="0.3">
      <c r="B253" s="103" t="s">
        <v>20</v>
      </c>
      <c r="C253" s="442"/>
      <c r="D253" s="310" t="s">
        <v>284</v>
      </c>
      <c r="E253" s="2" t="s">
        <v>39</v>
      </c>
      <c r="F253" s="19">
        <v>26</v>
      </c>
      <c r="G253" s="3">
        <f t="shared" si="36"/>
        <v>279.86167039999998</v>
      </c>
      <c r="H253" s="30">
        <f t="shared" si="47"/>
        <v>61569.567487999993</v>
      </c>
      <c r="I253" s="23" t="s">
        <v>40</v>
      </c>
      <c r="J253" s="45">
        <f t="shared" si="43"/>
        <v>14820</v>
      </c>
      <c r="K253" s="31">
        <v>495</v>
      </c>
      <c r="L253" s="31">
        <f t="shared" si="35"/>
        <v>5940</v>
      </c>
      <c r="M253" s="5">
        <f t="shared" si="44"/>
        <v>9.647623399592202E-2</v>
      </c>
      <c r="N253" s="31">
        <f t="shared" si="45"/>
        <v>4940</v>
      </c>
      <c r="O253" s="6">
        <f t="shared" si="46"/>
        <v>8.0234443760918317E-2</v>
      </c>
      <c r="P253" s="4">
        <v>700</v>
      </c>
      <c r="Q253" s="7">
        <v>300</v>
      </c>
      <c r="R253" s="165" t="s">
        <v>24</v>
      </c>
      <c r="S253" s="15"/>
    </row>
    <row r="254" spans="2:19" ht="18.95" customHeight="1" thickBot="1" x14ac:dyDescent="0.3">
      <c r="B254" s="103" t="s">
        <v>20</v>
      </c>
      <c r="C254" s="442"/>
      <c r="D254" s="310" t="s">
        <v>285</v>
      </c>
      <c r="E254" s="2" t="s">
        <v>39</v>
      </c>
      <c r="F254" s="19">
        <v>26</v>
      </c>
      <c r="G254" s="3">
        <f t="shared" si="36"/>
        <v>279.86167039999998</v>
      </c>
      <c r="H254" s="30">
        <f t="shared" si="47"/>
        <v>61569.567487999993</v>
      </c>
      <c r="I254" s="23" t="s">
        <v>40</v>
      </c>
      <c r="J254" s="45">
        <f t="shared" si="43"/>
        <v>14820</v>
      </c>
      <c r="K254" s="31">
        <v>495</v>
      </c>
      <c r="L254" s="31">
        <f t="shared" si="35"/>
        <v>5940</v>
      </c>
      <c r="M254" s="5">
        <f t="shared" si="44"/>
        <v>9.647623399592202E-2</v>
      </c>
      <c r="N254" s="31">
        <f t="shared" si="45"/>
        <v>4940</v>
      </c>
      <c r="O254" s="6">
        <f t="shared" si="46"/>
        <v>8.0234443760918317E-2</v>
      </c>
      <c r="P254" s="4">
        <v>700</v>
      </c>
      <c r="Q254" s="7">
        <v>300</v>
      </c>
      <c r="R254" s="165" t="s">
        <v>24</v>
      </c>
      <c r="S254" s="15"/>
    </row>
    <row r="255" spans="2:19" ht="18.95" customHeight="1" thickBot="1" x14ac:dyDescent="0.3">
      <c r="B255" s="103" t="s">
        <v>20</v>
      </c>
      <c r="C255" s="442"/>
      <c r="D255" s="310" t="s">
        <v>286</v>
      </c>
      <c r="E255" s="249" t="s">
        <v>114</v>
      </c>
      <c r="F255" s="19">
        <v>35</v>
      </c>
      <c r="G255" s="3">
        <f t="shared" si="36"/>
        <v>376.73686400000003</v>
      </c>
      <c r="H255" s="21">
        <f>G255*208+I255</f>
        <v>88361.267712000001</v>
      </c>
      <c r="I255" s="24">
        <v>10000</v>
      </c>
      <c r="J255" s="45">
        <f t="shared" si="43"/>
        <v>21120</v>
      </c>
      <c r="K255" s="31">
        <v>670</v>
      </c>
      <c r="L255" s="31">
        <f t="shared" si="35"/>
        <v>8040</v>
      </c>
      <c r="M255" s="5">
        <f t="shared" si="44"/>
        <v>9.0990093376717346E-2</v>
      </c>
      <c r="N255" s="31">
        <f t="shared" si="45"/>
        <v>7040</v>
      </c>
      <c r="O255" s="6">
        <f t="shared" si="46"/>
        <v>7.9672917583593308E-2</v>
      </c>
      <c r="P255" s="4">
        <v>700</v>
      </c>
      <c r="Q255" s="7">
        <v>300</v>
      </c>
      <c r="R255" s="165" t="s">
        <v>24</v>
      </c>
      <c r="S255" s="15"/>
    </row>
    <row r="256" spans="2:19" ht="18.95" customHeight="1" thickBot="1" x14ac:dyDescent="0.3">
      <c r="B256" s="103" t="s">
        <v>20</v>
      </c>
      <c r="C256" s="442"/>
      <c r="D256" s="310" t="s">
        <v>287</v>
      </c>
      <c r="E256" s="2" t="s">
        <v>39</v>
      </c>
      <c r="F256" s="19">
        <v>28</v>
      </c>
      <c r="G256" s="3">
        <f t="shared" si="36"/>
        <v>301.38949120000001</v>
      </c>
      <c r="H256" s="21">
        <f>G256*210+I256</f>
        <v>73291.793151999998</v>
      </c>
      <c r="I256" s="24">
        <v>10000</v>
      </c>
      <c r="J256" s="45">
        <f t="shared" si="43"/>
        <v>17520</v>
      </c>
      <c r="K256" s="31">
        <v>570</v>
      </c>
      <c r="L256" s="31">
        <f t="shared" si="35"/>
        <v>6840</v>
      </c>
      <c r="M256" s="5">
        <f t="shared" si="44"/>
        <v>9.3325592209410266E-2</v>
      </c>
      <c r="N256" s="31">
        <f t="shared" si="45"/>
        <v>5840</v>
      </c>
      <c r="O256" s="6">
        <f t="shared" si="46"/>
        <v>7.968149978113391E-2</v>
      </c>
      <c r="P256" s="4">
        <v>700</v>
      </c>
      <c r="Q256" s="7">
        <v>300</v>
      </c>
      <c r="R256" s="165" t="s">
        <v>24</v>
      </c>
      <c r="S256" s="15"/>
    </row>
    <row r="257" spans="2:19" ht="18.95" customHeight="1" thickBot="1" x14ac:dyDescent="0.3">
      <c r="B257" s="103" t="s">
        <v>20</v>
      </c>
      <c r="C257" s="442"/>
      <c r="D257" s="310" t="s">
        <v>288</v>
      </c>
      <c r="E257" s="2" t="s">
        <v>39</v>
      </c>
      <c r="F257" s="19">
        <v>27</v>
      </c>
      <c r="G257" s="3">
        <f t="shared" si="36"/>
        <v>290.62558080000002</v>
      </c>
      <c r="H257" s="30">
        <f t="shared" ref="H257:H269" si="48">G257*220</f>
        <v>63937.627776000008</v>
      </c>
      <c r="I257" s="23" t="s">
        <v>40</v>
      </c>
      <c r="J257" s="45">
        <f t="shared" si="43"/>
        <v>15360</v>
      </c>
      <c r="K257" s="31">
        <v>510</v>
      </c>
      <c r="L257" s="31">
        <f t="shared" si="35"/>
        <v>6120</v>
      </c>
      <c r="M257" s="5">
        <f t="shared" si="44"/>
        <v>9.5718283784955158E-2</v>
      </c>
      <c r="N257" s="31">
        <f t="shared" si="45"/>
        <v>5120</v>
      </c>
      <c r="O257" s="6">
        <f t="shared" si="46"/>
        <v>8.0078041336433078E-2</v>
      </c>
      <c r="P257" s="4">
        <v>700</v>
      </c>
      <c r="Q257" s="7">
        <v>300</v>
      </c>
      <c r="R257" s="165" t="s">
        <v>24</v>
      </c>
      <c r="S257" s="15"/>
    </row>
    <row r="258" spans="2:19" ht="18.95" customHeight="1" thickBot="1" x14ac:dyDescent="0.3">
      <c r="B258" s="103" t="s">
        <v>20</v>
      </c>
      <c r="C258" s="442"/>
      <c r="D258" s="310" t="s">
        <v>289</v>
      </c>
      <c r="E258" s="2" t="s">
        <v>39</v>
      </c>
      <c r="F258" s="19">
        <v>27</v>
      </c>
      <c r="G258" s="3">
        <f t="shared" si="36"/>
        <v>290.62558080000002</v>
      </c>
      <c r="H258" s="30">
        <f t="shared" si="48"/>
        <v>63937.627776000008</v>
      </c>
      <c r="I258" s="23" t="s">
        <v>40</v>
      </c>
      <c r="J258" s="45">
        <f t="shared" si="43"/>
        <v>15360</v>
      </c>
      <c r="K258" s="31">
        <v>510</v>
      </c>
      <c r="L258" s="31">
        <f t="shared" si="35"/>
        <v>6120</v>
      </c>
      <c r="M258" s="5">
        <f t="shared" si="44"/>
        <v>9.5718283784955158E-2</v>
      </c>
      <c r="N258" s="31">
        <f t="shared" si="45"/>
        <v>5120</v>
      </c>
      <c r="O258" s="6">
        <f t="shared" si="46"/>
        <v>8.0078041336433078E-2</v>
      </c>
      <c r="P258" s="4">
        <v>700</v>
      </c>
      <c r="Q258" s="7">
        <v>300</v>
      </c>
      <c r="R258" s="165" t="s">
        <v>24</v>
      </c>
      <c r="S258" s="15"/>
    </row>
    <row r="259" spans="2:19" ht="18.95" customHeight="1" thickBot="1" x14ac:dyDescent="0.3">
      <c r="B259" s="103" t="s">
        <v>20</v>
      </c>
      <c r="C259" s="442"/>
      <c r="D259" s="310" t="s">
        <v>290</v>
      </c>
      <c r="E259" s="2" t="s">
        <v>39</v>
      </c>
      <c r="F259" s="19">
        <v>27</v>
      </c>
      <c r="G259" s="3">
        <f t="shared" si="36"/>
        <v>290.62558080000002</v>
      </c>
      <c r="H259" s="30">
        <f t="shared" si="48"/>
        <v>63937.627776000008</v>
      </c>
      <c r="I259" s="23" t="s">
        <v>40</v>
      </c>
      <c r="J259" s="45">
        <f t="shared" si="43"/>
        <v>15360</v>
      </c>
      <c r="K259" s="31">
        <v>510</v>
      </c>
      <c r="L259" s="31">
        <f t="shared" si="35"/>
        <v>6120</v>
      </c>
      <c r="M259" s="5">
        <f t="shared" si="44"/>
        <v>9.5718283784955158E-2</v>
      </c>
      <c r="N259" s="31">
        <f t="shared" si="45"/>
        <v>5120</v>
      </c>
      <c r="O259" s="6">
        <f t="shared" si="46"/>
        <v>8.0078041336433078E-2</v>
      </c>
      <c r="P259" s="4">
        <v>700</v>
      </c>
      <c r="Q259" s="7">
        <v>300</v>
      </c>
      <c r="R259" s="165" t="s">
        <v>24</v>
      </c>
      <c r="S259" s="15"/>
    </row>
    <row r="260" spans="2:19" ht="18.95" customHeight="1" thickBot="1" x14ac:dyDescent="0.3">
      <c r="B260" s="103" t="s">
        <v>20</v>
      </c>
      <c r="C260" s="442"/>
      <c r="D260" s="310" t="s">
        <v>291</v>
      </c>
      <c r="E260" s="2" t="s">
        <v>39</v>
      </c>
      <c r="F260" s="19">
        <v>27</v>
      </c>
      <c r="G260" s="3">
        <f t="shared" si="36"/>
        <v>290.62558080000002</v>
      </c>
      <c r="H260" s="30">
        <f t="shared" si="48"/>
        <v>63937.627776000008</v>
      </c>
      <c r="I260" s="23" t="s">
        <v>40</v>
      </c>
      <c r="J260" s="45">
        <f t="shared" si="43"/>
        <v>15360</v>
      </c>
      <c r="K260" s="31">
        <v>510</v>
      </c>
      <c r="L260" s="31">
        <f t="shared" ref="L260:L323" si="49">K260*12</f>
        <v>6120</v>
      </c>
      <c r="M260" s="5">
        <f t="shared" si="44"/>
        <v>9.5718283784955158E-2</v>
      </c>
      <c r="N260" s="31">
        <f t="shared" si="45"/>
        <v>5120</v>
      </c>
      <c r="O260" s="6">
        <f t="shared" si="46"/>
        <v>8.0078041336433078E-2</v>
      </c>
      <c r="P260" s="4">
        <v>700</v>
      </c>
      <c r="Q260" s="7">
        <v>300</v>
      </c>
      <c r="R260" s="165" t="s">
        <v>24</v>
      </c>
      <c r="S260" s="15"/>
    </row>
    <row r="261" spans="2:19" ht="18.95" customHeight="1" thickBot="1" x14ac:dyDescent="0.3">
      <c r="B261" s="103" t="s">
        <v>20</v>
      </c>
      <c r="C261" s="442"/>
      <c r="D261" s="310" t="s">
        <v>292</v>
      </c>
      <c r="E261" s="2" t="s">
        <v>39</v>
      </c>
      <c r="F261" s="19">
        <v>27</v>
      </c>
      <c r="G261" s="3">
        <f t="shared" si="36"/>
        <v>290.62558080000002</v>
      </c>
      <c r="H261" s="30">
        <f t="shared" si="48"/>
        <v>63937.627776000008</v>
      </c>
      <c r="I261" s="23" t="s">
        <v>40</v>
      </c>
      <c r="J261" s="45">
        <f t="shared" si="43"/>
        <v>15360</v>
      </c>
      <c r="K261" s="31">
        <v>510</v>
      </c>
      <c r="L261" s="31">
        <f t="shared" si="49"/>
        <v>6120</v>
      </c>
      <c r="M261" s="5">
        <f t="shared" si="44"/>
        <v>9.5718283784955158E-2</v>
      </c>
      <c r="N261" s="31">
        <f t="shared" si="45"/>
        <v>5120</v>
      </c>
      <c r="O261" s="6">
        <f t="shared" si="46"/>
        <v>8.0078041336433078E-2</v>
      </c>
      <c r="P261" s="4">
        <v>700</v>
      </c>
      <c r="Q261" s="7">
        <v>300</v>
      </c>
      <c r="R261" s="165" t="s">
        <v>24</v>
      </c>
      <c r="S261" s="15"/>
    </row>
    <row r="262" spans="2:19" ht="18.95" customHeight="1" thickBot="1" x14ac:dyDescent="0.3">
      <c r="B262" s="103" t="s">
        <v>20</v>
      </c>
      <c r="C262" s="442"/>
      <c r="D262" s="310" t="s">
        <v>293</v>
      </c>
      <c r="E262" s="2" t="s">
        <v>39</v>
      </c>
      <c r="F262" s="19">
        <v>26</v>
      </c>
      <c r="G262" s="3">
        <f t="shared" si="36"/>
        <v>279.86167039999998</v>
      </c>
      <c r="H262" s="30">
        <f t="shared" si="48"/>
        <v>61569.567487999993</v>
      </c>
      <c r="I262" s="23" t="s">
        <v>40</v>
      </c>
      <c r="J262" s="45">
        <f t="shared" si="43"/>
        <v>14820</v>
      </c>
      <c r="K262" s="31">
        <v>495</v>
      </c>
      <c r="L262" s="31">
        <f t="shared" si="49"/>
        <v>5940</v>
      </c>
      <c r="M262" s="5">
        <f t="shared" si="44"/>
        <v>9.647623399592202E-2</v>
      </c>
      <c r="N262" s="31">
        <f t="shared" si="45"/>
        <v>4940</v>
      </c>
      <c r="O262" s="6">
        <f t="shared" si="46"/>
        <v>8.0234443760918317E-2</v>
      </c>
      <c r="P262" s="4">
        <v>700</v>
      </c>
      <c r="Q262" s="7">
        <v>300</v>
      </c>
      <c r="R262" s="165" t="s">
        <v>24</v>
      </c>
      <c r="S262" s="15"/>
    </row>
    <row r="263" spans="2:19" ht="18.95" customHeight="1" thickBot="1" x14ac:dyDescent="0.3">
      <c r="B263" s="103" t="s">
        <v>20</v>
      </c>
      <c r="C263" s="442"/>
      <c r="D263" s="310" t="s">
        <v>294</v>
      </c>
      <c r="E263" s="2" t="s">
        <v>39</v>
      </c>
      <c r="F263" s="19">
        <v>21</v>
      </c>
      <c r="G263" s="3">
        <f t="shared" si="36"/>
        <v>226.04211839999999</v>
      </c>
      <c r="H263" s="30">
        <f t="shared" si="48"/>
        <v>49729.266047999998</v>
      </c>
      <c r="I263" s="23" t="s">
        <v>40</v>
      </c>
      <c r="J263" s="45">
        <f t="shared" si="43"/>
        <v>11940</v>
      </c>
      <c r="K263" s="31">
        <v>415</v>
      </c>
      <c r="L263" s="31">
        <f t="shared" si="49"/>
        <v>4980</v>
      </c>
      <c r="M263" s="5">
        <f t="shared" si="44"/>
        <v>0.10014223807753714</v>
      </c>
      <c r="N263" s="31">
        <f t="shared" si="45"/>
        <v>3980</v>
      </c>
      <c r="O263" s="6">
        <f t="shared" si="46"/>
        <v>8.0033354929437306E-2</v>
      </c>
      <c r="P263" s="4">
        <v>700</v>
      </c>
      <c r="Q263" s="7">
        <v>300</v>
      </c>
      <c r="R263" s="165" t="s">
        <v>24</v>
      </c>
      <c r="S263" s="15"/>
    </row>
    <row r="264" spans="2:19" ht="18.95" customHeight="1" thickBot="1" x14ac:dyDescent="0.3">
      <c r="B264" s="103" t="s">
        <v>20</v>
      </c>
      <c r="C264" s="442"/>
      <c r="D264" s="310" t="s">
        <v>295</v>
      </c>
      <c r="E264" s="2" t="s">
        <v>39</v>
      </c>
      <c r="F264" s="19">
        <v>27</v>
      </c>
      <c r="G264" s="3">
        <f t="shared" ref="G264:G275" si="50">F264*10.7639104</f>
        <v>290.62558080000002</v>
      </c>
      <c r="H264" s="30">
        <f t="shared" si="48"/>
        <v>63937.627776000008</v>
      </c>
      <c r="I264" s="23" t="s">
        <v>40</v>
      </c>
      <c r="J264" s="45">
        <f t="shared" si="43"/>
        <v>15360</v>
      </c>
      <c r="K264" s="31">
        <v>510</v>
      </c>
      <c r="L264" s="31">
        <f t="shared" si="49"/>
        <v>6120</v>
      </c>
      <c r="M264" s="5">
        <f t="shared" si="44"/>
        <v>9.5718283784955158E-2</v>
      </c>
      <c r="N264" s="31">
        <f t="shared" si="45"/>
        <v>5120</v>
      </c>
      <c r="O264" s="6">
        <f t="shared" si="46"/>
        <v>8.0078041336433078E-2</v>
      </c>
      <c r="P264" s="4">
        <v>700</v>
      </c>
      <c r="Q264" s="7">
        <v>300</v>
      </c>
      <c r="R264" s="165" t="s">
        <v>24</v>
      </c>
      <c r="S264" s="15"/>
    </row>
    <row r="265" spans="2:19" ht="18.95" customHeight="1" thickBot="1" x14ac:dyDescent="0.3">
      <c r="B265" s="103" t="s">
        <v>20</v>
      </c>
      <c r="C265" s="442"/>
      <c r="D265" s="310" t="s">
        <v>296</v>
      </c>
      <c r="E265" s="2" t="s">
        <v>39</v>
      </c>
      <c r="F265" s="19">
        <v>27</v>
      </c>
      <c r="G265" s="3">
        <f t="shared" si="50"/>
        <v>290.62558080000002</v>
      </c>
      <c r="H265" s="30">
        <f t="shared" si="48"/>
        <v>63937.627776000008</v>
      </c>
      <c r="I265" s="23" t="s">
        <v>40</v>
      </c>
      <c r="J265" s="45">
        <f t="shared" si="43"/>
        <v>15360</v>
      </c>
      <c r="K265" s="31">
        <v>510</v>
      </c>
      <c r="L265" s="31">
        <f t="shared" si="49"/>
        <v>6120</v>
      </c>
      <c r="M265" s="5">
        <f t="shared" si="44"/>
        <v>9.5718283784955158E-2</v>
      </c>
      <c r="N265" s="31">
        <f t="shared" si="45"/>
        <v>5120</v>
      </c>
      <c r="O265" s="6">
        <f t="shared" si="46"/>
        <v>8.0078041336433078E-2</v>
      </c>
      <c r="P265" s="4">
        <v>700</v>
      </c>
      <c r="Q265" s="7">
        <v>300</v>
      </c>
      <c r="R265" s="165" t="s">
        <v>24</v>
      </c>
      <c r="S265" s="15"/>
    </row>
    <row r="266" spans="2:19" ht="18.95" customHeight="1" thickBot="1" x14ac:dyDescent="0.3">
      <c r="B266" s="103" t="s">
        <v>20</v>
      </c>
      <c r="C266" s="442"/>
      <c r="D266" s="310" t="s">
        <v>297</v>
      </c>
      <c r="E266" s="2" t="s">
        <v>39</v>
      </c>
      <c r="F266" s="19">
        <v>27</v>
      </c>
      <c r="G266" s="3">
        <f t="shared" si="50"/>
        <v>290.62558080000002</v>
      </c>
      <c r="H266" s="30">
        <f t="shared" si="48"/>
        <v>63937.627776000008</v>
      </c>
      <c r="I266" s="23" t="s">
        <v>40</v>
      </c>
      <c r="J266" s="45">
        <f t="shared" si="43"/>
        <v>15360</v>
      </c>
      <c r="K266" s="31">
        <v>510</v>
      </c>
      <c r="L266" s="31">
        <f t="shared" si="49"/>
        <v>6120</v>
      </c>
      <c r="M266" s="5">
        <f t="shared" si="44"/>
        <v>9.5718283784955158E-2</v>
      </c>
      <c r="N266" s="31">
        <f t="shared" si="45"/>
        <v>5120</v>
      </c>
      <c r="O266" s="6">
        <f t="shared" si="46"/>
        <v>8.0078041336433078E-2</v>
      </c>
      <c r="P266" s="4">
        <v>700</v>
      </c>
      <c r="Q266" s="7">
        <v>300</v>
      </c>
      <c r="R266" s="165" t="s">
        <v>24</v>
      </c>
      <c r="S266" s="15"/>
    </row>
    <row r="267" spans="2:19" ht="18.95" customHeight="1" thickBot="1" x14ac:dyDescent="0.3">
      <c r="B267" s="103" t="s">
        <v>20</v>
      </c>
      <c r="C267" s="442"/>
      <c r="D267" s="310" t="s">
        <v>298</v>
      </c>
      <c r="E267" s="2" t="s">
        <v>39</v>
      </c>
      <c r="F267" s="19">
        <v>27</v>
      </c>
      <c r="G267" s="3">
        <f t="shared" si="50"/>
        <v>290.62558080000002</v>
      </c>
      <c r="H267" s="30">
        <f t="shared" si="48"/>
        <v>63937.627776000008</v>
      </c>
      <c r="I267" s="23" t="s">
        <v>40</v>
      </c>
      <c r="J267" s="45">
        <f t="shared" si="43"/>
        <v>15360</v>
      </c>
      <c r="K267" s="31">
        <v>510</v>
      </c>
      <c r="L267" s="31">
        <f t="shared" si="49"/>
        <v>6120</v>
      </c>
      <c r="M267" s="5">
        <f t="shared" si="44"/>
        <v>9.5718283784955158E-2</v>
      </c>
      <c r="N267" s="31">
        <f t="shared" si="45"/>
        <v>5120</v>
      </c>
      <c r="O267" s="6">
        <f t="shared" si="46"/>
        <v>8.0078041336433078E-2</v>
      </c>
      <c r="P267" s="4">
        <v>700</v>
      </c>
      <c r="Q267" s="7">
        <v>300</v>
      </c>
      <c r="R267" s="165" t="s">
        <v>24</v>
      </c>
      <c r="S267" s="15"/>
    </row>
    <row r="268" spans="2:19" ht="18.95" customHeight="1" thickBot="1" x14ac:dyDescent="0.3">
      <c r="B268" s="103" t="s">
        <v>20</v>
      </c>
      <c r="C268" s="442"/>
      <c r="D268" s="310" t="s">
        <v>299</v>
      </c>
      <c r="E268" s="2" t="s">
        <v>39</v>
      </c>
      <c r="F268" s="19">
        <v>24</v>
      </c>
      <c r="G268" s="3">
        <f t="shared" si="50"/>
        <v>258.33384960000001</v>
      </c>
      <c r="H268" s="30">
        <f t="shared" si="48"/>
        <v>56833.446911999999</v>
      </c>
      <c r="I268" s="23" t="s">
        <v>40</v>
      </c>
      <c r="J268" s="45">
        <f t="shared" si="43"/>
        <v>13560</v>
      </c>
      <c r="K268" s="31">
        <v>460</v>
      </c>
      <c r="L268" s="31">
        <f t="shared" si="49"/>
        <v>5520</v>
      </c>
      <c r="M268" s="5">
        <f t="shared" si="44"/>
        <v>9.7125905605322152E-2</v>
      </c>
      <c r="N268" s="31">
        <f t="shared" si="45"/>
        <v>4520</v>
      </c>
      <c r="O268" s="6">
        <f t="shared" si="46"/>
        <v>7.9530632850734806E-2</v>
      </c>
      <c r="P268" s="4">
        <v>700</v>
      </c>
      <c r="Q268" s="7">
        <v>300</v>
      </c>
      <c r="R268" s="168" t="s">
        <v>37</v>
      </c>
      <c r="S268" s="15"/>
    </row>
    <row r="269" spans="2:19" ht="18.95" customHeight="1" thickBot="1" x14ac:dyDescent="0.3">
      <c r="B269" s="103" t="s">
        <v>20</v>
      </c>
      <c r="C269" s="442"/>
      <c r="D269" s="310" t="s">
        <v>300</v>
      </c>
      <c r="E269" s="2" t="s">
        <v>39</v>
      </c>
      <c r="F269" s="19">
        <v>22</v>
      </c>
      <c r="G269" s="3">
        <f t="shared" si="50"/>
        <v>236.80602880000001</v>
      </c>
      <c r="H269" s="30">
        <f t="shared" si="48"/>
        <v>52097.326335999998</v>
      </c>
      <c r="I269" s="23" t="s">
        <v>40</v>
      </c>
      <c r="J269" s="45">
        <f t="shared" si="43"/>
        <v>12480</v>
      </c>
      <c r="K269" s="31">
        <v>430</v>
      </c>
      <c r="L269" s="31">
        <f t="shared" si="49"/>
        <v>5160</v>
      </c>
      <c r="M269" s="5">
        <f t="shared" si="44"/>
        <v>9.9045389905822595E-2</v>
      </c>
      <c r="N269" s="31">
        <f t="shared" si="45"/>
        <v>4160</v>
      </c>
      <c r="O269" s="6">
        <f t="shared" si="46"/>
        <v>7.985054690081822E-2</v>
      </c>
      <c r="P269" s="4">
        <v>700</v>
      </c>
      <c r="Q269" s="7">
        <v>300</v>
      </c>
      <c r="R269" s="168" t="s">
        <v>37</v>
      </c>
      <c r="S269" s="15"/>
    </row>
    <row r="270" spans="2:19" ht="18.95" customHeight="1" thickBot="1" x14ac:dyDescent="0.3">
      <c r="B270" s="103" t="s">
        <v>20</v>
      </c>
      <c r="C270" s="442"/>
      <c r="D270" s="310" t="s">
        <v>301</v>
      </c>
      <c r="E270" s="2" t="s">
        <v>39</v>
      </c>
      <c r="F270" s="19">
        <v>28</v>
      </c>
      <c r="G270" s="3">
        <f t="shared" si="50"/>
        <v>301.38949120000001</v>
      </c>
      <c r="H270" s="21">
        <f>G270*210+I270</f>
        <v>73291.793151999998</v>
      </c>
      <c r="I270" s="24">
        <v>10000</v>
      </c>
      <c r="J270" s="45">
        <f t="shared" si="43"/>
        <v>17520</v>
      </c>
      <c r="K270" s="31">
        <v>570</v>
      </c>
      <c r="L270" s="31">
        <f t="shared" si="49"/>
        <v>6840</v>
      </c>
      <c r="M270" s="5">
        <f t="shared" si="44"/>
        <v>9.3325592209410266E-2</v>
      </c>
      <c r="N270" s="31">
        <f t="shared" si="45"/>
        <v>5840</v>
      </c>
      <c r="O270" s="6">
        <f t="shared" si="46"/>
        <v>7.968149978113391E-2</v>
      </c>
      <c r="P270" s="4">
        <v>700</v>
      </c>
      <c r="Q270" s="7">
        <v>300</v>
      </c>
      <c r="R270" s="168" t="s">
        <v>37</v>
      </c>
      <c r="S270" s="15"/>
    </row>
    <row r="271" spans="2:19" ht="18.95" customHeight="1" thickBot="1" x14ac:dyDescent="0.3">
      <c r="B271" s="103" t="s">
        <v>20</v>
      </c>
      <c r="C271" s="442"/>
      <c r="D271" s="310" t="s">
        <v>302</v>
      </c>
      <c r="E271" s="2" t="s">
        <v>39</v>
      </c>
      <c r="F271" s="19">
        <v>27</v>
      </c>
      <c r="G271" s="3">
        <f t="shared" si="50"/>
        <v>290.62558080000002</v>
      </c>
      <c r="H271" s="30">
        <f>G271*220</f>
        <v>63937.627776000008</v>
      </c>
      <c r="I271" s="23" t="s">
        <v>40</v>
      </c>
      <c r="J271" s="45">
        <f t="shared" si="43"/>
        <v>15360</v>
      </c>
      <c r="K271" s="31">
        <v>510</v>
      </c>
      <c r="L271" s="31">
        <f t="shared" si="49"/>
        <v>6120</v>
      </c>
      <c r="M271" s="5">
        <f t="shared" si="44"/>
        <v>9.5718283784955158E-2</v>
      </c>
      <c r="N271" s="31">
        <f t="shared" si="45"/>
        <v>5120</v>
      </c>
      <c r="O271" s="6">
        <f t="shared" si="46"/>
        <v>8.0078041336433078E-2</v>
      </c>
      <c r="P271" s="4">
        <v>700</v>
      </c>
      <c r="Q271" s="7">
        <v>300</v>
      </c>
      <c r="R271" s="168" t="s">
        <v>37</v>
      </c>
      <c r="S271" s="15"/>
    </row>
    <row r="272" spans="2:19" ht="18.95" customHeight="1" thickBot="1" x14ac:dyDescent="0.3">
      <c r="B272" s="103" t="s">
        <v>20</v>
      </c>
      <c r="C272" s="442"/>
      <c r="D272" s="310" t="s">
        <v>303</v>
      </c>
      <c r="E272" s="2" t="s">
        <v>39</v>
      </c>
      <c r="F272" s="19">
        <v>27</v>
      </c>
      <c r="G272" s="3">
        <f t="shared" si="50"/>
        <v>290.62558080000002</v>
      </c>
      <c r="H272" s="30">
        <f>G272*220</f>
        <v>63937.627776000008</v>
      </c>
      <c r="I272" s="23" t="s">
        <v>40</v>
      </c>
      <c r="J272" s="45">
        <f t="shared" si="43"/>
        <v>15360</v>
      </c>
      <c r="K272" s="31">
        <v>510</v>
      </c>
      <c r="L272" s="31">
        <f t="shared" si="49"/>
        <v>6120</v>
      </c>
      <c r="M272" s="5">
        <f t="shared" si="44"/>
        <v>9.5718283784955158E-2</v>
      </c>
      <c r="N272" s="31">
        <f t="shared" si="45"/>
        <v>5120</v>
      </c>
      <c r="O272" s="6">
        <f t="shared" si="46"/>
        <v>8.0078041336433078E-2</v>
      </c>
      <c r="P272" s="4">
        <v>700</v>
      </c>
      <c r="Q272" s="7">
        <v>300</v>
      </c>
      <c r="R272" s="168" t="s">
        <v>37</v>
      </c>
      <c r="S272" s="15"/>
    </row>
    <row r="273" spans="2:19" ht="18.95" customHeight="1" thickBot="1" x14ac:dyDescent="0.3">
      <c r="B273" s="103" t="s">
        <v>20</v>
      </c>
      <c r="C273" s="442"/>
      <c r="D273" s="310" t="s">
        <v>304</v>
      </c>
      <c r="E273" s="2" t="s">
        <v>39</v>
      </c>
      <c r="F273" s="19">
        <v>27</v>
      </c>
      <c r="G273" s="3">
        <f t="shared" si="50"/>
        <v>290.62558080000002</v>
      </c>
      <c r="H273" s="30">
        <f>G273*220</f>
        <v>63937.627776000008</v>
      </c>
      <c r="I273" s="23" t="s">
        <v>40</v>
      </c>
      <c r="J273" s="45">
        <f t="shared" si="43"/>
        <v>15360</v>
      </c>
      <c r="K273" s="31">
        <v>510</v>
      </c>
      <c r="L273" s="31">
        <f t="shared" si="49"/>
        <v>6120</v>
      </c>
      <c r="M273" s="5">
        <f t="shared" si="44"/>
        <v>9.5718283784955158E-2</v>
      </c>
      <c r="N273" s="31">
        <f t="shared" si="45"/>
        <v>5120</v>
      </c>
      <c r="O273" s="6">
        <f t="shared" si="46"/>
        <v>8.0078041336433078E-2</v>
      </c>
      <c r="P273" s="4">
        <v>700</v>
      </c>
      <c r="Q273" s="7">
        <v>300</v>
      </c>
      <c r="R273" s="168" t="s">
        <v>37</v>
      </c>
      <c r="S273" s="15"/>
    </row>
    <row r="274" spans="2:19" ht="18.95" customHeight="1" thickBot="1" x14ac:dyDescent="0.3">
      <c r="B274" s="103" t="s">
        <v>20</v>
      </c>
      <c r="C274" s="442"/>
      <c r="D274" s="311" t="s">
        <v>305</v>
      </c>
      <c r="E274" s="283" t="s">
        <v>39</v>
      </c>
      <c r="F274" s="298">
        <v>27</v>
      </c>
      <c r="G274" s="284">
        <f t="shared" si="50"/>
        <v>290.62558080000002</v>
      </c>
      <c r="H274" s="285">
        <f>G274*220</f>
        <v>63937.627776000008</v>
      </c>
      <c r="I274" s="35" t="s">
        <v>40</v>
      </c>
      <c r="J274" s="42">
        <f t="shared" si="43"/>
        <v>15360</v>
      </c>
      <c r="K274" s="43">
        <v>510</v>
      </c>
      <c r="L274" s="43">
        <f t="shared" si="49"/>
        <v>6120</v>
      </c>
      <c r="M274" s="37">
        <f t="shared" si="44"/>
        <v>9.5718283784955158E-2</v>
      </c>
      <c r="N274" s="43">
        <f t="shared" si="45"/>
        <v>5120</v>
      </c>
      <c r="O274" s="38">
        <f t="shared" si="46"/>
        <v>8.0078041336433078E-2</v>
      </c>
      <c r="P274" s="36">
        <v>700</v>
      </c>
      <c r="Q274" s="39">
        <v>300</v>
      </c>
      <c r="R274" s="168" t="s">
        <v>37</v>
      </c>
      <c r="S274" s="15"/>
    </row>
    <row r="275" spans="2:19" ht="18.95" customHeight="1" thickBot="1" x14ac:dyDescent="0.3">
      <c r="B275" s="103" t="s">
        <v>20</v>
      </c>
      <c r="C275" s="442"/>
      <c r="D275" s="308" t="s">
        <v>306</v>
      </c>
      <c r="E275" s="2" t="s">
        <v>39</v>
      </c>
      <c r="F275" s="33">
        <v>27</v>
      </c>
      <c r="G275" s="3">
        <f t="shared" si="50"/>
        <v>290.62558080000002</v>
      </c>
      <c r="H275" s="31">
        <f>G275*220</f>
        <v>63937.627776000008</v>
      </c>
      <c r="I275" s="23" t="s">
        <v>40</v>
      </c>
      <c r="J275" s="31">
        <f t="shared" si="43"/>
        <v>15360</v>
      </c>
      <c r="K275" s="31">
        <v>510</v>
      </c>
      <c r="L275" s="31">
        <f t="shared" si="49"/>
        <v>6120</v>
      </c>
      <c r="M275" s="5">
        <f t="shared" si="44"/>
        <v>9.5718283784955158E-2</v>
      </c>
      <c r="N275" s="31">
        <f t="shared" si="45"/>
        <v>5120</v>
      </c>
      <c r="O275" s="6">
        <f t="shared" si="46"/>
        <v>8.0078041336433078E-2</v>
      </c>
      <c r="P275" s="4">
        <v>700</v>
      </c>
      <c r="Q275" s="7">
        <v>300</v>
      </c>
      <c r="R275" s="168" t="s">
        <v>37</v>
      </c>
      <c r="S275" s="15"/>
    </row>
    <row r="276" spans="2:19" ht="18.95" customHeight="1" thickBot="1" x14ac:dyDescent="0.3">
      <c r="B276" s="103" t="s">
        <v>20</v>
      </c>
      <c r="C276" s="442"/>
      <c r="D276" s="308" t="s">
        <v>307</v>
      </c>
      <c r="E276" s="2" t="s">
        <v>39</v>
      </c>
      <c r="F276" s="33">
        <v>26</v>
      </c>
      <c r="G276" s="3">
        <f t="shared" ref="G276:G327" si="51">F276*10.7639104</f>
        <v>279.86167039999998</v>
      </c>
      <c r="H276" s="30">
        <f t="shared" ref="H276:H278" si="52">G276*220</f>
        <v>61569.567487999993</v>
      </c>
      <c r="I276" s="23" t="s">
        <v>40</v>
      </c>
      <c r="J276" s="45">
        <f t="shared" ref="J276:J278" si="53">N276*3</f>
        <v>14820</v>
      </c>
      <c r="K276" s="31">
        <v>495</v>
      </c>
      <c r="L276" s="31">
        <f t="shared" si="49"/>
        <v>5940</v>
      </c>
      <c r="M276" s="5">
        <f t="shared" ref="M276:M278" si="54">L276/H276</f>
        <v>9.647623399592202E-2</v>
      </c>
      <c r="N276" s="31">
        <f t="shared" ref="N276:N278" si="55">L276-(P276+Q276)</f>
        <v>4940</v>
      </c>
      <c r="O276" s="6">
        <f t="shared" ref="O276:O278" si="56">N276/H276</f>
        <v>8.0234443760918317E-2</v>
      </c>
      <c r="P276" s="4">
        <v>700</v>
      </c>
      <c r="Q276" s="7">
        <v>300</v>
      </c>
      <c r="R276" s="166" t="s">
        <v>28</v>
      </c>
    </row>
    <row r="277" spans="2:19" ht="18.95" customHeight="1" thickBot="1" x14ac:dyDescent="0.3">
      <c r="B277" s="103" t="s">
        <v>20</v>
      </c>
      <c r="C277" s="442"/>
      <c r="D277" s="309" t="s">
        <v>308</v>
      </c>
      <c r="E277" s="28" t="s">
        <v>39</v>
      </c>
      <c r="F277" s="32">
        <v>26</v>
      </c>
      <c r="G277" s="29">
        <f t="shared" si="51"/>
        <v>279.86167039999998</v>
      </c>
      <c r="H277" s="30">
        <f t="shared" si="52"/>
        <v>61569.567487999993</v>
      </c>
      <c r="I277" s="23" t="s">
        <v>40</v>
      </c>
      <c r="J277" s="45">
        <f t="shared" si="53"/>
        <v>14820</v>
      </c>
      <c r="K277" s="31">
        <v>495</v>
      </c>
      <c r="L277" s="31">
        <f t="shared" si="49"/>
        <v>5940</v>
      </c>
      <c r="M277" s="5">
        <f t="shared" si="54"/>
        <v>9.647623399592202E-2</v>
      </c>
      <c r="N277" s="31">
        <f t="shared" si="55"/>
        <v>4940</v>
      </c>
      <c r="O277" s="6">
        <f t="shared" si="56"/>
        <v>8.0234443760918317E-2</v>
      </c>
      <c r="P277" s="4">
        <v>700</v>
      </c>
      <c r="Q277" s="7">
        <v>300</v>
      </c>
      <c r="R277" s="166" t="s">
        <v>28</v>
      </c>
    </row>
    <row r="278" spans="2:19" ht="18.95" customHeight="1" thickBot="1" x14ac:dyDescent="0.3">
      <c r="B278" s="103" t="s">
        <v>20</v>
      </c>
      <c r="C278" s="442"/>
      <c r="D278" s="310" t="s">
        <v>309</v>
      </c>
      <c r="E278" s="2" t="s">
        <v>39</v>
      </c>
      <c r="F278" s="19">
        <v>24</v>
      </c>
      <c r="G278" s="3">
        <f t="shared" si="51"/>
        <v>258.33384960000001</v>
      </c>
      <c r="H278" s="30">
        <f t="shared" si="52"/>
        <v>56833.446911999999</v>
      </c>
      <c r="I278" s="23" t="s">
        <v>40</v>
      </c>
      <c r="J278" s="45">
        <f t="shared" si="53"/>
        <v>13560</v>
      </c>
      <c r="K278" s="31">
        <v>460</v>
      </c>
      <c r="L278" s="31">
        <f t="shared" si="49"/>
        <v>5520</v>
      </c>
      <c r="M278" s="5">
        <f t="shared" si="54"/>
        <v>9.7125905605322152E-2</v>
      </c>
      <c r="N278" s="31">
        <f t="shared" si="55"/>
        <v>4520</v>
      </c>
      <c r="O278" s="6">
        <f t="shared" si="56"/>
        <v>7.9530632850734806E-2</v>
      </c>
      <c r="P278" s="4">
        <v>700</v>
      </c>
      <c r="Q278" s="7">
        <v>300</v>
      </c>
      <c r="R278" s="166" t="s">
        <v>28</v>
      </c>
    </row>
    <row r="279" spans="2:19" ht="18.95" customHeight="1" thickBot="1" x14ac:dyDescent="0.3">
      <c r="B279" s="103" t="s">
        <v>20</v>
      </c>
      <c r="C279" s="442"/>
      <c r="D279" s="310" t="s">
        <v>310</v>
      </c>
      <c r="E279" s="2" t="s">
        <v>39</v>
      </c>
      <c r="F279" s="19">
        <v>28</v>
      </c>
      <c r="G279" s="3">
        <f t="shared" si="51"/>
        <v>301.38949120000001</v>
      </c>
      <c r="H279" s="21">
        <f>G279*210+I279</f>
        <v>73291.793151999998</v>
      </c>
      <c r="I279" s="24">
        <v>10000</v>
      </c>
      <c r="J279" s="45">
        <f t="shared" ref="J279:J285" si="57">N279*3</f>
        <v>17520</v>
      </c>
      <c r="K279" s="31">
        <v>570</v>
      </c>
      <c r="L279" s="31">
        <f t="shared" si="49"/>
        <v>6840</v>
      </c>
      <c r="M279" s="5">
        <f t="shared" ref="M279:M285" si="58">L279/H279</f>
        <v>9.3325592209410266E-2</v>
      </c>
      <c r="N279" s="31">
        <f t="shared" ref="N279:N285" si="59">L279-(P279+Q279)</f>
        <v>5840</v>
      </c>
      <c r="O279" s="6">
        <f t="shared" ref="O279:O285" si="60">N279/H279</f>
        <v>7.968149978113391E-2</v>
      </c>
      <c r="P279" s="4">
        <v>700</v>
      </c>
      <c r="Q279" s="7">
        <v>300</v>
      </c>
      <c r="R279" s="166" t="s">
        <v>28</v>
      </c>
    </row>
    <row r="280" spans="2:19" ht="18.95" customHeight="1" thickBot="1" x14ac:dyDescent="0.3">
      <c r="B280" s="103" t="s">
        <v>20</v>
      </c>
      <c r="C280" s="442"/>
      <c r="D280" s="310" t="s">
        <v>311</v>
      </c>
      <c r="E280" s="2" t="s">
        <v>39</v>
      </c>
      <c r="F280" s="19">
        <v>23</v>
      </c>
      <c r="G280" s="3">
        <f t="shared" si="51"/>
        <v>247.56993920000002</v>
      </c>
      <c r="H280" s="30">
        <f t="shared" ref="H280:H338" si="61">G280*220</f>
        <v>54465.386624000006</v>
      </c>
      <c r="I280" s="23" t="s">
        <v>40</v>
      </c>
      <c r="J280" s="45">
        <f t="shared" si="57"/>
        <v>13020</v>
      </c>
      <c r="K280" s="31">
        <v>445</v>
      </c>
      <c r="L280" s="31">
        <f t="shared" si="49"/>
        <v>5340</v>
      </c>
      <c r="M280" s="5">
        <f t="shared" si="58"/>
        <v>9.8043919835996265E-2</v>
      </c>
      <c r="N280" s="31">
        <f t="shared" si="59"/>
        <v>4340</v>
      </c>
      <c r="O280" s="6">
        <f t="shared" si="60"/>
        <v>7.9683635222513816E-2</v>
      </c>
      <c r="P280" s="4">
        <v>700</v>
      </c>
      <c r="Q280" s="7">
        <v>300</v>
      </c>
      <c r="R280" s="166" t="s">
        <v>28</v>
      </c>
    </row>
    <row r="281" spans="2:19" ht="18.95" customHeight="1" thickBot="1" x14ac:dyDescent="0.3">
      <c r="B281" s="103" t="s">
        <v>20</v>
      </c>
      <c r="C281" s="442"/>
      <c r="D281" s="310" t="s">
        <v>312</v>
      </c>
      <c r="E281" s="2" t="s">
        <v>39</v>
      </c>
      <c r="F281" s="19">
        <v>23</v>
      </c>
      <c r="G281" s="3">
        <f t="shared" si="51"/>
        <v>247.56993920000002</v>
      </c>
      <c r="H281" s="30">
        <f t="shared" si="61"/>
        <v>54465.386624000006</v>
      </c>
      <c r="I281" s="23" t="s">
        <v>40</v>
      </c>
      <c r="J281" s="45">
        <f t="shared" si="57"/>
        <v>13020</v>
      </c>
      <c r="K281" s="31">
        <v>445</v>
      </c>
      <c r="L281" s="31">
        <f t="shared" si="49"/>
        <v>5340</v>
      </c>
      <c r="M281" s="5">
        <f t="shared" si="58"/>
        <v>9.8043919835996265E-2</v>
      </c>
      <c r="N281" s="31">
        <f t="shared" si="59"/>
        <v>4340</v>
      </c>
      <c r="O281" s="6">
        <f t="shared" si="60"/>
        <v>7.9683635222513816E-2</v>
      </c>
      <c r="P281" s="4">
        <v>700</v>
      </c>
      <c r="Q281" s="7">
        <v>300</v>
      </c>
      <c r="R281" s="166" t="s">
        <v>28</v>
      </c>
    </row>
    <row r="282" spans="2:19" ht="18.95" customHeight="1" thickBot="1" x14ac:dyDescent="0.3">
      <c r="B282" s="103" t="s">
        <v>20</v>
      </c>
      <c r="C282" s="442"/>
      <c r="D282" s="310" t="s">
        <v>313</v>
      </c>
      <c r="E282" s="2" t="s">
        <v>39</v>
      </c>
      <c r="F282" s="19">
        <v>23</v>
      </c>
      <c r="G282" s="3">
        <f t="shared" si="51"/>
        <v>247.56993920000002</v>
      </c>
      <c r="H282" s="30">
        <f t="shared" si="61"/>
        <v>54465.386624000006</v>
      </c>
      <c r="I282" s="23" t="s">
        <v>40</v>
      </c>
      <c r="J282" s="45">
        <f t="shared" si="57"/>
        <v>13020</v>
      </c>
      <c r="K282" s="31">
        <v>445</v>
      </c>
      <c r="L282" s="31">
        <f t="shared" si="49"/>
        <v>5340</v>
      </c>
      <c r="M282" s="5">
        <f t="shared" si="58"/>
        <v>9.8043919835996265E-2</v>
      </c>
      <c r="N282" s="31">
        <f t="shared" si="59"/>
        <v>4340</v>
      </c>
      <c r="O282" s="6">
        <f t="shared" si="60"/>
        <v>7.9683635222513816E-2</v>
      </c>
      <c r="P282" s="4">
        <v>700</v>
      </c>
      <c r="Q282" s="7">
        <v>300</v>
      </c>
      <c r="R282" s="166" t="s">
        <v>28</v>
      </c>
    </row>
    <row r="283" spans="2:19" ht="18.95" customHeight="1" thickBot="1" x14ac:dyDescent="0.3">
      <c r="B283" s="103" t="s">
        <v>20</v>
      </c>
      <c r="C283" s="442"/>
      <c r="D283" s="310" t="s">
        <v>314</v>
      </c>
      <c r="E283" s="2" t="s">
        <v>39</v>
      </c>
      <c r="F283" s="19">
        <v>23</v>
      </c>
      <c r="G283" s="3">
        <f t="shared" si="51"/>
        <v>247.56993920000002</v>
      </c>
      <c r="H283" s="30">
        <f t="shared" si="61"/>
        <v>54465.386624000006</v>
      </c>
      <c r="I283" s="23" t="s">
        <v>40</v>
      </c>
      <c r="J283" s="45">
        <f t="shared" si="57"/>
        <v>13020</v>
      </c>
      <c r="K283" s="31">
        <v>445</v>
      </c>
      <c r="L283" s="31">
        <f t="shared" si="49"/>
        <v>5340</v>
      </c>
      <c r="M283" s="5">
        <f t="shared" si="58"/>
        <v>9.8043919835996265E-2</v>
      </c>
      <c r="N283" s="31">
        <f t="shared" si="59"/>
        <v>4340</v>
      </c>
      <c r="O283" s="6">
        <f t="shared" si="60"/>
        <v>7.9683635222513816E-2</v>
      </c>
      <c r="P283" s="4">
        <v>700</v>
      </c>
      <c r="Q283" s="7">
        <v>300</v>
      </c>
      <c r="R283" s="166" t="s">
        <v>28</v>
      </c>
    </row>
    <row r="284" spans="2:19" ht="18.95" customHeight="1" thickBot="1" x14ac:dyDescent="0.3">
      <c r="B284" s="103" t="s">
        <v>20</v>
      </c>
      <c r="C284" s="442"/>
      <c r="D284" s="310" t="s">
        <v>315</v>
      </c>
      <c r="E284" s="2" t="s">
        <v>39</v>
      </c>
      <c r="F284" s="19">
        <v>23</v>
      </c>
      <c r="G284" s="3">
        <f t="shared" si="51"/>
        <v>247.56993920000002</v>
      </c>
      <c r="H284" s="30">
        <f t="shared" si="61"/>
        <v>54465.386624000006</v>
      </c>
      <c r="I284" s="23" t="s">
        <v>40</v>
      </c>
      <c r="J284" s="45">
        <f t="shared" si="57"/>
        <v>13020</v>
      </c>
      <c r="K284" s="31">
        <v>445</v>
      </c>
      <c r="L284" s="31">
        <f t="shared" si="49"/>
        <v>5340</v>
      </c>
      <c r="M284" s="5">
        <f t="shared" si="58"/>
        <v>9.8043919835996265E-2</v>
      </c>
      <c r="N284" s="31">
        <f t="shared" si="59"/>
        <v>4340</v>
      </c>
      <c r="O284" s="6">
        <f t="shared" si="60"/>
        <v>7.9683635222513816E-2</v>
      </c>
      <c r="P284" s="4">
        <v>700</v>
      </c>
      <c r="Q284" s="7">
        <v>300</v>
      </c>
      <c r="R284" s="166" t="s">
        <v>28</v>
      </c>
    </row>
    <row r="285" spans="2:19" ht="18.95" customHeight="1" thickBot="1" x14ac:dyDescent="0.3">
      <c r="B285" s="103" t="s">
        <v>20</v>
      </c>
      <c r="C285" s="442"/>
      <c r="D285" s="310" t="s">
        <v>316</v>
      </c>
      <c r="E285" s="2" t="s">
        <v>39</v>
      </c>
      <c r="F285" s="19">
        <v>23</v>
      </c>
      <c r="G285" s="3">
        <f t="shared" si="51"/>
        <v>247.56993920000002</v>
      </c>
      <c r="H285" s="30">
        <f t="shared" si="61"/>
        <v>54465.386624000006</v>
      </c>
      <c r="I285" s="23" t="s">
        <v>40</v>
      </c>
      <c r="J285" s="45">
        <f t="shared" si="57"/>
        <v>13020</v>
      </c>
      <c r="K285" s="31">
        <v>445</v>
      </c>
      <c r="L285" s="31">
        <f t="shared" si="49"/>
        <v>5340</v>
      </c>
      <c r="M285" s="5">
        <f t="shared" si="58"/>
        <v>9.8043919835996265E-2</v>
      </c>
      <c r="N285" s="31">
        <f t="shared" si="59"/>
        <v>4340</v>
      </c>
      <c r="O285" s="6">
        <f t="shared" si="60"/>
        <v>7.9683635222513816E-2</v>
      </c>
      <c r="P285" s="4">
        <v>700</v>
      </c>
      <c r="Q285" s="7">
        <v>300</v>
      </c>
      <c r="R285" s="166" t="s">
        <v>28</v>
      </c>
    </row>
    <row r="286" spans="2:19" ht="18.95" customHeight="1" thickBot="1" x14ac:dyDescent="0.3">
      <c r="B286" s="103" t="s">
        <v>20</v>
      </c>
      <c r="C286" s="442"/>
      <c r="D286" s="310" t="s">
        <v>317</v>
      </c>
      <c r="E286" s="2" t="s">
        <v>39</v>
      </c>
      <c r="F286" s="19">
        <v>23</v>
      </c>
      <c r="G286" s="3">
        <f t="shared" si="51"/>
        <v>247.56993920000002</v>
      </c>
      <c r="H286" s="30">
        <f t="shared" si="61"/>
        <v>54465.386624000006</v>
      </c>
      <c r="I286" s="23" t="s">
        <v>40</v>
      </c>
      <c r="J286" s="45">
        <f t="shared" ref="J286:J338" si="62">N286*3</f>
        <v>13020</v>
      </c>
      <c r="K286" s="31">
        <v>445</v>
      </c>
      <c r="L286" s="31">
        <f t="shared" si="49"/>
        <v>5340</v>
      </c>
      <c r="M286" s="5">
        <f t="shared" ref="M286:M338" si="63">L286/H286</f>
        <v>9.8043919835996265E-2</v>
      </c>
      <c r="N286" s="31">
        <f t="shared" ref="N286:N338" si="64">L286-(P286+Q286)</f>
        <v>4340</v>
      </c>
      <c r="O286" s="6">
        <f t="shared" ref="O286:O338" si="65">N286/H286</f>
        <v>7.9683635222513816E-2</v>
      </c>
      <c r="P286" s="4">
        <v>700</v>
      </c>
      <c r="Q286" s="7">
        <v>300</v>
      </c>
      <c r="R286" s="166" t="s">
        <v>28</v>
      </c>
    </row>
    <row r="287" spans="2:19" ht="18.95" customHeight="1" thickBot="1" x14ac:dyDescent="0.3">
      <c r="B287" s="103" t="s">
        <v>20</v>
      </c>
      <c r="C287" s="442"/>
      <c r="D287" s="310" t="s">
        <v>318</v>
      </c>
      <c r="E287" s="2" t="s">
        <v>39</v>
      </c>
      <c r="F287" s="19">
        <v>23</v>
      </c>
      <c r="G287" s="3">
        <f t="shared" si="51"/>
        <v>247.56993920000002</v>
      </c>
      <c r="H287" s="30">
        <f t="shared" si="61"/>
        <v>54465.386624000006</v>
      </c>
      <c r="I287" s="23" t="s">
        <v>40</v>
      </c>
      <c r="J287" s="45">
        <f t="shared" si="62"/>
        <v>13020</v>
      </c>
      <c r="K287" s="31">
        <v>445</v>
      </c>
      <c r="L287" s="31">
        <f t="shared" si="49"/>
        <v>5340</v>
      </c>
      <c r="M287" s="5">
        <f t="shared" si="63"/>
        <v>9.8043919835996265E-2</v>
      </c>
      <c r="N287" s="31">
        <f t="shared" si="64"/>
        <v>4340</v>
      </c>
      <c r="O287" s="6">
        <f t="shared" si="65"/>
        <v>7.9683635222513816E-2</v>
      </c>
      <c r="P287" s="4">
        <v>700</v>
      </c>
      <c r="Q287" s="7">
        <v>300</v>
      </c>
      <c r="R287" s="167" t="s">
        <v>33</v>
      </c>
    </row>
    <row r="288" spans="2:19" ht="18.95" customHeight="1" thickBot="1" x14ac:dyDescent="0.3">
      <c r="B288" s="103" t="s">
        <v>20</v>
      </c>
      <c r="C288" s="442"/>
      <c r="D288" s="310" t="s">
        <v>319</v>
      </c>
      <c r="E288" s="2" t="s">
        <v>39</v>
      </c>
      <c r="F288" s="19">
        <v>23</v>
      </c>
      <c r="G288" s="3">
        <f t="shared" si="51"/>
        <v>247.56993920000002</v>
      </c>
      <c r="H288" s="30">
        <f t="shared" si="61"/>
        <v>54465.386624000006</v>
      </c>
      <c r="I288" s="23" t="s">
        <v>40</v>
      </c>
      <c r="J288" s="45">
        <f t="shared" si="62"/>
        <v>13020</v>
      </c>
      <c r="K288" s="31">
        <v>445</v>
      </c>
      <c r="L288" s="31">
        <f t="shared" si="49"/>
        <v>5340</v>
      </c>
      <c r="M288" s="5">
        <f t="shared" si="63"/>
        <v>9.8043919835996265E-2</v>
      </c>
      <c r="N288" s="31">
        <f t="shared" si="64"/>
        <v>4340</v>
      </c>
      <c r="O288" s="6">
        <f t="shared" si="65"/>
        <v>7.9683635222513816E-2</v>
      </c>
      <c r="P288" s="4">
        <v>700</v>
      </c>
      <c r="Q288" s="7">
        <v>300</v>
      </c>
      <c r="R288" s="167" t="s">
        <v>33</v>
      </c>
    </row>
    <row r="289" spans="2:18" ht="18.95" customHeight="1" thickBot="1" x14ac:dyDescent="0.3">
      <c r="B289" s="103" t="s">
        <v>20</v>
      </c>
      <c r="C289" s="442"/>
      <c r="D289" s="310" t="s">
        <v>320</v>
      </c>
      <c r="E289" s="2" t="s">
        <v>39</v>
      </c>
      <c r="F289" s="19">
        <v>23</v>
      </c>
      <c r="G289" s="3">
        <f t="shared" si="51"/>
        <v>247.56993920000002</v>
      </c>
      <c r="H289" s="30">
        <f t="shared" si="61"/>
        <v>54465.386624000006</v>
      </c>
      <c r="I289" s="23" t="s">
        <v>40</v>
      </c>
      <c r="J289" s="45">
        <f t="shared" si="62"/>
        <v>13020</v>
      </c>
      <c r="K289" s="31">
        <v>445</v>
      </c>
      <c r="L289" s="31">
        <f t="shared" si="49"/>
        <v>5340</v>
      </c>
      <c r="M289" s="5">
        <f t="shared" si="63"/>
        <v>9.8043919835996265E-2</v>
      </c>
      <c r="N289" s="31">
        <f t="shared" si="64"/>
        <v>4340</v>
      </c>
      <c r="O289" s="6">
        <f t="shared" si="65"/>
        <v>7.9683635222513816E-2</v>
      </c>
      <c r="P289" s="4">
        <v>700</v>
      </c>
      <c r="Q289" s="7">
        <v>300</v>
      </c>
      <c r="R289" s="167" t="s">
        <v>33</v>
      </c>
    </row>
    <row r="290" spans="2:18" ht="18.95" customHeight="1" thickBot="1" x14ac:dyDescent="0.3">
      <c r="B290" s="103" t="s">
        <v>20</v>
      </c>
      <c r="C290" s="442"/>
      <c r="D290" s="310" t="s">
        <v>321</v>
      </c>
      <c r="E290" s="2" t="s">
        <v>39</v>
      </c>
      <c r="F290" s="19">
        <v>24</v>
      </c>
      <c r="G290" s="3">
        <f t="shared" si="51"/>
        <v>258.33384960000001</v>
      </c>
      <c r="H290" s="30">
        <f t="shared" si="61"/>
        <v>56833.446911999999</v>
      </c>
      <c r="I290" s="23" t="s">
        <v>40</v>
      </c>
      <c r="J290" s="45">
        <f t="shared" si="62"/>
        <v>13560</v>
      </c>
      <c r="K290" s="31">
        <v>460</v>
      </c>
      <c r="L290" s="31">
        <f t="shared" si="49"/>
        <v>5520</v>
      </c>
      <c r="M290" s="5">
        <f t="shared" si="63"/>
        <v>9.7125905605322152E-2</v>
      </c>
      <c r="N290" s="31">
        <f t="shared" si="64"/>
        <v>4520</v>
      </c>
      <c r="O290" s="6">
        <f t="shared" si="65"/>
        <v>7.9530632850734806E-2</v>
      </c>
      <c r="P290" s="4">
        <v>700</v>
      </c>
      <c r="Q290" s="7">
        <v>300</v>
      </c>
      <c r="R290" s="166" t="s">
        <v>28</v>
      </c>
    </row>
    <row r="291" spans="2:18" ht="18.95" customHeight="1" thickBot="1" x14ac:dyDescent="0.3">
      <c r="B291" s="103" t="s">
        <v>20</v>
      </c>
      <c r="C291" s="442"/>
      <c r="D291" s="310" t="s">
        <v>322</v>
      </c>
      <c r="E291" s="2" t="s">
        <v>39</v>
      </c>
      <c r="F291" s="19">
        <v>24</v>
      </c>
      <c r="G291" s="3">
        <f t="shared" si="51"/>
        <v>258.33384960000001</v>
      </c>
      <c r="H291" s="30">
        <f t="shared" si="61"/>
        <v>56833.446911999999</v>
      </c>
      <c r="I291" s="23" t="s">
        <v>40</v>
      </c>
      <c r="J291" s="45">
        <f t="shared" si="62"/>
        <v>13560</v>
      </c>
      <c r="K291" s="31">
        <v>460</v>
      </c>
      <c r="L291" s="31">
        <f t="shared" si="49"/>
        <v>5520</v>
      </c>
      <c r="M291" s="5">
        <f t="shared" si="63"/>
        <v>9.7125905605322152E-2</v>
      </c>
      <c r="N291" s="31">
        <f t="shared" si="64"/>
        <v>4520</v>
      </c>
      <c r="O291" s="6">
        <f t="shared" si="65"/>
        <v>7.9530632850734806E-2</v>
      </c>
      <c r="P291" s="4">
        <v>700</v>
      </c>
      <c r="Q291" s="7">
        <v>300</v>
      </c>
      <c r="R291" s="166" t="s">
        <v>28</v>
      </c>
    </row>
    <row r="292" spans="2:18" ht="18.95" customHeight="1" thickBot="1" x14ac:dyDescent="0.3">
      <c r="B292" s="103" t="s">
        <v>20</v>
      </c>
      <c r="C292" s="442"/>
      <c r="D292" s="310" t="s">
        <v>323</v>
      </c>
      <c r="E292" s="2" t="s">
        <v>39</v>
      </c>
      <c r="F292" s="19">
        <v>24</v>
      </c>
      <c r="G292" s="3">
        <f t="shared" si="51"/>
        <v>258.33384960000001</v>
      </c>
      <c r="H292" s="30">
        <f t="shared" si="61"/>
        <v>56833.446911999999</v>
      </c>
      <c r="I292" s="23" t="s">
        <v>40</v>
      </c>
      <c r="J292" s="45">
        <f t="shared" si="62"/>
        <v>13560</v>
      </c>
      <c r="K292" s="31">
        <v>460</v>
      </c>
      <c r="L292" s="31">
        <f t="shared" si="49"/>
        <v>5520</v>
      </c>
      <c r="M292" s="5">
        <f t="shared" si="63"/>
        <v>9.7125905605322152E-2</v>
      </c>
      <c r="N292" s="31">
        <f t="shared" si="64"/>
        <v>4520</v>
      </c>
      <c r="O292" s="6">
        <f t="shared" si="65"/>
        <v>7.9530632850734806E-2</v>
      </c>
      <c r="P292" s="4">
        <v>700</v>
      </c>
      <c r="Q292" s="7">
        <v>300</v>
      </c>
      <c r="R292" s="166" t="s">
        <v>28</v>
      </c>
    </row>
    <row r="293" spans="2:18" ht="18.95" customHeight="1" thickBot="1" x14ac:dyDescent="0.3">
      <c r="B293" s="103" t="s">
        <v>20</v>
      </c>
      <c r="C293" s="442"/>
      <c r="D293" s="310" t="s">
        <v>324</v>
      </c>
      <c r="E293" s="2" t="s">
        <v>39</v>
      </c>
      <c r="F293" s="19">
        <v>24</v>
      </c>
      <c r="G293" s="3">
        <f t="shared" si="51"/>
        <v>258.33384960000001</v>
      </c>
      <c r="H293" s="30">
        <f t="shared" si="61"/>
        <v>56833.446911999999</v>
      </c>
      <c r="I293" s="23" t="s">
        <v>40</v>
      </c>
      <c r="J293" s="45">
        <f t="shared" si="62"/>
        <v>13560</v>
      </c>
      <c r="K293" s="31">
        <v>460</v>
      </c>
      <c r="L293" s="31">
        <f t="shared" si="49"/>
        <v>5520</v>
      </c>
      <c r="M293" s="5">
        <f t="shared" si="63"/>
        <v>9.7125905605322152E-2</v>
      </c>
      <c r="N293" s="31">
        <f t="shared" si="64"/>
        <v>4520</v>
      </c>
      <c r="O293" s="6">
        <f t="shared" si="65"/>
        <v>7.9530632850734806E-2</v>
      </c>
      <c r="P293" s="4">
        <v>700</v>
      </c>
      <c r="Q293" s="7">
        <v>300</v>
      </c>
      <c r="R293" s="166" t="s">
        <v>28</v>
      </c>
    </row>
    <row r="294" spans="2:18" ht="18.95" customHeight="1" thickBot="1" x14ac:dyDescent="0.3">
      <c r="B294" s="103" t="s">
        <v>20</v>
      </c>
      <c r="C294" s="442"/>
      <c r="D294" s="310" t="s">
        <v>325</v>
      </c>
      <c r="E294" s="2" t="s">
        <v>39</v>
      </c>
      <c r="F294" s="19">
        <v>24</v>
      </c>
      <c r="G294" s="3">
        <f t="shared" si="51"/>
        <v>258.33384960000001</v>
      </c>
      <c r="H294" s="30">
        <f t="shared" si="61"/>
        <v>56833.446911999999</v>
      </c>
      <c r="I294" s="23" t="s">
        <v>40</v>
      </c>
      <c r="J294" s="45">
        <f t="shared" si="62"/>
        <v>13560</v>
      </c>
      <c r="K294" s="31">
        <v>460</v>
      </c>
      <c r="L294" s="31">
        <f t="shared" si="49"/>
        <v>5520</v>
      </c>
      <c r="M294" s="5">
        <f t="shared" si="63"/>
        <v>9.7125905605322152E-2</v>
      </c>
      <c r="N294" s="31">
        <f t="shared" si="64"/>
        <v>4520</v>
      </c>
      <c r="O294" s="6">
        <f t="shared" si="65"/>
        <v>7.9530632850734806E-2</v>
      </c>
      <c r="P294" s="4">
        <v>700</v>
      </c>
      <c r="Q294" s="7">
        <v>300</v>
      </c>
      <c r="R294" s="166" t="s">
        <v>28</v>
      </c>
    </row>
    <row r="295" spans="2:18" ht="18.95" customHeight="1" thickBot="1" x14ac:dyDescent="0.3">
      <c r="B295" s="103" t="s">
        <v>20</v>
      </c>
      <c r="C295" s="442"/>
      <c r="D295" s="310" t="s">
        <v>326</v>
      </c>
      <c r="E295" s="2" t="s">
        <v>39</v>
      </c>
      <c r="F295" s="19">
        <v>24</v>
      </c>
      <c r="G295" s="3">
        <f t="shared" si="51"/>
        <v>258.33384960000001</v>
      </c>
      <c r="H295" s="30">
        <f t="shared" si="61"/>
        <v>56833.446911999999</v>
      </c>
      <c r="I295" s="23" t="s">
        <v>40</v>
      </c>
      <c r="J295" s="45">
        <f t="shared" si="62"/>
        <v>13560</v>
      </c>
      <c r="K295" s="31">
        <v>460</v>
      </c>
      <c r="L295" s="31">
        <f t="shared" si="49"/>
        <v>5520</v>
      </c>
      <c r="M295" s="5">
        <f t="shared" si="63"/>
        <v>9.7125905605322152E-2</v>
      </c>
      <c r="N295" s="31">
        <f t="shared" si="64"/>
        <v>4520</v>
      </c>
      <c r="O295" s="6">
        <f t="shared" si="65"/>
        <v>7.9530632850734806E-2</v>
      </c>
      <c r="P295" s="4">
        <v>700</v>
      </c>
      <c r="Q295" s="7">
        <v>300</v>
      </c>
      <c r="R295" s="166" t="s">
        <v>28</v>
      </c>
    </row>
    <row r="296" spans="2:18" ht="18.95" customHeight="1" thickBot="1" x14ac:dyDescent="0.3">
      <c r="B296" s="103" t="s">
        <v>20</v>
      </c>
      <c r="C296" s="442"/>
      <c r="D296" s="310" t="s">
        <v>327</v>
      </c>
      <c r="E296" s="2" t="s">
        <v>39</v>
      </c>
      <c r="F296" s="19">
        <v>24</v>
      </c>
      <c r="G296" s="3">
        <f t="shared" si="51"/>
        <v>258.33384960000001</v>
      </c>
      <c r="H296" s="30">
        <f t="shared" si="61"/>
        <v>56833.446911999999</v>
      </c>
      <c r="I296" s="23" t="s">
        <v>40</v>
      </c>
      <c r="J296" s="45">
        <f t="shared" si="62"/>
        <v>13560</v>
      </c>
      <c r="K296" s="31">
        <v>460</v>
      </c>
      <c r="L296" s="31">
        <f t="shared" si="49"/>
        <v>5520</v>
      </c>
      <c r="M296" s="5">
        <f t="shared" si="63"/>
        <v>9.7125905605322152E-2</v>
      </c>
      <c r="N296" s="31">
        <f t="shared" si="64"/>
        <v>4520</v>
      </c>
      <c r="O296" s="6">
        <f t="shared" si="65"/>
        <v>7.9530632850734806E-2</v>
      </c>
      <c r="P296" s="4">
        <v>700</v>
      </c>
      <c r="Q296" s="7">
        <v>300</v>
      </c>
      <c r="R296" s="166" t="s">
        <v>28</v>
      </c>
    </row>
    <row r="297" spans="2:18" ht="18.95" customHeight="1" thickBot="1" x14ac:dyDescent="0.3">
      <c r="B297" s="103" t="s">
        <v>20</v>
      </c>
      <c r="C297" s="442"/>
      <c r="D297" s="310" t="s">
        <v>328</v>
      </c>
      <c r="E297" s="2" t="s">
        <v>39</v>
      </c>
      <c r="F297" s="19">
        <v>24</v>
      </c>
      <c r="G297" s="3">
        <f t="shared" si="51"/>
        <v>258.33384960000001</v>
      </c>
      <c r="H297" s="30">
        <f t="shared" si="61"/>
        <v>56833.446911999999</v>
      </c>
      <c r="I297" s="23" t="s">
        <v>40</v>
      </c>
      <c r="J297" s="45">
        <f t="shared" si="62"/>
        <v>13560</v>
      </c>
      <c r="K297" s="31">
        <v>460</v>
      </c>
      <c r="L297" s="31">
        <f t="shared" si="49"/>
        <v>5520</v>
      </c>
      <c r="M297" s="5">
        <f t="shared" si="63"/>
        <v>9.7125905605322152E-2</v>
      </c>
      <c r="N297" s="31">
        <f t="shared" si="64"/>
        <v>4520</v>
      </c>
      <c r="O297" s="6">
        <f t="shared" si="65"/>
        <v>7.9530632850734806E-2</v>
      </c>
      <c r="P297" s="4">
        <v>700</v>
      </c>
      <c r="Q297" s="7">
        <v>300</v>
      </c>
      <c r="R297" s="166" t="s">
        <v>28</v>
      </c>
    </row>
    <row r="298" spans="2:18" ht="18.95" customHeight="1" thickBot="1" x14ac:dyDescent="0.3">
      <c r="B298" s="103" t="s">
        <v>20</v>
      </c>
      <c r="C298" s="442"/>
      <c r="D298" s="310" t="s">
        <v>329</v>
      </c>
      <c r="E298" s="2" t="s">
        <v>39</v>
      </c>
      <c r="F298" s="19">
        <v>24</v>
      </c>
      <c r="G298" s="3">
        <f t="shared" si="51"/>
        <v>258.33384960000001</v>
      </c>
      <c r="H298" s="30">
        <f t="shared" si="61"/>
        <v>56833.446911999999</v>
      </c>
      <c r="I298" s="23" t="s">
        <v>40</v>
      </c>
      <c r="J298" s="45">
        <f t="shared" si="62"/>
        <v>13560</v>
      </c>
      <c r="K298" s="31">
        <v>460</v>
      </c>
      <c r="L298" s="31">
        <f t="shared" si="49"/>
        <v>5520</v>
      </c>
      <c r="M298" s="5">
        <f t="shared" si="63"/>
        <v>9.7125905605322152E-2</v>
      </c>
      <c r="N298" s="31">
        <f t="shared" si="64"/>
        <v>4520</v>
      </c>
      <c r="O298" s="6">
        <f t="shared" si="65"/>
        <v>7.9530632850734806E-2</v>
      </c>
      <c r="P298" s="4">
        <v>700</v>
      </c>
      <c r="Q298" s="7">
        <v>300</v>
      </c>
      <c r="R298" s="166" t="s">
        <v>28</v>
      </c>
    </row>
    <row r="299" spans="2:18" ht="18.95" customHeight="1" thickBot="1" x14ac:dyDescent="0.3">
      <c r="B299" s="103" t="s">
        <v>20</v>
      </c>
      <c r="C299" s="442"/>
      <c r="D299" s="310" t="s">
        <v>330</v>
      </c>
      <c r="E299" s="2" t="s">
        <v>39</v>
      </c>
      <c r="F299" s="19">
        <v>24</v>
      </c>
      <c r="G299" s="3">
        <f t="shared" si="51"/>
        <v>258.33384960000001</v>
      </c>
      <c r="H299" s="30">
        <f t="shared" si="61"/>
        <v>56833.446911999999</v>
      </c>
      <c r="I299" s="23" t="s">
        <v>40</v>
      </c>
      <c r="J299" s="45">
        <f t="shared" si="62"/>
        <v>13560</v>
      </c>
      <c r="K299" s="31">
        <v>460</v>
      </c>
      <c r="L299" s="31">
        <f t="shared" si="49"/>
        <v>5520</v>
      </c>
      <c r="M299" s="5">
        <f t="shared" si="63"/>
        <v>9.7125905605322152E-2</v>
      </c>
      <c r="N299" s="31">
        <f t="shared" si="64"/>
        <v>4520</v>
      </c>
      <c r="O299" s="6">
        <f t="shared" si="65"/>
        <v>7.9530632850734806E-2</v>
      </c>
      <c r="P299" s="4">
        <v>700</v>
      </c>
      <c r="Q299" s="7">
        <v>300</v>
      </c>
      <c r="R299" s="166" t="s">
        <v>28</v>
      </c>
    </row>
    <row r="300" spans="2:18" ht="18.95" customHeight="1" thickBot="1" x14ac:dyDescent="0.3">
      <c r="B300" s="103" t="s">
        <v>20</v>
      </c>
      <c r="C300" s="442"/>
      <c r="D300" s="310" t="s">
        <v>331</v>
      </c>
      <c r="E300" s="2" t="s">
        <v>39</v>
      </c>
      <c r="F300" s="19">
        <v>24</v>
      </c>
      <c r="G300" s="3">
        <f t="shared" si="51"/>
        <v>258.33384960000001</v>
      </c>
      <c r="H300" s="30">
        <f t="shared" si="61"/>
        <v>56833.446911999999</v>
      </c>
      <c r="I300" s="23" t="s">
        <v>40</v>
      </c>
      <c r="J300" s="45">
        <f t="shared" si="62"/>
        <v>13560</v>
      </c>
      <c r="K300" s="31">
        <v>460</v>
      </c>
      <c r="L300" s="31">
        <f t="shared" si="49"/>
        <v>5520</v>
      </c>
      <c r="M300" s="5">
        <f t="shared" si="63"/>
        <v>9.7125905605322152E-2</v>
      </c>
      <c r="N300" s="31">
        <f t="shared" si="64"/>
        <v>4520</v>
      </c>
      <c r="O300" s="6">
        <f t="shared" si="65"/>
        <v>7.9530632850734806E-2</v>
      </c>
      <c r="P300" s="4">
        <v>700</v>
      </c>
      <c r="Q300" s="7">
        <v>300</v>
      </c>
      <c r="R300" s="166" t="s">
        <v>28</v>
      </c>
    </row>
    <row r="301" spans="2:18" ht="18.95" customHeight="1" thickBot="1" x14ac:dyDescent="0.3">
      <c r="B301" s="103" t="s">
        <v>20</v>
      </c>
      <c r="C301" s="442"/>
      <c r="D301" s="310" t="s">
        <v>332</v>
      </c>
      <c r="E301" s="2" t="s">
        <v>39</v>
      </c>
      <c r="F301" s="19">
        <v>24</v>
      </c>
      <c r="G301" s="3">
        <f t="shared" si="51"/>
        <v>258.33384960000001</v>
      </c>
      <c r="H301" s="30">
        <f t="shared" si="61"/>
        <v>56833.446911999999</v>
      </c>
      <c r="I301" s="23" t="s">
        <v>40</v>
      </c>
      <c r="J301" s="45">
        <f t="shared" si="62"/>
        <v>13560</v>
      </c>
      <c r="K301" s="31">
        <v>460</v>
      </c>
      <c r="L301" s="31">
        <f t="shared" si="49"/>
        <v>5520</v>
      </c>
      <c r="M301" s="5">
        <f t="shared" si="63"/>
        <v>9.7125905605322152E-2</v>
      </c>
      <c r="N301" s="31">
        <f t="shared" si="64"/>
        <v>4520</v>
      </c>
      <c r="O301" s="6">
        <f t="shared" si="65"/>
        <v>7.9530632850734806E-2</v>
      </c>
      <c r="P301" s="4">
        <v>700</v>
      </c>
      <c r="Q301" s="7">
        <v>300</v>
      </c>
      <c r="R301" s="166" t="s">
        <v>28</v>
      </c>
    </row>
    <row r="302" spans="2:18" ht="18.95" customHeight="1" thickBot="1" x14ac:dyDescent="0.3">
      <c r="B302" s="103" t="s">
        <v>20</v>
      </c>
      <c r="C302" s="442"/>
      <c r="D302" s="310" t="s">
        <v>333</v>
      </c>
      <c r="E302" s="2" t="s">
        <v>39</v>
      </c>
      <c r="F302" s="19">
        <v>24</v>
      </c>
      <c r="G302" s="3">
        <f t="shared" si="51"/>
        <v>258.33384960000001</v>
      </c>
      <c r="H302" s="30">
        <f t="shared" si="61"/>
        <v>56833.446911999999</v>
      </c>
      <c r="I302" s="23" t="s">
        <v>40</v>
      </c>
      <c r="J302" s="45">
        <f t="shared" si="62"/>
        <v>13560</v>
      </c>
      <c r="K302" s="31">
        <v>460</v>
      </c>
      <c r="L302" s="31">
        <f t="shared" si="49"/>
        <v>5520</v>
      </c>
      <c r="M302" s="5">
        <f t="shared" si="63"/>
        <v>9.7125905605322152E-2</v>
      </c>
      <c r="N302" s="31">
        <f t="shared" si="64"/>
        <v>4520</v>
      </c>
      <c r="O302" s="6">
        <f t="shared" si="65"/>
        <v>7.9530632850734806E-2</v>
      </c>
      <c r="P302" s="4">
        <v>700</v>
      </c>
      <c r="Q302" s="7">
        <v>300</v>
      </c>
      <c r="R302" s="166" t="s">
        <v>28</v>
      </c>
    </row>
    <row r="303" spans="2:18" ht="18.95" customHeight="1" thickBot="1" x14ac:dyDescent="0.3">
      <c r="B303" s="103" t="s">
        <v>20</v>
      </c>
      <c r="C303" s="442"/>
      <c r="D303" s="310" t="s">
        <v>334</v>
      </c>
      <c r="E303" s="2" t="s">
        <v>39</v>
      </c>
      <c r="F303" s="19">
        <v>24</v>
      </c>
      <c r="G303" s="3">
        <f t="shared" si="51"/>
        <v>258.33384960000001</v>
      </c>
      <c r="H303" s="30">
        <f t="shared" si="61"/>
        <v>56833.446911999999</v>
      </c>
      <c r="I303" s="23" t="s">
        <v>40</v>
      </c>
      <c r="J303" s="45">
        <f t="shared" si="62"/>
        <v>13560</v>
      </c>
      <c r="K303" s="31">
        <v>460</v>
      </c>
      <c r="L303" s="31">
        <f t="shared" si="49"/>
        <v>5520</v>
      </c>
      <c r="M303" s="5">
        <f t="shared" si="63"/>
        <v>9.7125905605322152E-2</v>
      </c>
      <c r="N303" s="31">
        <f t="shared" si="64"/>
        <v>4520</v>
      </c>
      <c r="O303" s="6">
        <f t="shared" si="65"/>
        <v>7.9530632850734806E-2</v>
      </c>
      <c r="P303" s="4">
        <v>700</v>
      </c>
      <c r="Q303" s="7">
        <v>300</v>
      </c>
      <c r="R303" s="166" t="s">
        <v>28</v>
      </c>
    </row>
    <row r="304" spans="2:18" ht="18.95" customHeight="1" thickBot="1" x14ac:dyDescent="0.3">
      <c r="B304" s="103" t="s">
        <v>20</v>
      </c>
      <c r="C304" s="442"/>
      <c r="D304" s="310" t="s">
        <v>335</v>
      </c>
      <c r="E304" s="2" t="s">
        <v>39</v>
      </c>
      <c r="F304" s="19">
        <v>24</v>
      </c>
      <c r="G304" s="3">
        <f t="shared" si="51"/>
        <v>258.33384960000001</v>
      </c>
      <c r="H304" s="30">
        <f t="shared" si="61"/>
        <v>56833.446911999999</v>
      </c>
      <c r="I304" s="23" t="s">
        <v>40</v>
      </c>
      <c r="J304" s="45">
        <f t="shared" si="62"/>
        <v>13560</v>
      </c>
      <c r="K304" s="31">
        <v>460</v>
      </c>
      <c r="L304" s="31">
        <f t="shared" si="49"/>
        <v>5520</v>
      </c>
      <c r="M304" s="5">
        <f t="shared" si="63"/>
        <v>9.7125905605322152E-2</v>
      </c>
      <c r="N304" s="31">
        <f t="shared" si="64"/>
        <v>4520</v>
      </c>
      <c r="O304" s="6">
        <f t="shared" si="65"/>
        <v>7.9530632850734806E-2</v>
      </c>
      <c r="P304" s="4">
        <v>700</v>
      </c>
      <c r="Q304" s="7">
        <v>300</v>
      </c>
      <c r="R304" s="167" t="s">
        <v>33</v>
      </c>
    </row>
    <row r="305" spans="2:18" ht="18.95" customHeight="1" thickBot="1" x14ac:dyDescent="0.3">
      <c r="B305" s="103" t="s">
        <v>20</v>
      </c>
      <c r="C305" s="442"/>
      <c r="D305" s="310" t="s">
        <v>336</v>
      </c>
      <c r="E305" s="2" t="s">
        <v>39</v>
      </c>
      <c r="F305" s="19">
        <v>24</v>
      </c>
      <c r="G305" s="3">
        <f t="shared" si="51"/>
        <v>258.33384960000001</v>
      </c>
      <c r="H305" s="30">
        <f t="shared" si="61"/>
        <v>56833.446911999999</v>
      </c>
      <c r="I305" s="23" t="s">
        <v>40</v>
      </c>
      <c r="J305" s="45">
        <f t="shared" si="62"/>
        <v>13560</v>
      </c>
      <c r="K305" s="31">
        <v>460</v>
      </c>
      <c r="L305" s="31">
        <f t="shared" si="49"/>
        <v>5520</v>
      </c>
      <c r="M305" s="5">
        <f t="shared" si="63"/>
        <v>9.7125905605322152E-2</v>
      </c>
      <c r="N305" s="31">
        <f t="shared" si="64"/>
        <v>4520</v>
      </c>
      <c r="O305" s="6">
        <f t="shared" si="65"/>
        <v>7.9530632850734806E-2</v>
      </c>
      <c r="P305" s="4">
        <v>700</v>
      </c>
      <c r="Q305" s="7">
        <v>300</v>
      </c>
      <c r="R305" s="167" t="s">
        <v>33</v>
      </c>
    </row>
    <row r="306" spans="2:18" ht="18.95" customHeight="1" thickBot="1" x14ac:dyDescent="0.3">
      <c r="B306" s="103" t="s">
        <v>20</v>
      </c>
      <c r="C306" s="442"/>
      <c r="D306" s="310" t="s">
        <v>337</v>
      </c>
      <c r="E306" s="2" t="s">
        <v>39</v>
      </c>
      <c r="F306" s="19">
        <v>24</v>
      </c>
      <c r="G306" s="3">
        <f t="shared" si="51"/>
        <v>258.33384960000001</v>
      </c>
      <c r="H306" s="30">
        <f t="shared" si="61"/>
        <v>56833.446911999999</v>
      </c>
      <c r="I306" s="23" t="s">
        <v>40</v>
      </c>
      <c r="J306" s="45">
        <f t="shared" si="62"/>
        <v>13560</v>
      </c>
      <c r="K306" s="31">
        <v>460</v>
      </c>
      <c r="L306" s="31">
        <f t="shared" si="49"/>
        <v>5520</v>
      </c>
      <c r="M306" s="5">
        <f t="shared" si="63"/>
        <v>9.7125905605322152E-2</v>
      </c>
      <c r="N306" s="31">
        <f t="shared" si="64"/>
        <v>4520</v>
      </c>
      <c r="O306" s="6">
        <f t="shared" si="65"/>
        <v>7.9530632850734806E-2</v>
      </c>
      <c r="P306" s="4">
        <v>700</v>
      </c>
      <c r="Q306" s="7">
        <v>300</v>
      </c>
      <c r="R306" s="167" t="s">
        <v>33</v>
      </c>
    </row>
    <row r="307" spans="2:18" ht="18.95" customHeight="1" thickBot="1" x14ac:dyDescent="0.3">
      <c r="B307" s="103" t="s">
        <v>20</v>
      </c>
      <c r="C307" s="442"/>
      <c r="D307" s="310" t="s">
        <v>338</v>
      </c>
      <c r="E307" s="2" t="s">
        <v>39</v>
      </c>
      <c r="F307" s="19">
        <v>24</v>
      </c>
      <c r="G307" s="3">
        <f t="shared" si="51"/>
        <v>258.33384960000001</v>
      </c>
      <c r="H307" s="30">
        <f t="shared" si="61"/>
        <v>56833.446911999999</v>
      </c>
      <c r="I307" s="23" t="s">
        <v>40</v>
      </c>
      <c r="J307" s="45">
        <f t="shared" si="62"/>
        <v>13560</v>
      </c>
      <c r="K307" s="31">
        <v>460</v>
      </c>
      <c r="L307" s="31">
        <f t="shared" si="49"/>
        <v>5520</v>
      </c>
      <c r="M307" s="5">
        <f t="shared" si="63"/>
        <v>9.7125905605322152E-2</v>
      </c>
      <c r="N307" s="31">
        <f t="shared" si="64"/>
        <v>4520</v>
      </c>
      <c r="O307" s="6">
        <f t="shared" si="65"/>
        <v>7.9530632850734806E-2</v>
      </c>
      <c r="P307" s="4">
        <v>700</v>
      </c>
      <c r="Q307" s="7">
        <v>300</v>
      </c>
      <c r="R307" s="167" t="s">
        <v>33</v>
      </c>
    </row>
    <row r="308" spans="2:18" ht="18.95" customHeight="1" thickBot="1" x14ac:dyDescent="0.3">
      <c r="B308" s="103" t="s">
        <v>20</v>
      </c>
      <c r="C308" s="442"/>
      <c r="D308" s="310" t="s">
        <v>339</v>
      </c>
      <c r="E308" s="2" t="s">
        <v>39</v>
      </c>
      <c r="F308" s="19">
        <v>24</v>
      </c>
      <c r="G308" s="3">
        <f t="shared" si="51"/>
        <v>258.33384960000001</v>
      </c>
      <c r="H308" s="30">
        <f t="shared" si="61"/>
        <v>56833.446911999999</v>
      </c>
      <c r="I308" s="23" t="s">
        <v>40</v>
      </c>
      <c r="J308" s="45">
        <f t="shared" si="62"/>
        <v>13560</v>
      </c>
      <c r="K308" s="31">
        <v>460</v>
      </c>
      <c r="L308" s="31">
        <f t="shared" si="49"/>
        <v>5520</v>
      </c>
      <c r="M308" s="5">
        <f t="shared" si="63"/>
        <v>9.7125905605322152E-2</v>
      </c>
      <c r="N308" s="31">
        <f t="shared" si="64"/>
        <v>4520</v>
      </c>
      <c r="O308" s="6">
        <f t="shared" si="65"/>
        <v>7.9530632850734806E-2</v>
      </c>
      <c r="P308" s="4">
        <v>700</v>
      </c>
      <c r="Q308" s="7">
        <v>300</v>
      </c>
      <c r="R308" s="167" t="s">
        <v>33</v>
      </c>
    </row>
    <row r="309" spans="2:18" ht="18.95" customHeight="1" thickBot="1" x14ac:dyDescent="0.3">
      <c r="B309" s="103" t="s">
        <v>20</v>
      </c>
      <c r="C309" s="442"/>
      <c r="D309" s="310" t="s">
        <v>340</v>
      </c>
      <c r="E309" s="2" t="s">
        <v>39</v>
      </c>
      <c r="F309" s="19">
        <v>24</v>
      </c>
      <c r="G309" s="3">
        <f t="shared" si="51"/>
        <v>258.33384960000001</v>
      </c>
      <c r="H309" s="30">
        <f t="shared" si="61"/>
        <v>56833.446911999999</v>
      </c>
      <c r="I309" s="23" t="s">
        <v>40</v>
      </c>
      <c r="J309" s="45">
        <f t="shared" si="62"/>
        <v>13560</v>
      </c>
      <c r="K309" s="31">
        <v>460</v>
      </c>
      <c r="L309" s="31">
        <f t="shared" si="49"/>
        <v>5520</v>
      </c>
      <c r="M309" s="5">
        <f t="shared" si="63"/>
        <v>9.7125905605322152E-2</v>
      </c>
      <c r="N309" s="31">
        <f t="shared" si="64"/>
        <v>4520</v>
      </c>
      <c r="O309" s="6">
        <f t="shared" si="65"/>
        <v>7.9530632850734806E-2</v>
      </c>
      <c r="P309" s="4">
        <v>700</v>
      </c>
      <c r="Q309" s="7">
        <v>300</v>
      </c>
      <c r="R309" s="167" t="s">
        <v>33</v>
      </c>
    </row>
    <row r="310" spans="2:18" ht="18.95" customHeight="1" thickBot="1" x14ac:dyDescent="0.3">
      <c r="B310" s="103" t="s">
        <v>20</v>
      </c>
      <c r="C310" s="442"/>
      <c r="D310" s="310" t="s">
        <v>341</v>
      </c>
      <c r="E310" s="2" t="s">
        <v>39</v>
      </c>
      <c r="F310" s="19">
        <v>24</v>
      </c>
      <c r="G310" s="3">
        <f t="shared" si="51"/>
        <v>258.33384960000001</v>
      </c>
      <c r="H310" s="30">
        <f t="shared" si="61"/>
        <v>56833.446911999999</v>
      </c>
      <c r="I310" s="23" t="s">
        <v>40</v>
      </c>
      <c r="J310" s="45">
        <f t="shared" si="62"/>
        <v>13560</v>
      </c>
      <c r="K310" s="31">
        <v>460</v>
      </c>
      <c r="L310" s="31">
        <f t="shared" si="49"/>
        <v>5520</v>
      </c>
      <c r="M310" s="5">
        <f t="shared" si="63"/>
        <v>9.7125905605322152E-2</v>
      </c>
      <c r="N310" s="31">
        <f t="shared" si="64"/>
        <v>4520</v>
      </c>
      <c r="O310" s="6">
        <f t="shared" si="65"/>
        <v>7.9530632850734806E-2</v>
      </c>
      <c r="P310" s="4">
        <v>700</v>
      </c>
      <c r="Q310" s="7">
        <v>300</v>
      </c>
      <c r="R310" s="167" t="s">
        <v>33</v>
      </c>
    </row>
    <row r="311" spans="2:18" ht="18.95" customHeight="1" thickBot="1" x14ac:dyDescent="0.3">
      <c r="B311" s="103" t="s">
        <v>20</v>
      </c>
      <c r="C311" s="442"/>
      <c r="D311" s="310" t="s">
        <v>342</v>
      </c>
      <c r="E311" s="2" t="s">
        <v>39</v>
      </c>
      <c r="F311" s="19">
        <v>24</v>
      </c>
      <c r="G311" s="3">
        <f t="shared" si="51"/>
        <v>258.33384960000001</v>
      </c>
      <c r="H311" s="30">
        <f t="shared" si="61"/>
        <v>56833.446911999999</v>
      </c>
      <c r="I311" s="23" t="s">
        <v>40</v>
      </c>
      <c r="J311" s="45">
        <f t="shared" si="62"/>
        <v>13560</v>
      </c>
      <c r="K311" s="31">
        <v>460</v>
      </c>
      <c r="L311" s="31">
        <f t="shared" si="49"/>
        <v>5520</v>
      </c>
      <c r="M311" s="5">
        <f t="shared" si="63"/>
        <v>9.7125905605322152E-2</v>
      </c>
      <c r="N311" s="31">
        <f t="shared" si="64"/>
        <v>4520</v>
      </c>
      <c r="O311" s="6">
        <f t="shared" si="65"/>
        <v>7.9530632850734806E-2</v>
      </c>
      <c r="P311" s="4">
        <v>700</v>
      </c>
      <c r="Q311" s="7">
        <v>300</v>
      </c>
      <c r="R311" s="166" t="s">
        <v>28</v>
      </c>
    </row>
    <row r="312" spans="2:18" ht="18.95" customHeight="1" thickBot="1" x14ac:dyDescent="0.3">
      <c r="B312" s="103" t="s">
        <v>20</v>
      </c>
      <c r="C312" s="442"/>
      <c r="D312" s="310" t="s">
        <v>343</v>
      </c>
      <c r="E312" s="2" t="s">
        <v>39</v>
      </c>
      <c r="F312" s="19">
        <v>24</v>
      </c>
      <c r="G312" s="3">
        <f t="shared" si="51"/>
        <v>258.33384960000001</v>
      </c>
      <c r="H312" s="30">
        <f t="shared" si="61"/>
        <v>56833.446911999999</v>
      </c>
      <c r="I312" s="23" t="s">
        <v>40</v>
      </c>
      <c r="J312" s="45">
        <f t="shared" si="62"/>
        <v>13560</v>
      </c>
      <c r="K312" s="31">
        <v>460</v>
      </c>
      <c r="L312" s="31">
        <f t="shared" si="49"/>
        <v>5520</v>
      </c>
      <c r="M312" s="5">
        <f t="shared" si="63"/>
        <v>9.7125905605322152E-2</v>
      </c>
      <c r="N312" s="31">
        <f t="shared" si="64"/>
        <v>4520</v>
      </c>
      <c r="O312" s="6">
        <f t="shared" si="65"/>
        <v>7.9530632850734806E-2</v>
      </c>
      <c r="P312" s="4">
        <v>700</v>
      </c>
      <c r="Q312" s="7">
        <v>300</v>
      </c>
      <c r="R312" s="166" t="s">
        <v>28</v>
      </c>
    </row>
    <row r="313" spans="2:18" ht="18.95" customHeight="1" thickBot="1" x14ac:dyDescent="0.3">
      <c r="B313" s="103" t="s">
        <v>20</v>
      </c>
      <c r="C313" s="442"/>
      <c r="D313" s="310" t="s">
        <v>344</v>
      </c>
      <c r="E313" s="2" t="s">
        <v>39</v>
      </c>
      <c r="F313" s="19">
        <v>24</v>
      </c>
      <c r="G313" s="3">
        <f t="shared" si="51"/>
        <v>258.33384960000001</v>
      </c>
      <c r="H313" s="30">
        <f t="shared" si="61"/>
        <v>56833.446911999999</v>
      </c>
      <c r="I313" s="23" t="s">
        <v>40</v>
      </c>
      <c r="J313" s="45">
        <f t="shared" si="62"/>
        <v>13560</v>
      </c>
      <c r="K313" s="31">
        <v>460</v>
      </c>
      <c r="L313" s="31">
        <f t="shared" si="49"/>
        <v>5520</v>
      </c>
      <c r="M313" s="5">
        <f t="shared" si="63"/>
        <v>9.7125905605322152E-2</v>
      </c>
      <c r="N313" s="31">
        <f t="shared" si="64"/>
        <v>4520</v>
      </c>
      <c r="O313" s="6">
        <f t="shared" si="65"/>
        <v>7.9530632850734806E-2</v>
      </c>
      <c r="P313" s="4">
        <v>700</v>
      </c>
      <c r="Q313" s="7">
        <v>300</v>
      </c>
      <c r="R313" s="166" t="s">
        <v>28</v>
      </c>
    </row>
    <row r="314" spans="2:18" ht="18.95" customHeight="1" thickBot="1" x14ac:dyDescent="0.3">
      <c r="B314" s="103" t="s">
        <v>20</v>
      </c>
      <c r="C314" s="442"/>
      <c r="D314" s="310" t="s">
        <v>345</v>
      </c>
      <c r="E314" s="2" t="s">
        <v>39</v>
      </c>
      <c r="F314" s="19">
        <v>24</v>
      </c>
      <c r="G314" s="3">
        <f t="shared" si="51"/>
        <v>258.33384960000001</v>
      </c>
      <c r="H314" s="30">
        <f t="shared" si="61"/>
        <v>56833.446911999999</v>
      </c>
      <c r="I314" s="23" t="s">
        <v>40</v>
      </c>
      <c r="J314" s="45">
        <f t="shared" si="62"/>
        <v>13560</v>
      </c>
      <c r="K314" s="31">
        <v>460</v>
      </c>
      <c r="L314" s="31">
        <f t="shared" si="49"/>
        <v>5520</v>
      </c>
      <c r="M314" s="5">
        <f t="shared" si="63"/>
        <v>9.7125905605322152E-2</v>
      </c>
      <c r="N314" s="31">
        <f t="shared" si="64"/>
        <v>4520</v>
      </c>
      <c r="O314" s="6">
        <f t="shared" si="65"/>
        <v>7.9530632850734806E-2</v>
      </c>
      <c r="P314" s="4">
        <v>700</v>
      </c>
      <c r="Q314" s="7">
        <v>300</v>
      </c>
      <c r="R314" s="166" t="s">
        <v>28</v>
      </c>
    </row>
    <row r="315" spans="2:18" ht="18.95" customHeight="1" thickBot="1" x14ac:dyDescent="0.3">
      <c r="B315" s="103" t="s">
        <v>20</v>
      </c>
      <c r="C315" s="442"/>
      <c r="D315" s="310" t="s">
        <v>346</v>
      </c>
      <c r="E315" s="2" t="s">
        <v>39</v>
      </c>
      <c r="F315" s="19">
        <v>24</v>
      </c>
      <c r="G315" s="3">
        <f t="shared" si="51"/>
        <v>258.33384960000001</v>
      </c>
      <c r="H315" s="30">
        <f t="shared" si="61"/>
        <v>56833.446911999999</v>
      </c>
      <c r="I315" s="23" t="s">
        <v>40</v>
      </c>
      <c r="J315" s="45">
        <f t="shared" si="62"/>
        <v>13560</v>
      </c>
      <c r="K315" s="31">
        <v>460</v>
      </c>
      <c r="L315" s="31">
        <f t="shared" si="49"/>
        <v>5520</v>
      </c>
      <c r="M315" s="5">
        <f t="shared" si="63"/>
        <v>9.7125905605322152E-2</v>
      </c>
      <c r="N315" s="31">
        <f t="shared" si="64"/>
        <v>4520</v>
      </c>
      <c r="O315" s="6">
        <f t="shared" si="65"/>
        <v>7.9530632850734806E-2</v>
      </c>
      <c r="P315" s="4">
        <v>700</v>
      </c>
      <c r="Q315" s="7">
        <v>300</v>
      </c>
      <c r="R315" s="166" t="s">
        <v>28</v>
      </c>
    </row>
    <row r="316" spans="2:18" ht="18.95" customHeight="1" thickBot="1" x14ac:dyDescent="0.3">
      <c r="B316" s="103" t="s">
        <v>20</v>
      </c>
      <c r="C316" s="442"/>
      <c r="D316" s="310" t="s">
        <v>347</v>
      </c>
      <c r="E316" s="2" t="s">
        <v>39</v>
      </c>
      <c r="F316" s="19">
        <v>24</v>
      </c>
      <c r="G316" s="3">
        <f t="shared" si="51"/>
        <v>258.33384960000001</v>
      </c>
      <c r="H316" s="30">
        <f t="shared" si="61"/>
        <v>56833.446911999999</v>
      </c>
      <c r="I316" s="23" t="s">
        <v>40</v>
      </c>
      <c r="J316" s="45">
        <f t="shared" si="62"/>
        <v>13560</v>
      </c>
      <c r="K316" s="31">
        <v>460</v>
      </c>
      <c r="L316" s="31">
        <f t="shared" si="49"/>
        <v>5520</v>
      </c>
      <c r="M316" s="5">
        <f t="shared" si="63"/>
        <v>9.7125905605322152E-2</v>
      </c>
      <c r="N316" s="31">
        <f t="shared" si="64"/>
        <v>4520</v>
      </c>
      <c r="O316" s="6">
        <f t="shared" si="65"/>
        <v>7.9530632850734806E-2</v>
      </c>
      <c r="P316" s="4">
        <v>700</v>
      </c>
      <c r="Q316" s="7">
        <v>300</v>
      </c>
      <c r="R316" s="166" t="s">
        <v>28</v>
      </c>
    </row>
    <row r="317" spans="2:18" ht="18.95" customHeight="1" thickBot="1" x14ac:dyDescent="0.3">
      <c r="B317" s="103" t="s">
        <v>20</v>
      </c>
      <c r="C317" s="442"/>
      <c r="D317" s="310" t="s">
        <v>348</v>
      </c>
      <c r="E317" s="2" t="s">
        <v>39</v>
      </c>
      <c r="F317" s="19">
        <v>24</v>
      </c>
      <c r="G317" s="3">
        <f t="shared" si="51"/>
        <v>258.33384960000001</v>
      </c>
      <c r="H317" s="30">
        <f t="shared" si="61"/>
        <v>56833.446911999999</v>
      </c>
      <c r="I317" s="23" t="s">
        <v>40</v>
      </c>
      <c r="J317" s="45">
        <f t="shared" si="62"/>
        <v>13560</v>
      </c>
      <c r="K317" s="31">
        <v>460</v>
      </c>
      <c r="L317" s="31">
        <f t="shared" si="49"/>
        <v>5520</v>
      </c>
      <c r="M317" s="5">
        <f t="shared" si="63"/>
        <v>9.7125905605322152E-2</v>
      </c>
      <c r="N317" s="31">
        <f t="shared" si="64"/>
        <v>4520</v>
      </c>
      <c r="O317" s="6">
        <f t="shared" si="65"/>
        <v>7.9530632850734806E-2</v>
      </c>
      <c r="P317" s="4">
        <v>700</v>
      </c>
      <c r="Q317" s="7">
        <v>300</v>
      </c>
      <c r="R317" s="166" t="s">
        <v>28</v>
      </c>
    </row>
    <row r="318" spans="2:18" ht="18.95" customHeight="1" thickBot="1" x14ac:dyDescent="0.3">
      <c r="B318" s="103" t="s">
        <v>20</v>
      </c>
      <c r="C318" s="442"/>
      <c r="D318" s="310" t="s">
        <v>349</v>
      </c>
      <c r="E318" s="2" t="s">
        <v>39</v>
      </c>
      <c r="F318" s="19">
        <v>24</v>
      </c>
      <c r="G318" s="3">
        <f t="shared" si="51"/>
        <v>258.33384960000001</v>
      </c>
      <c r="H318" s="30">
        <f t="shared" si="61"/>
        <v>56833.446911999999</v>
      </c>
      <c r="I318" s="23" t="s">
        <v>40</v>
      </c>
      <c r="J318" s="45">
        <f t="shared" si="62"/>
        <v>13560</v>
      </c>
      <c r="K318" s="31">
        <v>460</v>
      </c>
      <c r="L318" s="31">
        <f t="shared" si="49"/>
        <v>5520</v>
      </c>
      <c r="M318" s="5">
        <f t="shared" si="63"/>
        <v>9.7125905605322152E-2</v>
      </c>
      <c r="N318" s="31">
        <f t="shared" si="64"/>
        <v>4520</v>
      </c>
      <c r="O318" s="6">
        <f t="shared" si="65"/>
        <v>7.9530632850734806E-2</v>
      </c>
      <c r="P318" s="4">
        <v>700</v>
      </c>
      <c r="Q318" s="7">
        <v>300</v>
      </c>
      <c r="R318" s="167" t="s">
        <v>33</v>
      </c>
    </row>
    <row r="319" spans="2:18" ht="18.95" customHeight="1" thickBot="1" x14ac:dyDescent="0.3">
      <c r="B319" s="103" t="s">
        <v>20</v>
      </c>
      <c r="C319" s="442"/>
      <c r="D319" s="310" t="s">
        <v>350</v>
      </c>
      <c r="E319" s="2" t="s">
        <v>39</v>
      </c>
      <c r="F319" s="19">
        <v>24</v>
      </c>
      <c r="G319" s="3">
        <f t="shared" si="51"/>
        <v>258.33384960000001</v>
      </c>
      <c r="H319" s="30">
        <f t="shared" si="61"/>
        <v>56833.446911999999</v>
      </c>
      <c r="I319" s="23" t="s">
        <v>40</v>
      </c>
      <c r="J319" s="45">
        <f t="shared" si="62"/>
        <v>13560</v>
      </c>
      <c r="K319" s="31">
        <v>460</v>
      </c>
      <c r="L319" s="31">
        <f t="shared" si="49"/>
        <v>5520</v>
      </c>
      <c r="M319" s="5">
        <f t="shared" si="63"/>
        <v>9.7125905605322152E-2</v>
      </c>
      <c r="N319" s="31">
        <f t="shared" si="64"/>
        <v>4520</v>
      </c>
      <c r="O319" s="6">
        <f t="shared" si="65"/>
        <v>7.9530632850734806E-2</v>
      </c>
      <c r="P319" s="4">
        <v>700</v>
      </c>
      <c r="Q319" s="7">
        <v>300</v>
      </c>
      <c r="R319" s="167" t="s">
        <v>33</v>
      </c>
    </row>
    <row r="320" spans="2:18" ht="18.95" customHeight="1" thickBot="1" x14ac:dyDescent="0.3">
      <c r="B320" s="103" t="s">
        <v>20</v>
      </c>
      <c r="C320" s="442"/>
      <c r="D320" s="310" t="s">
        <v>351</v>
      </c>
      <c r="E320" s="2" t="s">
        <v>39</v>
      </c>
      <c r="F320" s="19">
        <v>24</v>
      </c>
      <c r="G320" s="3">
        <f t="shared" si="51"/>
        <v>258.33384960000001</v>
      </c>
      <c r="H320" s="30">
        <f t="shared" si="61"/>
        <v>56833.446911999999</v>
      </c>
      <c r="I320" s="23" t="s">
        <v>40</v>
      </c>
      <c r="J320" s="45">
        <f t="shared" si="62"/>
        <v>13560</v>
      </c>
      <c r="K320" s="31">
        <v>460</v>
      </c>
      <c r="L320" s="31">
        <f t="shared" si="49"/>
        <v>5520</v>
      </c>
      <c r="M320" s="5">
        <f t="shared" si="63"/>
        <v>9.7125905605322152E-2</v>
      </c>
      <c r="N320" s="31">
        <f t="shared" si="64"/>
        <v>4520</v>
      </c>
      <c r="O320" s="6">
        <f t="shared" si="65"/>
        <v>7.9530632850734806E-2</v>
      </c>
      <c r="P320" s="4">
        <v>700</v>
      </c>
      <c r="Q320" s="7">
        <v>300</v>
      </c>
      <c r="R320" s="167" t="s">
        <v>33</v>
      </c>
    </row>
    <row r="321" spans="2:18" ht="18.95" customHeight="1" thickBot="1" x14ac:dyDescent="0.3">
      <c r="B321" s="103" t="s">
        <v>20</v>
      </c>
      <c r="C321" s="442"/>
      <c r="D321" s="310" t="s">
        <v>352</v>
      </c>
      <c r="E321" s="2" t="s">
        <v>39</v>
      </c>
      <c r="F321" s="19">
        <v>24</v>
      </c>
      <c r="G321" s="3">
        <f t="shared" si="51"/>
        <v>258.33384960000001</v>
      </c>
      <c r="H321" s="30">
        <f t="shared" si="61"/>
        <v>56833.446911999999</v>
      </c>
      <c r="I321" s="23" t="s">
        <v>40</v>
      </c>
      <c r="J321" s="45">
        <f t="shared" si="62"/>
        <v>13560</v>
      </c>
      <c r="K321" s="31">
        <v>460</v>
      </c>
      <c r="L321" s="31">
        <f t="shared" si="49"/>
        <v>5520</v>
      </c>
      <c r="M321" s="5">
        <f t="shared" si="63"/>
        <v>9.7125905605322152E-2</v>
      </c>
      <c r="N321" s="31">
        <f t="shared" si="64"/>
        <v>4520</v>
      </c>
      <c r="O321" s="6">
        <f t="shared" si="65"/>
        <v>7.9530632850734806E-2</v>
      </c>
      <c r="P321" s="4">
        <v>700</v>
      </c>
      <c r="Q321" s="7">
        <v>300</v>
      </c>
      <c r="R321" s="167" t="s">
        <v>33</v>
      </c>
    </row>
    <row r="322" spans="2:18" ht="18.95" customHeight="1" thickBot="1" x14ac:dyDescent="0.3">
      <c r="B322" s="103" t="s">
        <v>20</v>
      </c>
      <c r="C322" s="442"/>
      <c r="D322" s="310" t="s">
        <v>353</v>
      </c>
      <c r="E322" s="2" t="s">
        <v>39</v>
      </c>
      <c r="F322" s="19">
        <v>24</v>
      </c>
      <c r="G322" s="3">
        <f t="shared" si="51"/>
        <v>258.33384960000001</v>
      </c>
      <c r="H322" s="30">
        <f t="shared" si="61"/>
        <v>56833.446911999999</v>
      </c>
      <c r="I322" s="23" t="s">
        <v>40</v>
      </c>
      <c r="J322" s="45">
        <f t="shared" si="62"/>
        <v>13560</v>
      </c>
      <c r="K322" s="31">
        <v>460</v>
      </c>
      <c r="L322" s="31">
        <f t="shared" si="49"/>
        <v>5520</v>
      </c>
      <c r="M322" s="5">
        <f t="shared" si="63"/>
        <v>9.7125905605322152E-2</v>
      </c>
      <c r="N322" s="31">
        <f t="shared" si="64"/>
        <v>4520</v>
      </c>
      <c r="O322" s="6">
        <f t="shared" si="65"/>
        <v>7.9530632850734806E-2</v>
      </c>
      <c r="P322" s="4">
        <v>700</v>
      </c>
      <c r="Q322" s="7">
        <v>300</v>
      </c>
      <c r="R322" s="167" t="s">
        <v>33</v>
      </c>
    </row>
    <row r="323" spans="2:18" ht="18.95" customHeight="1" thickBot="1" x14ac:dyDescent="0.3">
      <c r="B323" s="103" t="s">
        <v>20</v>
      </c>
      <c r="C323" s="442"/>
      <c r="D323" s="310" t="s">
        <v>354</v>
      </c>
      <c r="E323" s="2" t="s">
        <v>39</v>
      </c>
      <c r="F323" s="19">
        <v>24</v>
      </c>
      <c r="G323" s="3">
        <f t="shared" si="51"/>
        <v>258.33384960000001</v>
      </c>
      <c r="H323" s="30">
        <f t="shared" si="61"/>
        <v>56833.446911999999</v>
      </c>
      <c r="I323" s="23" t="s">
        <v>40</v>
      </c>
      <c r="J323" s="45">
        <f t="shared" si="62"/>
        <v>13560</v>
      </c>
      <c r="K323" s="31">
        <v>460</v>
      </c>
      <c r="L323" s="31">
        <f t="shared" si="49"/>
        <v>5520</v>
      </c>
      <c r="M323" s="5">
        <f t="shared" si="63"/>
        <v>9.7125905605322152E-2</v>
      </c>
      <c r="N323" s="31">
        <f t="shared" si="64"/>
        <v>4520</v>
      </c>
      <c r="O323" s="6">
        <f t="shared" si="65"/>
        <v>7.9530632850734806E-2</v>
      </c>
      <c r="P323" s="4">
        <v>700</v>
      </c>
      <c r="Q323" s="7">
        <v>300</v>
      </c>
      <c r="R323" s="167" t="s">
        <v>33</v>
      </c>
    </row>
    <row r="324" spans="2:18" ht="18.95" customHeight="1" thickBot="1" x14ac:dyDescent="0.3">
      <c r="B324" s="103" t="s">
        <v>20</v>
      </c>
      <c r="C324" s="442"/>
      <c r="D324" s="310" t="s">
        <v>355</v>
      </c>
      <c r="E324" s="2" t="s">
        <v>39</v>
      </c>
      <c r="F324" s="19">
        <v>24</v>
      </c>
      <c r="G324" s="3">
        <f t="shared" si="51"/>
        <v>258.33384960000001</v>
      </c>
      <c r="H324" s="30">
        <f t="shared" si="61"/>
        <v>56833.446911999999</v>
      </c>
      <c r="I324" s="23" t="s">
        <v>40</v>
      </c>
      <c r="J324" s="45">
        <f t="shared" si="62"/>
        <v>13560</v>
      </c>
      <c r="K324" s="31">
        <v>460</v>
      </c>
      <c r="L324" s="31">
        <f t="shared" ref="L324:L389" si="66">K324*12</f>
        <v>5520</v>
      </c>
      <c r="M324" s="5">
        <f t="shared" si="63"/>
        <v>9.7125905605322152E-2</v>
      </c>
      <c r="N324" s="31">
        <f t="shared" si="64"/>
        <v>4520</v>
      </c>
      <c r="O324" s="6">
        <f t="shared" si="65"/>
        <v>7.9530632850734806E-2</v>
      </c>
      <c r="P324" s="4">
        <v>700</v>
      </c>
      <c r="Q324" s="7">
        <v>300</v>
      </c>
      <c r="R324" s="167" t="s">
        <v>33</v>
      </c>
    </row>
    <row r="325" spans="2:18" ht="18.95" customHeight="1" thickBot="1" x14ac:dyDescent="0.3">
      <c r="B325" s="103" t="s">
        <v>20</v>
      </c>
      <c r="C325" s="442"/>
      <c r="D325" s="310" t="s">
        <v>356</v>
      </c>
      <c r="E325" s="2" t="s">
        <v>39</v>
      </c>
      <c r="F325" s="19">
        <v>24</v>
      </c>
      <c r="G325" s="3">
        <f t="shared" si="51"/>
        <v>258.33384960000001</v>
      </c>
      <c r="H325" s="30">
        <f t="shared" si="61"/>
        <v>56833.446911999999</v>
      </c>
      <c r="I325" s="23" t="s">
        <v>40</v>
      </c>
      <c r="J325" s="45">
        <f t="shared" si="62"/>
        <v>13560</v>
      </c>
      <c r="K325" s="31">
        <v>460</v>
      </c>
      <c r="L325" s="31">
        <f t="shared" si="66"/>
        <v>5520</v>
      </c>
      <c r="M325" s="5">
        <f t="shared" si="63"/>
        <v>9.7125905605322152E-2</v>
      </c>
      <c r="N325" s="31">
        <f t="shared" si="64"/>
        <v>4520</v>
      </c>
      <c r="O325" s="6">
        <f t="shared" si="65"/>
        <v>7.9530632850734806E-2</v>
      </c>
      <c r="P325" s="4">
        <v>700</v>
      </c>
      <c r="Q325" s="7">
        <v>300</v>
      </c>
      <c r="R325" s="167" t="s">
        <v>33</v>
      </c>
    </row>
    <row r="326" spans="2:18" ht="18.95" customHeight="1" thickBot="1" x14ac:dyDescent="0.3">
      <c r="B326" s="103" t="s">
        <v>20</v>
      </c>
      <c r="C326" s="442"/>
      <c r="D326" s="310" t="s">
        <v>357</v>
      </c>
      <c r="E326" s="2" t="s">
        <v>39</v>
      </c>
      <c r="F326" s="19">
        <v>24</v>
      </c>
      <c r="G326" s="3">
        <f t="shared" si="51"/>
        <v>258.33384960000001</v>
      </c>
      <c r="H326" s="30">
        <f t="shared" si="61"/>
        <v>56833.446911999999</v>
      </c>
      <c r="I326" s="23" t="s">
        <v>40</v>
      </c>
      <c r="J326" s="45">
        <f t="shared" si="62"/>
        <v>13560</v>
      </c>
      <c r="K326" s="31">
        <v>460</v>
      </c>
      <c r="L326" s="31">
        <f t="shared" si="66"/>
        <v>5520</v>
      </c>
      <c r="M326" s="5">
        <f t="shared" si="63"/>
        <v>9.7125905605322152E-2</v>
      </c>
      <c r="N326" s="31">
        <f t="shared" si="64"/>
        <v>4520</v>
      </c>
      <c r="O326" s="6">
        <f t="shared" si="65"/>
        <v>7.9530632850734806E-2</v>
      </c>
      <c r="P326" s="4">
        <v>700</v>
      </c>
      <c r="Q326" s="7">
        <v>300</v>
      </c>
      <c r="R326" s="167" t="s">
        <v>33</v>
      </c>
    </row>
    <row r="327" spans="2:18" ht="18.95" customHeight="1" thickBot="1" x14ac:dyDescent="0.3">
      <c r="B327" s="103" t="s">
        <v>20</v>
      </c>
      <c r="C327" s="442"/>
      <c r="D327" s="310" t="s">
        <v>358</v>
      </c>
      <c r="E327" s="2" t="s">
        <v>39</v>
      </c>
      <c r="F327" s="19">
        <v>24</v>
      </c>
      <c r="G327" s="3">
        <f t="shared" si="51"/>
        <v>258.33384960000001</v>
      </c>
      <c r="H327" s="30">
        <f t="shared" si="61"/>
        <v>56833.446911999999</v>
      </c>
      <c r="I327" s="23" t="s">
        <v>40</v>
      </c>
      <c r="J327" s="45">
        <f t="shared" si="62"/>
        <v>13560</v>
      </c>
      <c r="K327" s="31">
        <v>460</v>
      </c>
      <c r="L327" s="31">
        <f t="shared" si="66"/>
        <v>5520</v>
      </c>
      <c r="M327" s="5">
        <f t="shared" si="63"/>
        <v>9.7125905605322152E-2</v>
      </c>
      <c r="N327" s="31">
        <f t="shared" si="64"/>
        <v>4520</v>
      </c>
      <c r="O327" s="6">
        <f t="shared" si="65"/>
        <v>7.9530632850734806E-2</v>
      </c>
      <c r="P327" s="4">
        <v>700</v>
      </c>
      <c r="Q327" s="7">
        <v>300</v>
      </c>
      <c r="R327" s="167" t="s">
        <v>33</v>
      </c>
    </row>
    <row r="328" spans="2:18" ht="18.95" customHeight="1" thickBot="1" x14ac:dyDescent="0.3">
      <c r="B328" s="103" t="s">
        <v>20</v>
      </c>
      <c r="C328" s="442"/>
      <c r="D328" s="310" t="s">
        <v>359</v>
      </c>
      <c r="E328" s="2" t="s">
        <v>39</v>
      </c>
      <c r="F328" s="19">
        <v>24</v>
      </c>
      <c r="G328" s="3">
        <f t="shared" ref="G328:G393" si="67">F328*10.7639104</f>
        <v>258.33384960000001</v>
      </c>
      <c r="H328" s="30">
        <f t="shared" si="61"/>
        <v>56833.446911999999</v>
      </c>
      <c r="I328" s="23" t="s">
        <v>40</v>
      </c>
      <c r="J328" s="45">
        <f t="shared" si="62"/>
        <v>13560</v>
      </c>
      <c r="K328" s="31">
        <v>460</v>
      </c>
      <c r="L328" s="31">
        <f t="shared" si="66"/>
        <v>5520</v>
      </c>
      <c r="M328" s="5">
        <f t="shared" si="63"/>
        <v>9.7125905605322152E-2</v>
      </c>
      <c r="N328" s="31">
        <f t="shared" si="64"/>
        <v>4520</v>
      </c>
      <c r="O328" s="6">
        <f t="shared" si="65"/>
        <v>7.9530632850734806E-2</v>
      </c>
      <c r="P328" s="4">
        <v>700</v>
      </c>
      <c r="Q328" s="7">
        <v>300</v>
      </c>
      <c r="R328" s="167" t="s">
        <v>33</v>
      </c>
    </row>
    <row r="329" spans="2:18" ht="18.95" customHeight="1" thickBot="1" x14ac:dyDescent="0.3">
      <c r="B329" s="103" t="s">
        <v>20</v>
      </c>
      <c r="C329" s="442"/>
      <c r="D329" s="310" t="s">
        <v>360</v>
      </c>
      <c r="E329" s="2" t="s">
        <v>39</v>
      </c>
      <c r="F329" s="19">
        <v>24</v>
      </c>
      <c r="G329" s="3">
        <f t="shared" si="67"/>
        <v>258.33384960000001</v>
      </c>
      <c r="H329" s="30">
        <f t="shared" si="61"/>
        <v>56833.446911999999</v>
      </c>
      <c r="I329" s="23" t="s">
        <v>40</v>
      </c>
      <c r="J329" s="45">
        <f t="shared" si="62"/>
        <v>13560</v>
      </c>
      <c r="K329" s="31">
        <v>460</v>
      </c>
      <c r="L329" s="31">
        <f t="shared" si="66"/>
        <v>5520</v>
      </c>
      <c r="M329" s="5">
        <f t="shared" si="63"/>
        <v>9.7125905605322152E-2</v>
      </c>
      <c r="N329" s="31">
        <f t="shared" si="64"/>
        <v>4520</v>
      </c>
      <c r="O329" s="6">
        <f t="shared" si="65"/>
        <v>7.9530632850734806E-2</v>
      </c>
      <c r="P329" s="4">
        <v>700</v>
      </c>
      <c r="Q329" s="7">
        <v>300</v>
      </c>
      <c r="R329" s="167" t="s">
        <v>33</v>
      </c>
    </row>
    <row r="330" spans="2:18" ht="18.95" customHeight="1" thickBot="1" x14ac:dyDescent="0.3">
      <c r="B330" s="103" t="s">
        <v>20</v>
      </c>
      <c r="C330" s="442"/>
      <c r="D330" s="310" t="s">
        <v>361</v>
      </c>
      <c r="E330" s="2" t="s">
        <v>39</v>
      </c>
      <c r="F330" s="19">
        <v>24</v>
      </c>
      <c r="G330" s="3">
        <f t="shared" si="67"/>
        <v>258.33384960000001</v>
      </c>
      <c r="H330" s="30">
        <f t="shared" si="61"/>
        <v>56833.446911999999</v>
      </c>
      <c r="I330" s="23" t="s">
        <v>40</v>
      </c>
      <c r="J330" s="45">
        <f t="shared" si="62"/>
        <v>13560</v>
      </c>
      <c r="K330" s="31">
        <v>460</v>
      </c>
      <c r="L330" s="31">
        <f t="shared" si="66"/>
        <v>5520</v>
      </c>
      <c r="M330" s="5">
        <f t="shared" si="63"/>
        <v>9.7125905605322152E-2</v>
      </c>
      <c r="N330" s="31">
        <f t="shared" si="64"/>
        <v>4520</v>
      </c>
      <c r="O330" s="6">
        <f t="shared" si="65"/>
        <v>7.9530632850734806E-2</v>
      </c>
      <c r="P330" s="4">
        <v>700</v>
      </c>
      <c r="Q330" s="7">
        <v>300</v>
      </c>
      <c r="R330" s="167" t="s">
        <v>33</v>
      </c>
    </row>
    <row r="331" spans="2:18" ht="18.95" customHeight="1" thickBot="1" x14ac:dyDescent="0.3">
      <c r="B331" s="103" t="s">
        <v>20</v>
      </c>
      <c r="C331" s="442"/>
      <c r="D331" s="310" t="s">
        <v>362</v>
      </c>
      <c r="E331" s="2" t="s">
        <v>39</v>
      </c>
      <c r="F331" s="19">
        <v>24</v>
      </c>
      <c r="G331" s="3">
        <f t="shared" si="67"/>
        <v>258.33384960000001</v>
      </c>
      <c r="H331" s="30">
        <f t="shared" si="61"/>
        <v>56833.446911999999</v>
      </c>
      <c r="I331" s="23" t="s">
        <v>40</v>
      </c>
      <c r="J331" s="45">
        <f t="shared" si="62"/>
        <v>13560</v>
      </c>
      <c r="K331" s="31">
        <v>460</v>
      </c>
      <c r="L331" s="31">
        <f t="shared" si="66"/>
        <v>5520</v>
      </c>
      <c r="M331" s="5">
        <f t="shared" si="63"/>
        <v>9.7125905605322152E-2</v>
      </c>
      <c r="N331" s="31">
        <f t="shared" si="64"/>
        <v>4520</v>
      </c>
      <c r="O331" s="6">
        <f t="shared" si="65"/>
        <v>7.9530632850734806E-2</v>
      </c>
      <c r="P331" s="4">
        <v>700</v>
      </c>
      <c r="Q331" s="7">
        <v>300</v>
      </c>
      <c r="R331" s="167" t="s">
        <v>33</v>
      </c>
    </row>
    <row r="332" spans="2:18" ht="18.95" customHeight="1" thickBot="1" x14ac:dyDescent="0.3">
      <c r="B332" s="103" t="s">
        <v>20</v>
      </c>
      <c r="C332" s="442"/>
      <c r="D332" s="310" t="s">
        <v>363</v>
      </c>
      <c r="E332" s="2" t="s">
        <v>39</v>
      </c>
      <c r="F332" s="19">
        <v>24</v>
      </c>
      <c r="G332" s="3">
        <f t="shared" si="67"/>
        <v>258.33384960000001</v>
      </c>
      <c r="H332" s="30">
        <f t="shared" si="61"/>
        <v>56833.446911999999</v>
      </c>
      <c r="I332" s="23" t="s">
        <v>40</v>
      </c>
      <c r="J332" s="45">
        <f t="shared" si="62"/>
        <v>13560</v>
      </c>
      <c r="K332" s="31">
        <v>460</v>
      </c>
      <c r="L332" s="31">
        <f t="shared" si="66"/>
        <v>5520</v>
      </c>
      <c r="M332" s="5">
        <f t="shared" si="63"/>
        <v>9.7125905605322152E-2</v>
      </c>
      <c r="N332" s="31">
        <f t="shared" si="64"/>
        <v>4520</v>
      </c>
      <c r="O332" s="6">
        <f t="shared" si="65"/>
        <v>7.9530632850734806E-2</v>
      </c>
      <c r="P332" s="4">
        <v>700</v>
      </c>
      <c r="Q332" s="7">
        <v>300</v>
      </c>
      <c r="R332" s="167" t="s">
        <v>33</v>
      </c>
    </row>
    <row r="333" spans="2:18" ht="18.95" customHeight="1" thickBot="1" x14ac:dyDescent="0.3">
      <c r="B333" s="103" t="s">
        <v>20</v>
      </c>
      <c r="C333" s="442"/>
      <c r="D333" s="310" t="s">
        <v>364</v>
      </c>
      <c r="E333" s="2" t="s">
        <v>39</v>
      </c>
      <c r="F333" s="19">
        <v>24</v>
      </c>
      <c r="G333" s="3">
        <f t="shared" si="67"/>
        <v>258.33384960000001</v>
      </c>
      <c r="H333" s="30">
        <f t="shared" si="61"/>
        <v>56833.446911999999</v>
      </c>
      <c r="I333" s="23" t="s">
        <v>40</v>
      </c>
      <c r="J333" s="45">
        <f t="shared" si="62"/>
        <v>13560</v>
      </c>
      <c r="K333" s="31">
        <v>460</v>
      </c>
      <c r="L333" s="31">
        <f t="shared" si="66"/>
        <v>5520</v>
      </c>
      <c r="M333" s="5">
        <f t="shared" si="63"/>
        <v>9.7125905605322152E-2</v>
      </c>
      <c r="N333" s="31">
        <f t="shared" si="64"/>
        <v>4520</v>
      </c>
      <c r="O333" s="6">
        <f t="shared" si="65"/>
        <v>7.9530632850734806E-2</v>
      </c>
      <c r="P333" s="4">
        <v>700</v>
      </c>
      <c r="Q333" s="7">
        <v>300</v>
      </c>
      <c r="R333" s="167" t="s">
        <v>33</v>
      </c>
    </row>
    <row r="334" spans="2:18" ht="18.95" customHeight="1" thickBot="1" x14ac:dyDescent="0.3">
      <c r="B334" s="103" t="s">
        <v>20</v>
      </c>
      <c r="C334" s="442"/>
      <c r="D334" s="310" t="s">
        <v>365</v>
      </c>
      <c r="E334" s="2" t="s">
        <v>39</v>
      </c>
      <c r="F334" s="19">
        <v>24</v>
      </c>
      <c r="G334" s="3">
        <f t="shared" si="67"/>
        <v>258.33384960000001</v>
      </c>
      <c r="H334" s="30">
        <f t="shared" si="61"/>
        <v>56833.446911999999</v>
      </c>
      <c r="I334" s="23" t="s">
        <v>40</v>
      </c>
      <c r="J334" s="45">
        <f t="shared" si="62"/>
        <v>13560</v>
      </c>
      <c r="K334" s="31">
        <v>460</v>
      </c>
      <c r="L334" s="31">
        <f t="shared" si="66"/>
        <v>5520</v>
      </c>
      <c r="M334" s="5">
        <f t="shared" si="63"/>
        <v>9.7125905605322152E-2</v>
      </c>
      <c r="N334" s="31">
        <f t="shared" si="64"/>
        <v>4520</v>
      </c>
      <c r="O334" s="6">
        <f t="shared" si="65"/>
        <v>7.9530632850734806E-2</v>
      </c>
      <c r="P334" s="4">
        <v>700</v>
      </c>
      <c r="Q334" s="7">
        <v>300</v>
      </c>
      <c r="R334" s="167" t="s">
        <v>33</v>
      </c>
    </row>
    <row r="335" spans="2:18" ht="18.95" customHeight="1" thickBot="1" x14ac:dyDescent="0.3">
      <c r="B335" s="103" t="s">
        <v>20</v>
      </c>
      <c r="C335" s="442"/>
      <c r="D335" s="310" t="s">
        <v>366</v>
      </c>
      <c r="E335" s="2" t="s">
        <v>39</v>
      </c>
      <c r="F335" s="19">
        <v>24</v>
      </c>
      <c r="G335" s="3">
        <f t="shared" si="67"/>
        <v>258.33384960000001</v>
      </c>
      <c r="H335" s="30">
        <f t="shared" si="61"/>
        <v>56833.446911999999</v>
      </c>
      <c r="I335" s="23" t="s">
        <v>40</v>
      </c>
      <c r="J335" s="45">
        <f t="shared" si="62"/>
        <v>13560</v>
      </c>
      <c r="K335" s="31">
        <v>460</v>
      </c>
      <c r="L335" s="31">
        <f t="shared" si="66"/>
        <v>5520</v>
      </c>
      <c r="M335" s="5">
        <f t="shared" si="63"/>
        <v>9.7125905605322152E-2</v>
      </c>
      <c r="N335" s="31">
        <f t="shared" si="64"/>
        <v>4520</v>
      </c>
      <c r="O335" s="6">
        <f t="shared" si="65"/>
        <v>7.9530632850734806E-2</v>
      </c>
      <c r="P335" s="4">
        <v>700</v>
      </c>
      <c r="Q335" s="7">
        <v>300</v>
      </c>
      <c r="R335" s="167" t="s">
        <v>33</v>
      </c>
    </row>
    <row r="336" spans="2:18" ht="18.95" customHeight="1" thickBot="1" x14ac:dyDescent="0.3">
      <c r="B336" s="103" t="s">
        <v>20</v>
      </c>
      <c r="C336" s="442"/>
      <c r="D336" s="310" t="s">
        <v>367</v>
      </c>
      <c r="E336" s="2" t="s">
        <v>39</v>
      </c>
      <c r="F336" s="19">
        <v>24</v>
      </c>
      <c r="G336" s="3">
        <f t="shared" si="67"/>
        <v>258.33384960000001</v>
      </c>
      <c r="H336" s="30">
        <f t="shared" si="61"/>
        <v>56833.446911999999</v>
      </c>
      <c r="I336" s="23" t="s">
        <v>40</v>
      </c>
      <c r="J336" s="45">
        <f t="shared" si="62"/>
        <v>13560</v>
      </c>
      <c r="K336" s="31">
        <v>460</v>
      </c>
      <c r="L336" s="31">
        <f t="shared" si="66"/>
        <v>5520</v>
      </c>
      <c r="M336" s="5">
        <f t="shared" si="63"/>
        <v>9.7125905605322152E-2</v>
      </c>
      <c r="N336" s="31">
        <f t="shared" si="64"/>
        <v>4520</v>
      </c>
      <c r="O336" s="6">
        <f t="shared" si="65"/>
        <v>7.9530632850734806E-2</v>
      </c>
      <c r="P336" s="4">
        <v>700</v>
      </c>
      <c r="Q336" s="7">
        <v>300</v>
      </c>
      <c r="R336" s="167" t="s">
        <v>33</v>
      </c>
    </row>
    <row r="337" spans="2:19" ht="18.95" customHeight="1" thickBot="1" x14ac:dyDescent="0.3">
      <c r="B337" s="103" t="s">
        <v>20</v>
      </c>
      <c r="C337" s="442"/>
      <c r="D337" s="310" t="s">
        <v>368</v>
      </c>
      <c r="E337" s="2" t="s">
        <v>39</v>
      </c>
      <c r="F337" s="19">
        <v>24</v>
      </c>
      <c r="G337" s="3">
        <f t="shared" si="67"/>
        <v>258.33384960000001</v>
      </c>
      <c r="H337" s="30">
        <f t="shared" si="61"/>
        <v>56833.446911999999</v>
      </c>
      <c r="I337" s="23" t="s">
        <v>40</v>
      </c>
      <c r="J337" s="45">
        <f t="shared" si="62"/>
        <v>13560</v>
      </c>
      <c r="K337" s="31">
        <v>460</v>
      </c>
      <c r="L337" s="31">
        <f t="shared" si="66"/>
        <v>5520</v>
      </c>
      <c r="M337" s="5">
        <f t="shared" si="63"/>
        <v>9.7125905605322152E-2</v>
      </c>
      <c r="N337" s="31">
        <f t="shared" si="64"/>
        <v>4520</v>
      </c>
      <c r="O337" s="6">
        <f t="shared" si="65"/>
        <v>7.9530632850734806E-2</v>
      </c>
      <c r="P337" s="4">
        <v>700</v>
      </c>
      <c r="Q337" s="7">
        <v>300</v>
      </c>
      <c r="R337" s="167" t="s">
        <v>33</v>
      </c>
    </row>
    <row r="338" spans="2:19" ht="18.95" customHeight="1" thickBot="1" x14ac:dyDescent="0.3">
      <c r="B338" s="103" t="s">
        <v>20</v>
      </c>
      <c r="C338" s="442"/>
      <c r="D338" s="310" t="s">
        <v>369</v>
      </c>
      <c r="E338" s="2" t="s">
        <v>39</v>
      </c>
      <c r="F338" s="19">
        <v>24</v>
      </c>
      <c r="G338" s="3">
        <f t="shared" si="67"/>
        <v>258.33384960000001</v>
      </c>
      <c r="H338" s="30">
        <f t="shared" si="61"/>
        <v>56833.446911999999</v>
      </c>
      <c r="I338" s="23" t="s">
        <v>40</v>
      </c>
      <c r="J338" s="45">
        <f t="shared" si="62"/>
        <v>13560</v>
      </c>
      <c r="K338" s="31">
        <v>460</v>
      </c>
      <c r="L338" s="31">
        <f t="shared" si="66"/>
        <v>5520</v>
      </c>
      <c r="M338" s="5">
        <f t="shared" si="63"/>
        <v>9.7125905605322152E-2</v>
      </c>
      <c r="N338" s="31">
        <f t="shared" si="64"/>
        <v>4520</v>
      </c>
      <c r="O338" s="6">
        <f t="shared" si="65"/>
        <v>7.9530632850734806E-2</v>
      </c>
      <c r="P338" s="4">
        <v>700</v>
      </c>
      <c r="Q338" s="7">
        <v>300</v>
      </c>
      <c r="R338" s="167" t="s">
        <v>33</v>
      </c>
    </row>
    <row r="339" spans="2:19" ht="18.95" customHeight="1" thickBot="1" x14ac:dyDescent="0.3">
      <c r="B339" s="103" t="s">
        <v>20</v>
      </c>
      <c r="C339" s="442"/>
      <c r="D339" s="310" t="s">
        <v>370</v>
      </c>
      <c r="E339" s="2" t="s">
        <v>39</v>
      </c>
      <c r="F339" s="19">
        <v>28</v>
      </c>
      <c r="G339" s="3">
        <f t="shared" si="67"/>
        <v>301.38949120000001</v>
      </c>
      <c r="H339" s="21">
        <f>G339*210+I339</f>
        <v>73291.793151999998</v>
      </c>
      <c r="I339" s="24">
        <v>10000</v>
      </c>
      <c r="J339" s="45">
        <f t="shared" ref="J339:J342" si="68">N339*3</f>
        <v>17520</v>
      </c>
      <c r="K339" s="31">
        <v>570</v>
      </c>
      <c r="L339" s="31">
        <f t="shared" si="66"/>
        <v>6840</v>
      </c>
      <c r="M339" s="5">
        <f t="shared" ref="M339:M343" si="69">L339/H339</f>
        <v>9.3325592209410266E-2</v>
      </c>
      <c r="N339" s="31">
        <f t="shared" ref="N339:N342" si="70">L339-(P339+Q339)</f>
        <v>5840</v>
      </c>
      <c r="O339" s="6">
        <f t="shared" ref="O339:O343" si="71">N339/H339</f>
        <v>7.968149978113391E-2</v>
      </c>
      <c r="P339" s="4">
        <v>700</v>
      </c>
      <c r="Q339" s="7">
        <v>300</v>
      </c>
      <c r="R339" s="167" t="s">
        <v>33</v>
      </c>
    </row>
    <row r="340" spans="2:19" ht="18.95" customHeight="1" thickBot="1" x14ac:dyDescent="0.3">
      <c r="B340" s="103" t="s">
        <v>20</v>
      </c>
      <c r="C340" s="442"/>
      <c r="D340" s="310" t="s">
        <v>371</v>
      </c>
      <c r="E340" s="2" t="s">
        <v>39</v>
      </c>
      <c r="F340" s="19">
        <v>24</v>
      </c>
      <c r="G340" s="3">
        <f t="shared" si="67"/>
        <v>258.33384960000001</v>
      </c>
      <c r="H340" s="30">
        <f t="shared" ref="H340:H342" si="72">G340*220</f>
        <v>56833.446911999999</v>
      </c>
      <c r="I340" s="23" t="s">
        <v>40</v>
      </c>
      <c r="J340" s="45">
        <f t="shared" si="68"/>
        <v>13560</v>
      </c>
      <c r="K340" s="31">
        <v>460</v>
      </c>
      <c r="L340" s="31">
        <f t="shared" si="66"/>
        <v>5520</v>
      </c>
      <c r="M340" s="5">
        <f t="shared" si="69"/>
        <v>9.7125905605322152E-2</v>
      </c>
      <c r="N340" s="31">
        <f t="shared" si="70"/>
        <v>4520</v>
      </c>
      <c r="O340" s="6">
        <f t="shared" si="71"/>
        <v>7.9530632850734806E-2</v>
      </c>
      <c r="P340" s="4">
        <v>700</v>
      </c>
      <c r="Q340" s="7">
        <v>300</v>
      </c>
      <c r="R340" s="167" t="s">
        <v>33</v>
      </c>
    </row>
    <row r="341" spans="2:19" ht="18.95" customHeight="1" thickBot="1" x14ac:dyDescent="0.3">
      <c r="B341" s="103" t="s">
        <v>20</v>
      </c>
      <c r="C341" s="442"/>
      <c r="D341" s="310" t="s">
        <v>372</v>
      </c>
      <c r="E341" s="2" t="s">
        <v>39</v>
      </c>
      <c r="F341" s="19">
        <v>26</v>
      </c>
      <c r="G341" s="3">
        <f t="shared" si="67"/>
        <v>279.86167039999998</v>
      </c>
      <c r="H341" s="30">
        <f t="shared" si="72"/>
        <v>61569.567487999993</v>
      </c>
      <c r="I341" s="23" t="s">
        <v>40</v>
      </c>
      <c r="J341" s="45">
        <f t="shared" si="68"/>
        <v>14820</v>
      </c>
      <c r="K341" s="31">
        <v>495</v>
      </c>
      <c r="L341" s="31">
        <f t="shared" si="66"/>
        <v>5940</v>
      </c>
      <c r="M341" s="5">
        <f t="shared" si="69"/>
        <v>9.647623399592202E-2</v>
      </c>
      <c r="N341" s="31">
        <f t="shared" si="70"/>
        <v>4940</v>
      </c>
      <c r="O341" s="6">
        <f t="shared" si="71"/>
        <v>8.0234443760918317E-2</v>
      </c>
      <c r="P341" s="4">
        <v>700</v>
      </c>
      <c r="Q341" s="7">
        <v>300</v>
      </c>
      <c r="R341" s="167" t="s">
        <v>33</v>
      </c>
    </row>
    <row r="342" spans="2:19" ht="18.95" customHeight="1" thickBot="1" x14ac:dyDescent="0.3">
      <c r="B342" s="103" t="s">
        <v>20</v>
      </c>
      <c r="C342" s="442"/>
      <c r="D342" s="312" t="s">
        <v>373</v>
      </c>
      <c r="E342" s="8" t="s">
        <v>39</v>
      </c>
      <c r="F342" s="20">
        <v>26</v>
      </c>
      <c r="G342" s="9">
        <f t="shared" si="67"/>
        <v>279.86167039999998</v>
      </c>
      <c r="H342" s="40">
        <f t="shared" si="72"/>
        <v>61569.567487999993</v>
      </c>
      <c r="I342" s="41" t="s">
        <v>40</v>
      </c>
      <c r="J342" s="44">
        <f t="shared" si="68"/>
        <v>14820</v>
      </c>
      <c r="K342" s="22">
        <v>495</v>
      </c>
      <c r="L342" s="22">
        <f t="shared" si="66"/>
        <v>5940</v>
      </c>
      <c r="M342" s="11">
        <f t="shared" si="69"/>
        <v>9.647623399592202E-2</v>
      </c>
      <c r="N342" s="22">
        <f t="shared" si="70"/>
        <v>4940</v>
      </c>
      <c r="O342" s="12">
        <f t="shared" si="71"/>
        <v>8.0234443760918317E-2</v>
      </c>
      <c r="P342" s="10">
        <v>700</v>
      </c>
      <c r="Q342" s="13">
        <v>300</v>
      </c>
      <c r="R342" s="167" t="s">
        <v>33</v>
      </c>
    </row>
    <row r="343" spans="2:19" s="189" customFormat="1" ht="18.95" customHeight="1" x14ac:dyDescent="0.25">
      <c r="B343" s="305"/>
      <c r="C343" s="306"/>
      <c r="D343" s="185" t="s">
        <v>157</v>
      </c>
      <c r="E343" s="244" t="s">
        <v>374</v>
      </c>
      <c r="F343" s="243">
        <f>SUM(F220:F342)</f>
        <v>3077</v>
      </c>
      <c r="G343" s="186">
        <f>SUM(G220:G342)</f>
        <v>33120.552300799973</v>
      </c>
      <c r="H343" s="187">
        <f>SUM(H220:H342)</f>
        <v>7339224.2294015996</v>
      </c>
      <c r="I343" s="188"/>
      <c r="J343" s="187">
        <f>SUM(J220:J342)</f>
        <v>1759140</v>
      </c>
      <c r="K343" s="187"/>
      <c r="L343" s="187">
        <f>SUM(L220:L342)</f>
        <v>709380</v>
      </c>
      <c r="M343" s="241">
        <f t="shared" si="69"/>
        <v>9.6655992217564254E-2</v>
      </c>
      <c r="N343" s="187">
        <f>SUM(N220:N342)</f>
        <v>586380</v>
      </c>
      <c r="O343" s="242">
        <f t="shared" si="71"/>
        <v>7.9896727729193553E-2</v>
      </c>
      <c r="P343" s="269"/>
      <c r="Q343" s="49"/>
      <c r="R343" s="270"/>
    </row>
    <row r="344" spans="2:19" s="189" customFormat="1" ht="18.95" customHeight="1" x14ac:dyDescent="0.25">
      <c r="B344" s="305"/>
      <c r="C344" s="306"/>
      <c r="D344" s="185"/>
      <c r="E344" s="244" t="s">
        <v>375</v>
      </c>
      <c r="F344" s="243"/>
      <c r="G344" s="186"/>
      <c r="H344" s="187"/>
      <c r="I344" s="188"/>
      <c r="J344" s="187"/>
      <c r="K344" s="187"/>
      <c r="L344" s="187"/>
      <c r="M344" s="241"/>
      <c r="N344" s="187"/>
      <c r="O344" s="242"/>
      <c r="P344" s="269"/>
      <c r="Q344" s="49"/>
      <c r="R344" s="270"/>
    </row>
    <row r="345" spans="2:19" ht="18.95" customHeight="1" x14ac:dyDescent="0.25">
      <c r="B345" s="103" t="s">
        <v>20</v>
      </c>
      <c r="C345" s="438" t="s">
        <v>376</v>
      </c>
      <c r="D345" s="1" t="s">
        <v>377</v>
      </c>
      <c r="E345" s="313" t="s">
        <v>39</v>
      </c>
      <c r="F345" s="33">
        <v>25</v>
      </c>
      <c r="G345" s="3">
        <f t="shared" si="67"/>
        <v>269.09775999999999</v>
      </c>
      <c r="H345" s="31">
        <f>G345*225</f>
        <v>60546.995999999999</v>
      </c>
      <c r="I345" s="23" t="s">
        <v>40</v>
      </c>
      <c r="J345" s="31">
        <f>N345*3</f>
        <v>14460</v>
      </c>
      <c r="K345" s="31">
        <v>485</v>
      </c>
      <c r="L345" s="31">
        <f t="shared" si="66"/>
        <v>5820</v>
      </c>
      <c r="M345" s="5">
        <f>L345/H345</f>
        <v>9.6123678869220866E-2</v>
      </c>
      <c r="N345" s="31">
        <f>L345-(P345+Q345)</f>
        <v>4820</v>
      </c>
      <c r="O345" s="6">
        <f>N345/H345</f>
        <v>7.9607582843581534E-2</v>
      </c>
      <c r="P345" s="4">
        <v>700</v>
      </c>
      <c r="Q345" s="7">
        <v>300</v>
      </c>
      <c r="R345" s="314" t="s">
        <v>24</v>
      </c>
      <c r="S345" s="15"/>
    </row>
    <row r="346" spans="2:19" ht="18.95" customHeight="1" x14ac:dyDescent="0.25">
      <c r="B346" s="103" t="s">
        <v>20</v>
      </c>
      <c r="C346" s="445"/>
      <c r="D346" s="1" t="s">
        <v>378</v>
      </c>
      <c r="E346" s="313" t="s">
        <v>39</v>
      </c>
      <c r="F346" s="33">
        <v>25</v>
      </c>
      <c r="G346" s="3">
        <f t="shared" si="67"/>
        <v>269.09775999999999</v>
      </c>
      <c r="H346" s="31">
        <f>G346*225</f>
        <v>60546.995999999999</v>
      </c>
      <c r="I346" s="23" t="s">
        <v>40</v>
      </c>
      <c r="J346" s="31">
        <f>N346*3</f>
        <v>14460</v>
      </c>
      <c r="K346" s="31">
        <v>485</v>
      </c>
      <c r="L346" s="31">
        <f t="shared" si="66"/>
        <v>5820</v>
      </c>
      <c r="M346" s="5">
        <f>L346/H346</f>
        <v>9.6123678869220866E-2</v>
      </c>
      <c r="N346" s="31">
        <f t="shared" ref="N346:N400" si="73">L346-(P346+Q346)</f>
        <v>4820</v>
      </c>
      <c r="O346" s="6">
        <f>N346/H346</f>
        <v>7.9607582843581534E-2</v>
      </c>
      <c r="P346" s="4">
        <v>700</v>
      </c>
      <c r="Q346" s="7">
        <v>300</v>
      </c>
      <c r="R346" s="314" t="s">
        <v>24</v>
      </c>
      <c r="S346" s="15"/>
    </row>
    <row r="347" spans="2:19" ht="18.95" customHeight="1" thickBot="1" x14ac:dyDescent="0.3">
      <c r="B347" s="103" t="s">
        <v>20</v>
      </c>
      <c r="C347" s="439"/>
      <c r="D347" s="27" t="s">
        <v>379</v>
      </c>
      <c r="E347" s="299" t="s">
        <v>39</v>
      </c>
      <c r="F347" s="32">
        <v>25</v>
      </c>
      <c r="G347" s="29">
        <f t="shared" si="67"/>
        <v>269.09775999999999</v>
      </c>
      <c r="H347" s="30">
        <f>G347*225</f>
        <v>60546.995999999999</v>
      </c>
      <c r="I347" s="209" t="s">
        <v>40</v>
      </c>
      <c r="J347" s="210">
        <f t="shared" ref="J347:J400" si="74">N347*3</f>
        <v>14460</v>
      </c>
      <c r="K347" s="211">
        <v>485</v>
      </c>
      <c r="L347" s="211">
        <f t="shared" si="66"/>
        <v>5820</v>
      </c>
      <c r="M347" s="212">
        <f t="shared" ref="M347:M401" si="75">L347/H347</f>
        <v>9.6123678869220866E-2</v>
      </c>
      <c r="N347" s="211">
        <f t="shared" si="73"/>
        <v>4820</v>
      </c>
      <c r="O347" s="213">
        <f t="shared" ref="O347:O401" si="76">N347/H347</f>
        <v>7.9607582843581534E-2</v>
      </c>
      <c r="P347" s="214">
        <v>700</v>
      </c>
      <c r="Q347" s="215">
        <v>300</v>
      </c>
      <c r="R347" s="165" t="s">
        <v>24</v>
      </c>
      <c r="S347" s="15"/>
    </row>
    <row r="348" spans="2:19" ht="18.95" customHeight="1" thickBot="1" x14ac:dyDescent="0.3">
      <c r="B348" s="103" t="s">
        <v>20</v>
      </c>
      <c r="C348" s="439"/>
      <c r="D348" s="17" t="s">
        <v>380</v>
      </c>
      <c r="E348" s="249" t="s">
        <v>39</v>
      </c>
      <c r="F348" s="19">
        <v>25</v>
      </c>
      <c r="G348" s="3">
        <f t="shared" si="67"/>
        <v>269.09775999999999</v>
      </c>
      <c r="H348" s="30">
        <f>G348*225</f>
        <v>60546.995999999999</v>
      </c>
      <c r="I348" s="23" t="s">
        <v>40</v>
      </c>
      <c r="J348" s="45">
        <f t="shared" si="74"/>
        <v>14460</v>
      </c>
      <c r="K348" s="31">
        <v>485</v>
      </c>
      <c r="L348" s="31">
        <f t="shared" si="66"/>
        <v>5820</v>
      </c>
      <c r="M348" s="5">
        <f t="shared" si="75"/>
        <v>9.6123678869220866E-2</v>
      </c>
      <c r="N348" s="31">
        <f t="shared" si="73"/>
        <v>4820</v>
      </c>
      <c r="O348" s="6">
        <f t="shared" si="76"/>
        <v>7.9607582843581534E-2</v>
      </c>
      <c r="P348" s="4">
        <v>700</v>
      </c>
      <c r="Q348" s="7">
        <v>300</v>
      </c>
      <c r="R348" s="165" t="s">
        <v>24</v>
      </c>
      <c r="S348" s="15"/>
    </row>
    <row r="349" spans="2:19" ht="18.95" customHeight="1" thickBot="1" x14ac:dyDescent="0.3">
      <c r="B349" s="103" t="s">
        <v>20</v>
      </c>
      <c r="C349" s="439"/>
      <c r="D349" s="17" t="s">
        <v>381</v>
      </c>
      <c r="E349" s="249" t="s">
        <v>114</v>
      </c>
      <c r="F349" s="19">
        <v>30</v>
      </c>
      <c r="G349" s="3">
        <f t="shared" si="67"/>
        <v>322.91731200000004</v>
      </c>
      <c r="H349" s="21">
        <f>G349*215+I349</f>
        <v>79427.222080000007</v>
      </c>
      <c r="I349" s="24">
        <v>10000</v>
      </c>
      <c r="J349" s="45">
        <f t="shared" si="74"/>
        <v>18960</v>
      </c>
      <c r="K349" s="31">
        <v>610</v>
      </c>
      <c r="L349" s="31">
        <f t="shared" si="66"/>
        <v>7320</v>
      </c>
      <c r="M349" s="5">
        <f t="shared" si="75"/>
        <v>9.2159839011204656E-2</v>
      </c>
      <c r="N349" s="31">
        <f t="shared" si="73"/>
        <v>6320</v>
      </c>
      <c r="O349" s="6">
        <f t="shared" si="76"/>
        <v>7.9569697069783243E-2</v>
      </c>
      <c r="P349" s="4">
        <v>700</v>
      </c>
      <c r="Q349" s="7">
        <v>300</v>
      </c>
      <c r="R349" s="165" t="s">
        <v>24</v>
      </c>
      <c r="S349" s="15"/>
    </row>
    <row r="350" spans="2:19" ht="18.95" customHeight="1" thickBot="1" x14ac:dyDescent="0.3">
      <c r="B350" s="103" t="s">
        <v>20</v>
      </c>
      <c r="C350" s="439"/>
      <c r="D350" s="17" t="s">
        <v>382</v>
      </c>
      <c r="E350" s="249" t="s">
        <v>114</v>
      </c>
      <c r="F350" s="19">
        <v>30</v>
      </c>
      <c r="G350" s="3">
        <f t="shared" si="67"/>
        <v>322.91731200000004</v>
      </c>
      <c r="H350" s="21">
        <f>G350*215+I350</f>
        <v>79427.222080000007</v>
      </c>
      <c r="I350" s="24">
        <v>10000</v>
      </c>
      <c r="J350" s="45">
        <f t="shared" si="74"/>
        <v>18960</v>
      </c>
      <c r="K350" s="31">
        <v>610</v>
      </c>
      <c r="L350" s="31">
        <f t="shared" si="66"/>
        <v>7320</v>
      </c>
      <c r="M350" s="5">
        <f t="shared" si="75"/>
        <v>9.2159839011204656E-2</v>
      </c>
      <c r="N350" s="31">
        <f t="shared" si="73"/>
        <v>6320</v>
      </c>
      <c r="O350" s="6">
        <f t="shared" si="76"/>
        <v>7.9569697069783243E-2</v>
      </c>
      <c r="P350" s="4">
        <v>700</v>
      </c>
      <c r="Q350" s="7">
        <v>300</v>
      </c>
      <c r="R350" s="165" t="s">
        <v>24</v>
      </c>
      <c r="S350" s="15"/>
    </row>
    <row r="351" spans="2:19" ht="18.95" customHeight="1" thickBot="1" x14ac:dyDescent="0.3">
      <c r="B351" s="103" t="s">
        <v>20</v>
      </c>
      <c r="C351" s="439"/>
      <c r="D351" s="17" t="s">
        <v>383</v>
      </c>
      <c r="E351" s="249" t="s">
        <v>39</v>
      </c>
      <c r="F351" s="19">
        <v>25</v>
      </c>
      <c r="G351" s="3">
        <f t="shared" si="67"/>
        <v>269.09775999999999</v>
      </c>
      <c r="H351" s="30">
        <f>G351*225</f>
        <v>60546.995999999999</v>
      </c>
      <c r="I351" s="23" t="s">
        <v>40</v>
      </c>
      <c r="J351" s="45">
        <f t="shared" si="74"/>
        <v>14460</v>
      </c>
      <c r="K351" s="31">
        <v>485</v>
      </c>
      <c r="L351" s="31">
        <f t="shared" si="66"/>
        <v>5820</v>
      </c>
      <c r="M351" s="5">
        <f t="shared" si="75"/>
        <v>9.6123678869220866E-2</v>
      </c>
      <c r="N351" s="31">
        <f t="shared" si="73"/>
        <v>4820</v>
      </c>
      <c r="O351" s="6">
        <f t="shared" si="76"/>
        <v>7.9607582843581534E-2</v>
      </c>
      <c r="P351" s="4">
        <v>700</v>
      </c>
      <c r="Q351" s="7">
        <v>300</v>
      </c>
      <c r="R351" s="165" t="s">
        <v>24</v>
      </c>
      <c r="S351" s="15"/>
    </row>
    <row r="352" spans="2:19" ht="18.95" customHeight="1" thickBot="1" x14ac:dyDescent="0.3">
      <c r="B352" s="103" t="s">
        <v>20</v>
      </c>
      <c r="C352" s="439"/>
      <c r="D352" s="17" t="s">
        <v>384</v>
      </c>
      <c r="E352" s="249" t="s">
        <v>39</v>
      </c>
      <c r="F352" s="19">
        <v>25</v>
      </c>
      <c r="G352" s="3">
        <f t="shared" si="67"/>
        <v>269.09775999999999</v>
      </c>
      <c r="H352" s="30">
        <f>G352*225</f>
        <v>60546.995999999999</v>
      </c>
      <c r="I352" s="23" t="s">
        <v>40</v>
      </c>
      <c r="J352" s="45">
        <f t="shared" si="74"/>
        <v>14460</v>
      </c>
      <c r="K352" s="31">
        <v>485</v>
      </c>
      <c r="L352" s="31">
        <f t="shared" si="66"/>
        <v>5820</v>
      </c>
      <c r="M352" s="5">
        <f t="shared" si="75"/>
        <v>9.6123678869220866E-2</v>
      </c>
      <c r="N352" s="31">
        <f t="shared" si="73"/>
        <v>4820</v>
      </c>
      <c r="O352" s="6">
        <f t="shared" si="76"/>
        <v>7.9607582843581534E-2</v>
      </c>
      <c r="P352" s="4">
        <v>700</v>
      </c>
      <c r="Q352" s="7">
        <v>300</v>
      </c>
      <c r="R352" s="165" t="s">
        <v>24</v>
      </c>
      <c r="S352" s="15"/>
    </row>
    <row r="353" spans="2:19" ht="18.95" customHeight="1" thickBot="1" x14ac:dyDescent="0.3">
      <c r="B353" s="103" t="s">
        <v>20</v>
      </c>
      <c r="C353" s="439"/>
      <c r="D353" s="17" t="s">
        <v>385</v>
      </c>
      <c r="E353" s="249" t="s">
        <v>114</v>
      </c>
      <c r="F353" s="19">
        <v>30</v>
      </c>
      <c r="G353" s="3">
        <f t="shared" si="67"/>
        <v>322.91731200000004</v>
      </c>
      <c r="H353" s="21">
        <f>G353*215+I353</f>
        <v>79427.222080000007</v>
      </c>
      <c r="I353" s="24">
        <v>10000</v>
      </c>
      <c r="J353" s="45">
        <f t="shared" si="74"/>
        <v>18960</v>
      </c>
      <c r="K353" s="31">
        <v>610</v>
      </c>
      <c r="L353" s="31">
        <f t="shared" si="66"/>
        <v>7320</v>
      </c>
      <c r="M353" s="5">
        <f t="shared" si="75"/>
        <v>9.2159839011204656E-2</v>
      </c>
      <c r="N353" s="31">
        <f t="shared" si="73"/>
        <v>6320</v>
      </c>
      <c r="O353" s="6">
        <f t="shared" si="76"/>
        <v>7.9569697069783243E-2</v>
      </c>
      <c r="P353" s="4">
        <v>700</v>
      </c>
      <c r="Q353" s="7">
        <v>300</v>
      </c>
      <c r="R353" s="165" t="s">
        <v>24</v>
      </c>
      <c r="S353" s="15"/>
    </row>
    <row r="354" spans="2:19" ht="18.95" customHeight="1" thickBot="1" x14ac:dyDescent="0.3">
      <c r="B354" s="103" t="s">
        <v>20</v>
      </c>
      <c r="C354" s="439"/>
      <c r="D354" s="17" t="s">
        <v>386</v>
      </c>
      <c r="E354" s="249" t="s">
        <v>39</v>
      </c>
      <c r="F354" s="19">
        <v>25</v>
      </c>
      <c r="G354" s="3">
        <f t="shared" si="67"/>
        <v>269.09775999999999</v>
      </c>
      <c r="H354" s="30">
        <f>G354*225</f>
        <v>60546.995999999999</v>
      </c>
      <c r="I354" s="23" t="s">
        <v>40</v>
      </c>
      <c r="J354" s="45">
        <f t="shared" si="74"/>
        <v>14460</v>
      </c>
      <c r="K354" s="31">
        <v>485</v>
      </c>
      <c r="L354" s="31">
        <f t="shared" si="66"/>
        <v>5820</v>
      </c>
      <c r="M354" s="5">
        <f t="shared" si="75"/>
        <v>9.6123678869220866E-2</v>
      </c>
      <c r="N354" s="31">
        <f t="shared" si="73"/>
        <v>4820</v>
      </c>
      <c r="O354" s="6">
        <f t="shared" si="76"/>
        <v>7.9607582843581534E-2</v>
      </c>
      <c r="P354" s="4">
        <v>700</v>
      </c>
      <c r="Q354" s="7">
        <v>300</v>
      </c>
      <c r="R354" s="168" t="s">
        <v>37</v>
      </c>
      <c r="S354" s="15"/>
    </row>
    <row r="355" spans="2:19" ht="18.95" customHeight="1" thickBot="1" x14ac:dyDescent="0.3">
      <c r="B355" s="103" t="s">
        <v>20</v>
      </c>
      <c r="C355" s="439"/>
      <c r="D355" s="17" t="s">
        <v>387</v>
      </c>
      <c r="E355" s="249" t="s">
        <v>39</v>
      </c>
      <c r="F355" s="19">
        <v>25</v>
      </c>
      <c r="G355" s="3">
        <f t="shared" si="67"/>
        <v>269.09775999999999</v>
      </c>
      <c r="H355" s="30">
        <f>G355*225</f>
        <v>60546.995999999999</v>
      </c>
      <c r="I355" s="23" t="s">
        <v>40</v>
      </c>
      <c r="J355" s="45">
        <f t="shared" si="74"/>
        <v>14460</v>
      </c>
      <c r="K355" s="31">
        <v>485</v>
      </c>
      <c r="L355" s="31">
        <f t="shared" si="66"/>
        <v>5820</v>
      </c>
      <c r="M355" s="5">
        <f t="shared" si="75"/>
        <v>9.6123678869220866E-2</v>
      </c>
      <c r="N355" s="31">
        <f t="shared" si="73"/>
        <v>4820</v>
      </c>
      <c r="O355" s="6">
        <f t="shared" si="76"/>
        <v>7.9607582843581534E-2</v>
      </c>
      <c r="P355" s="4">
        <v>700</v>
      </c>
      <c r="Q355" s="7">
        <v>300</v>
      </c>
      <c r="R355" s="168" t="s">
        <v>37</v>
      </c>
      <c r="S355" s="15"/>
    </row>
    <row r="356" spans="2:19" ht="18.95" customHeight="1" thickBot="1" x14ac:dyDescent="0.3">
      <c r="B356" s="103" t="s">
        <v>20</v>
      </c>
      <c r="C356" s="439"/>
      <c r="D356" s="17" t="s">
        <v>388</v>
      </c>
      <c r="E356" s="249" t="s">
        <v>39</v>
      </c>
      <c r="F356" s="19">
        <v>25</v>
      </c>
      <c r="G356" s="3">
        <f t="shared" si="67"/>
        <v>269.09775999999999</v>
      </c>
      <c r="H356" s="30">
        <f>G356*225</f>
        <v>60546.995999999999</v>
      </c>
      <c r="I356" s="23" t="s">
        <v>40</v>
      </c>
      <c r="J356" s="45">
        <f t="shared" si="74"/>
        <v>14460</v>
      </c>
      <c r="K356" s="31">
        <v>485</v>
      </c>
      <c r="L356" s="31">
        <f t="shared" si="66"/>
        <v>5820</v>
      </c>
      <c r="M356" s="5">
        <f t="shared" si="75"/>
        <v>9.6123678869220866E-2</v>
      </c>
      <c r="N356" s="31">
        <f t="shared" si="73"/>
        <v>4820</v>
      </c>
      <c r="O356" s="6">
        <f t="shared" si="76"/>
        <v>7.9607582843581534E-2</v>
      </c>
      <c r="P356" s="4">
        <v>700</v>
      </c>
      <c r="Q356" s="7">
        <v>300</v>
      </c>
      <c r="R356" s="168" t="s">
        <v>37</v>
      </c>
      <c r="S356" s="15"/>
    </row>
    <row r="357" spans="2:19" ht="18.95" customHeight="1" thickBot="1" x14ac:dyDescent="0.3">
      <c r="B357" s="103" t="s">
        <v>20</v>
      </c>
      <c r="C357" s="439"/>
      <c r="D357" s="17" t="s">
        <v>389</v>
      </c>
      <c r="E357" s="249" t="s">
        <v>39</v>
      </c>
      <c r="F357" s="19">
        <v>25</v>
      </c>
      <c r="G357" s="3">
        <f t="shared" si="67"/>
        <v>269.09775999999999</v>
      </c>
      <c r="H357" s="30">
        <f>G357*225</f>
        <v>60546.995999999999</v>
      </c>
      <c r="I357" s="23" t="s">
        <v>40</v>
      </c>
      <c r="J357" s="45">
        <f t="shared" si="74"/>
        <v>14460</v>
      </c>
      <c r="K357" s="31">
        <v>485</v>
      </c>
      <c r="L357" s="31">
        <f t="shared" si="66"/>
        <v>5820</v>
      </c>
      <c r="M357" s="5">
        <f t="shared" si="75"/>
        <v>9.6123678869220866E-2</v>
      </c>
      <c r="N357" s="31">
        <f t="shared" si="73"/>
        <v>4820</v>
      </c>
      <c r="O357" s="6">
        <f t="shared" si="76"/>
        <v>7.9607582843581534E-2</v>
      </c>
      <c r="P357" s="4">
        <v>700</v>
      </c>
      <c r="Q357" s="7">
        <v>300</v>
      </c>
      <c r="R357" s="168" t="s">
        <v>37</v>
      </c>
      <c r="S357" s="15"/>
    </row>
    <row r="358" spans="2:19" ht="18.95" customHeight="1" thickBot="1" x14ac:dyDescent="0.3">
      <c r="B358" s="103" t="s">
        <v>20</v>
      </c>
      <c r="C358" s="439"/>
      <c r="D358" s="17" t="s">
        <v>390</v>
      </c>
      <c r="E358" s="249" t="s">
        <v>114</v>
      </c>
      <c r="F358" s="19">
        <v>30</v>
      </c>
      <c r="G358" s="3">
        <f t="shared" si="67"/>
        <v>322.91731200000004</v>
      </c>
      <c r="H358" s="21">
        <f>G358*215+I358</f>
        <v>79427.222080000007</v>
      </c>
      <c r="I358" s="24">
        <v>10000</v>
      </c>
      <c r="J358" s="45">
        <f t="shared" si="74"/>
        <v>18960</v>
      </c>
      <c r="K358" s="31">
        <v>610</v>
      </c>
      <c r="L358" s="31">
        <f t="shared" si="66"/>
        <v>7320</v>
      </c>
      <c r="M358" s="5">
        <f t="shared" si="75"/>
        <v>9.2159839011204656E-2</v>
      </c>
      <c r="N358" s="31">
        <f t="shared" si="73"/>
        <v>6320</v>
      </c>
      <c r="O358" s="6">
        <f t="shared" si="76"/>
        <v>7.9569697069783243E-2</v>
      </c>
      <c r="P358" s="4">
        <v>700</v>
      </c>
      <c r="Q358" s="7">
        <v>300</v>
      </c>
      <c r="R358" s="168" t="s">
        <v>37</v>
      </c>
      <c r="S358" s="15"/>
    </row>
    <row r="359" spans="2:19" ht="18.95" customHeight="1" thickBot="1" x14ac:dyDescent="0.3">
      <c r="B359" s="103" t="s">
        <v>20</v>
      </c>
      <c r="C359" s="439"/>
      <c r="D359" s="17" t="s">
        <v>391</v>
      </c>
      <c r="E359" s="249" t="s">
        <v>114</v>
      </c>
      <c r="F359" s="19">
        <v>30</v>
      </c>
      <c r="G359" s="3">
        <f t="shared" si="67"/>
        <v>322.91731200000004</v>
      </c>
      <c r="H359" s="21">
        <f>G359*215+I359</f>
        <v>79427.222080000007</v>
      </c>
      <c r="I359" s="24">
        <v>10000</v>
      </c>
      <c r="J359" s="45">
        <f t="shared" si="74"/>
        <v>18960</v>
      </c>
      <c r="K359" s="31">
        <v>610</v>
      </c>
      <c r="L359" s="31">
        <f t="shared" si="66"/>
        <v>7320</v>
      </c>
      <c r="M359" s="5">
        <f t="shared" si="75"/>
        <v>9.2159839011204656E-2</v>
      </c>
      <c r="N359" s="31">
        <f t="shared" si="73"/>
        <v>6320</v>
      </c>
      <c r="O359" s="6">
        <f t="shared" si="76"/>
        <v>7.9569697069783243E-2</v>
      </c>
      <c r="P359" s="4">
        <v>700</v>
      </c>
      <c r="Q359" s="7">
        <v>300</v>
      </c>
      <c r="R359" s="168" t="s">
        <v>37</v>
      </c>
      <c r="S359" s="15"/>
    </row>
    <row r="360" spans="2:19" ht="18.95" customHeight="1" thickBot="1" x14ac:dyDescent="0.3">
      <c r="B360" s="103" t="s">
        <v>20</v>
      </c>
      <c r="C360" s="439"/>
      <c r="D360" s="17" t="s">
        <v>392</v>
      </c>
      <c r="E360" s="249" t="s">
        <v>39</v>
      </c>
      <c r="F360" s="19">
        <v>25</v>
      </c>
      <c r="G360" s="3">
        <f t="shared" si="67"/>
        <v>269.09775999999999</v>
      </c>
      <c r="H360" s="30">
        <f>G360*225</f>
        <v>60546.995999999999</v>
      </c>
      <c r="I360" s="23" t="s">
        <v>40</v>
      </c>
      <c r="J360" s="45">
        <f t="shared" si="74"/>
        <v>14460</v>
      </c>
      <c r="K360" s="31">
        <v>485</v>
      </c>
      <c r="L360" s="31">
        <f t="shared" si="66"/>
        <v>5820</v>
      </c>
      <c r="M360" s="5">
        <f t="shared" si="75"/>
        <v>9.6123678869220866E-2</v>
      </c>
      <c r="N360" s="31">
        <f t="shared" si="73"/>
        <v>4820</v>
      </c>
      <c r="O360" s="6">
        <f t="shared" si="76"/>
        <v>7.9607582843581534E-2</v>
      </c>
      <c r="P360" s="4">
        <v>700</v>
      </c>
      <c r="Q360" s="7">
        <v>300</v>
      </c>
      <c r="R360" s="168" t="s">
        <v>37</v>
      </c>
      <c r="S360" s="15"/>
    </row>
    <row r="361" spans="2:19" ht="18.95" customHeight="1" thickBot="1" x14ac:dyDescent="0.3">
      <c r="B361" s="103" t="s">
        <v>20</v>
      </c>
      <c r="C361" s="439"/>
      <c r="D361" s="17" t="s">
        <v>393</v>
      </c>
      <c r="E361" s="249" t="s">
        <v>39</v>
      </c>
      <c r="F361" s="19">
        <v>25</v>
      </c>
      <c r="G361" s="3">
        <f t="shared" si="67"/>
        <v>269.09775999999999</v>
      </c>
      <c r="H361" s="30">
        <f>G361*225</f>
        <v>60546.995999999999</v>
      </c>
      <c r="I361" s="23" t="s">
        <v>40</v>
      </c>
      <c r="J361" s="45">
        <f t="shared" si="74"/>
        <v>14460</v>
      </c>
      <c r="K361" s="31">
        <v>485</v>
      </c>
      <c r="L361" s="31">
        <f t="shared" si="66"/>
        <v>5820</v>
      </c>
      <c r="M361" s="5">
        <f t="shared" si="75"/>
        <v>9.6123678869220866E-2</v>
      </c>
      <c r="N361" s="31">
        <f t="shared" si="73"/>
        <v>4820</v>
      </c>
      <c r="O361" s="6">
        <f t="shared" si="76"/>
        <v>7.9607582843581534E-2</v>
      </c>
      <c r="P361" s="4">
        <v>700</v>
      </c>
      <c r="Q361" s="7">
        <v>300</v>
      </c>
      <c r="R361" s="168" t="s">
        <v>37</v>
      </c>
      <c r="S361" s="15"/>
    </row>
    <row r="362" spans="2:19" ht="18.95" customHeight="1" thickBot="1" x14ac:dyDescent="0.3">
      <c r="B362" s="103" t="s">
        <v>20</v>
      </c>
      <c r="C362" s="439"/>
      <c r="D362" s="17" t="s">
        <v>394</v>
      </c>
      <c r="E362" s="249" t="s">
        <v>114</v>
      </c>
      <c r="F362" s="19">
        <v>30</v>
      </c>
      <c r="G362" s="3">
        <f t="shared" si="67"/>
        <v>322.91731200000004</v>
      </c>
      <c r="H362" s="21">
        <f>G362*215+I362</f>
        <v>79427.222080000007</v>
      </c>
      <c r="I362" s="24">
        <v>10000</v>
      </c>
      <c r="J362" s="45">
        <f t="shared" si="74"/>
        <v>18960</v>
      </c>
      <c r="K362" s="31">
        <v>610</v>
      </c>
      <c r="L362" s="31">
        <f t="shared" si="66"/>
        <v>7320</v>
      </c>
      <c r="M362" s="5">
        <f t="shared" si="75"/>
        <v>9.2159839011204656E-2</v>
      </c>
      <c r="N362" s="31">
        <f t="shared" si="73"/>
        <v>6320</v>
      </c>
      <c r="O362" s="6">
        <f t="shared" si="76"/>
        <v>7.9569697069783243E-2</v>
      </c>
      <c r="P362" s="4">
        <v>700</v>
      </c>
      <c r="Q362" s="7">
        <v>300</v>
      </c>
      <c r="R362" s="168" t="s">
        <v>37</v>
      </c>
      <c r="S362" s="15"/>
    </row>
    <row r="363" spans="2:19" ht="18.95" customHeight="1" thickBot="1" x14ac:dyDescent="0.3">
      <c r="B363" s="103" t="s">
        <v>20</v>
      </c>
      <c r="C363" s="439"/>
      <c r="D363" s="17" t="s">
        <v>395</v>
      </c>
      <c r="E363" s="249" t="s">
        <v>114</v>
      </c>
      <c r="F363" s="19">
        <v>33</v>
      </c>
      <c r="G363" s="3">
        <f t="shared" si="67"/>
        <v>355.2090432</v>
      </c>
      <c r="H363" s="21">
        <f>G363*210+I363</f>
        <v>84593.899072</v>
      </c>
      <c r="I363" s="24">
        <v>10000</v>
      </c>
      <c r="J363" s="45">
        <f t="shared" si="74"/>
        <v>20220</v>
      </c>
      <c r="K363" s="31">
        <v>645</v>
      </c>
      <c r="L363" s="31">
        <f t="shared" si="66"/>
        <v>7740</v>
      </c>
      <c r="M363" s="5">
        <f t="shared" si="75"/>
        <v>9.1495959932196655E-2</v>
      </c>
      <c r="N363" s="31">
        <f t="shared" si="73"/>
        <v>6740</v>
      </c>
      <c r="O363" s="6">
        <f t="shared" si="76"/>
        <v>7.9674776478424483E-2</v>
      </c>
      <c r="P363" s="4">
        <v>700</v>
      </c>
      <c r="Q363" s="7">
        <v>300</v>
      </c>
      <c r="R363" s="168" t="s">
        <v>37</v>
      </c>
      <c r="S363" s="15"/>
    </row>
    <row r="364" spans="2:19" ht="18.95" customHeight="1" thickBot="1" x14ac:dyDescent="0.3">
      <c r="B364" s="103" t="s">
        <v>20</v>
      </c>
      <c r="C364" s="439"/>
      <c r="D364" s="17" t="s">
        <v>396</v>
      </c>
      <c r="E364" s="249" t="s">
        <v>39</v>
      </c>
      <c r="F364" s="19">
        <v>26</v>
      </c>
      <c r="G364" s="3">
        <f t="shared" si="67"/>
        <v>279.86167039999998</v>
      </c>
      <c r="H364" s="30">
        <f t="shared" ref="H364:H379" si="77">G364*225</f>
        <v>62968.875839999993</v>
      </c>
      <c r="I364" s="23" t="s">
        <v>40</v>
      </c>
      <c r="J364" s="45">
        <f t="shared" si="74"/>
        <v>15180</v>
      </c>
      <c r="K364" s="31">
        <v>505</v>
      </c>
      <c r="L364" s="31">
        <f t="shared" si="66"/>
        <v>6060</v>
      </c>
      <c r="M364" s="5">
        <f t="shared" si="75"/>
        <v>9.6238021072475297E-2</v>
      </c>
      <c r="N364" s="31">
        <f t="shared" si="73"/>
        <v>5060</v>
      </c>
      <c r="O364" s="6">
        <f t="shared" si="76"/>
        <v>8.0357159509360565E-2</v>
      </c>
      <c r="P364" s="4">
        <v>700</v>
      </c>
      <c r="Q364" s="7">
        <v>300</v>
      </c>
      <c r="R364" s="168" t="s">
        <v>37</v>
      </c>
      <c r="S364" s="15"/>
    </row>
    <row r="365" spans="2:19" ht="18.95" customHeight="1" thickBot="1" x14ac:dyDescent="0.3">
      <c r="B365" s="103" t="s">
        <v>20</v>
      </c>
      <c r="C365" s="439"/>
      <c r="D365" s="17" t="s">
        <v>397</v>
      </c>
      <c r="E365" s="249" t="s">
        <v>39</v>
      </c>
      <c r="F365" s="19">
        <v>26</v>
      </c>
      <c r="G365" s="3">
        <f t="shared" si="67"/>
        <v>279.86167039999998</v>
      </c>
      <c r="H365" s="30">
        <f t="shared" si="77"/>
        <v>62968.875839999993</v>
      </c>
      <c r="I365" s="23" t="s">
        <v>40</v>
      </c>
      <c r="J365" s="45">
        <f t="shared" si="74"/>
        <v>15180</v>
      </c>
      <c r="K365" s="31">
        <v>505</v>
      </c>
      <c r="L365" s="31">
        <f t="shared" si="66"/>
        <v>6060</v>
      </c>
      <c r="M365" s="5">
        <f t="shared" si="75"/>
        <v>9.6238021072475297E-2</v>
      </c>
      <c r="N365" s="31">
        <f t="shared" si="73"/>
        <v>5060</v>
      </c>
      <c r="O365" s="6">
        <f t="shared" si="76"/>
        <v>8.0357159509360565E-2</v>
      </c>
      <c r="P365" s="4">
        <v>700</v>
      </c>
      <c r="Q365" s="7">
        <v>300</v>
      </c>
      <c r="R365" s="168" t="s">
        <v>37</v>
      </c>
      <c r="S365" s="15"/>
    </row>
    <row r="366" spans="2:19" ht="18.95" customHeight="1" thickBot="1" x14ac:dyDescent="0.3">
      <c r="B366" s="103" t="s">
        <v>20</v>
      </c>
      <c r="C366" s="439"/>
      <c r="D366" s="17" t="s">
        <v>398</v>
      </c>
      <c r="E366" s="249" t="s">
        <v>39</v>
      </c>
      <c r="F366" s="19">
        <v>26</v>
      </c>
      <c r="G366" s="3">
        <f t="shared" si="67"/>
        <v>279.86167039999998</v>
      </c>
      <c r="H366" s="30">
        <f t="shared" si="77"/>
        <v>62968.875839999993</v>
      </c>
      <c r="I366" s="23" t="s">
        <v>40</v>
      </c>
      <c r="J366" s="45">
        <f t="shared" si="74"/>
        <v>15180</v>
      </c>
      <c r="K366" s="31">
        <v>505</v>
      </c>
      <c r="L366" s="31">
        <f t="shared" si="66"/>
        <v>6060</v>
      </c>
      <c r="M366" s="5">
        <f t="shared" si="75"/>
        <v>9.6238021072475297E-2</v>
      </c>
      <c r="N366" s="31">
        <f t="shared" si="73"/>
        <v>5060</v>
      </c>
      <c r="O366" s="6">
        <f t="shared" si="76"/>
        <v>8.0357159509360565E-2</v>
      </c>
      <c r="P366" s="4">
        <v>700</v>
      </c>
      <c r="Q366" s="7">
        <v>300</v>
      </c>
      <c r="R366" s="168" t="s">
        <v>37</v>
      </c>
      <c r="S366" s="15"/>
    </row>
    <row r="367" spans="2:19" ht="18.95" customHeight="1" thickBot="1" x14ac:dyDescent="0.3">
      <c r="B367" s="103" t="s">
        <v>20</v>
      </c>
      <c r="C367" s="439"/>
      <c r="D367" s="17" t="s">
        <v>399</v>
      </c>
      <c r="E367" s="249" t="s">
        <v>39</v>
      </c>
      <c r="F367" s="19">
        <v>26</v>
      </c>
      <c r="G367" s="3">
        <f t="shared" si="67"/>
        <v>279.86167039999998</v>
      </c>
      <c r="H367" s="30">
        <f t="shared" si="77"/>
        <v>62968.875839999993</v>
      </c>
      <c r="I367" s="23" t="s">
        <v>40</v>
      </c>
      <c r="J367" s="45">
        <f t="shared" si="74"/>
        <v>15180</v>
      </c>
      <c r="K367" s="31">
        <v>505</v>
      </c>
      <c r="L367" s="31">
        <f t="shared" si="66"/>
        <v>6060</v>
      </c>
      <c r="M367" s="5">
        <f t="shared" si="75"/>
        <v>9.6238021072475297E-2</v>
      </c>
      <c r="N367" s="31">
        <f t="shared" si="73"/>
        <v>5060</v>
      </c>
      <c r="O367" s="6">
        <f t="shared" si="76"/>
        <v>8.0357159509360565E-2</v>
      </c>
      <c r="P367" s="4">
        <v>700</v>
      </c>
      <c r="Q367" s="7">
        <v>300</v>
      </c>
      <c r="R367" s="168" t="s">
        <v>37</v>
      </c>
      <c r="S367" s="15"/>
    </row>
    <row r="368" spans="2:19" ht="18.95" customHeight="1" thickBot="1" x14ac:dyDescent="0.3">
      <c r="B368" s="103" t="s">
        <v>20</v>
      </c>
      <c r="C368" s="439"/>
      <c r="D368" s="17" t="s">
        <v>400</v>
      </c>
      <c r="E368" s="249" t="s">
        <v>39</v>
      </c>
      <c r="F368" s="19">
        <v>26</v>
      </c>
      <c r="G368" s="3">
        <f t="shared" si="67"/>
        <v>279.86167039999998</v>
      </c>
      <c r="H368" s="30">
        <f t="shared" si="77"/>
        <v>62968.875839999993</v>
      </c>
      <c r="I368" s="23" t="s">
        <v>40</v>
      </c>
      <c r="J368" s="45">
        <f t="shared" si="74"/>
        <v>15180</v>
      </c>
      <c r="K368" s="31">
        <v>505</v>
      </c>
      <c r="L368" s="31">
        <f t="shared" si="66"/>
        <v>6060</v>
      </c>
      <c r="M368" s="5">
        <f t="shared" si="75"/>
        <v>9.6238021072475297E-2</v>
      </c>
      <c r="N368" s="31">
        <f t="shared" si="73"/>
        <v>5060</v>
      </c>
      <c r="O368" s="6">
        <f t="shared" si="76"/>
        <v>8.0357159509360565E-2</v>
      </c>
      <c r="P368" s="4">
        <v>700</v>
      </c>
      <c r="Q368" s="7">
        <v>300</v>
      </c>
      <c r="R368" s="168" t="s">
        <v>37</v>
      </c>
      <c r="S368" s="15"/>
    </row>
    <row r="369" spans="2:19" ht="18.95" customHeight="1" thickBot="1" x14ac:dyDescent="0.3">
      <c r="B369" s="103" t="s">
        <v>20</v>
      </c>
      <c r="C369" s="439"/>
      <c r="D369" s="17" t="s">
        <v>401</v>
      </c>
      <c r="E369" s="249" t="s">
        <v>39</v>
      </c>
      <c r="F369" s="19">
        <v>23</v>
      </c>
      <c r="G369" s="3">
        <f t="shared" si="67"/>
        <v>247.56993920000002</v>
      </c>
      <c r="H369" s="30">
        <f t="shared" si="77"/>
        <v>55703.236320000004</v>
      </c>
      <c r="I369" s="23" t="s">
        <v>40</v>
      </c>
      <c r="J369" s="45">
        <f t="shared" si="74"/>
        <v>13380</v>
      </c>
      <c r="K369" s="31">
        <v>455</v>
      </c>
      <c r="L369" s="31">
        <f t="shared" si="66"/>
        <v>5460</v>
      </c>
      <c r="M369" s="5">
        <f t="shared" si="75"/>
        <v>9.8019439456511634E-2</v>
      </c>
      <c r="N369" s="31">
        <f t="shared" si="73"/>
        <v>4460</v>
      </c>
      <c r="O369" s="6">
        <f t="shared" si="76"/>
        <v>8.0067161167773238E-2</v>
      </c>
      <c r="P369" s="4">
        <v>700</v>
      </c>
      <c r="Q369" s="7">
        <v>300</v>
      </c>
      <c r="R369" s="168" t="s">
        <v>37</v>
      </c>
      <c r="S369" s="15"/>
    </row>
    <row r="370" spans="2:19" ht="18.95" customHeight="1" thickBot="1" x14ac:dyDescent="0.3">
      <c r="B370" s="103" t="s">
        <v>20</v>
      </c>
      <c r="C370" s="439"/>
      <c r="D370" s="17" t="s">
        <v>402</v>
      </c>
      <c r="E370" s="249" t="s">
        <v>39</v>
      </c>
      <c r="F370" s="19">
        <v>26</v>
      </c>
      <c r="G370" s="3">
        <f t="shared" si="67"/>
        <v>279.86167039999998</v>
      </c>
      <c r="H370" s="30">
        <f t="shared" si="77"/>
        <v>62968.875839999993</v>
      </c>
      <c r="I370" s="23" t="s">
        <v>40</v>
      </c>
      <c r="J370" s="45">
        <f t="shared" si="74"/>
        <v>15180</v>
      </c>
      <c r="K370" s="31">
        <v>505</v>
      </c>
      <c r="L370" s="31">
        <f t="shared" si="66"/>
        <v>6060</v>
      </c>
      <c r="M370" s="5">
        <f t="shared" si="75"/>
        <v>9.6238021072475297E-2</v>
      </c>
      <c r="N370" s="31">
        <f t="shared" si="73"/>
        <v>5060</v>
      </c>
      <c r="O370" s="6">
        <f t="shared" si="76"/>
        <v>8.0357159509360565E-2</v>
      </c>
      <c r="P370" s="4">
        <v>700</v>
      </c>
      <c r="Q370" s="7">
        <v>300</v>
      </c>
      <c r="R370" s="165" t="s">
        <v>24</v>
      </c>
      <c r="S370" s="15"/>
    </row>
    <row r="371" spans="2:19" ht="18.95" customHeight="1" thickBot="1" x14ac:dyDescent="0.3">
      <c r="B371" s="103" t="s">
        <v>20</v>
      </c>
      <c r="C371" s="439"/>
      <c r="D371" s="17" t="s">
        <v>403</v>
      </c>
      <c r="E371" s="249" t="s">
        <v>39</v>
      </c>
      <c r="F371" s="19">
        <v>26</v>
      </c>
      <c r="G371" s="3">
        <f t="shared" si="67"/>
        <v>279.86167039999998</v>
      </c>
      <c r="H371" s="30">
        <f t="shared" si="77"/>
        <v>62968.875839999993</v>
      </c>
      <c r="I371" s="23" t="s">
        <v>40</v>
      </c>
      <c r="J371" s="45">
        <f t="shared" si="74"/>
        <v>15180</v>
      </c>
      <c r="K371" s="31">
        <v>505</v>
      </c>
      <c r="L371" s="31">
        <f t="shared" si="66"/>
        <v>6060</v>
      </c>
      <c r="M371" s="5">
        <f t="shared" si="75"/>
        <v>9.6238021072475297E-2</v>
      </c>
      <c r="N371" s="31">
        <f t="shared" si="73"/>
        <v>5060</v>
      </c>
      <c r="O371" s="6">
        <f t="shared" si="76"/>
        <v>8.0357159509360565E-2</v>
      </c>
      <c r="P371" s="4">
        <v>700</v>
      </c>
      <c r="Q371" s="7">
        <v>300</v>
      </c>
      <c r="R371" s="165" t="s">
        <v>24</v>
      </c>
      <c r="S371" s="15"/>
    </row>
    <row r="372" spans="2:19" ht="18.95" customHeight="1" thickBot="1" x14ac:dyDescent="0.3">
      <c r="B372" s="103" t="s">
        <v>20</v>
      </c>
      <c r="C372" s="439"/>
      <c r="D372" s="17" t="s">
        <v>404</v>
      </c>
      <c r="E372" s="249" t="s">
        <v>39</v>
      </c>
      <c r="F372" s="19">
        <v>26</v>
      </c>
      <c r="G372" s="3">
        <f t="shared" si="67"/>
        <v>279.86167039999998</v>
      </c>
      <c r="H372" s="30">
        <f t="shared" si="77"/>
        <v>62968.875839999993</v>
      </c>
      <c r="I372" s="23" t="s">
        <v>40</v>
      </c>
      <c r="J372" s="45">
        <f t="shared" si="74"/>
        <v>15180</v>
      </c>
      <c r="K372" s="31">
        <v>505</v>
      </c>
      <c r="L372" s="31">
        <f t="shared" si="66"/>
        <v>6060</v>
      </c>
      <c r="M372" s="5">
        <f t="shared" si="75"/>
        <v>9.6238021072475297E-2</v>
      </c>
      <c r="N372" s="31">
        <f t="shared" si="73"/>
        <v>5060</v>
      </c>
      <c r="O372" s="6">
        <f t="shared" si="76"/>
        <v>8.0357159509360565E-2</v>
      </c>
      <c r="P372" s="4">
        <v>700</v>
      </c>
      <c r="Q372" s="7">
        <v>300</v>
      </c>
      <c r="R372" s="165" t="s">
        <v>24</v>
      </c>
      <c r="S372" s="15"/>
    </row>
    <row r="373" spans="2:19" ht="18.95" customHeight="1" thickBot="1" x14ac:dyDescent="0.3">
      <c r="B373" s="103" t="s">
        <v>20</v>
      </c>
      <c r="C373" s="439"/>
      <c r="D373" s="17" t="s">
        <v>405</v>
      </c>
      <c r="E373" s="249" t="s">
        <v>39</v>
      </c>
      <c r="F373" s="19">
        <v>26</v>
      </c>
      <c r="G373" s="3">
        <f t="shared" si="67"/>
        <v>279.86167039999998</v>
      </c>
      <c r="H373" s="30">
        <f t="shared" si="77"/>
        <v>62968.875839999993</v>
      </c>
      <c r="I373" s="23" t="s">
        <v>40</v>
      </c>
      <c r="J373" s="45">
        <f t="shared" si="74"/>
        <v>15180</v>
      </c>
      <c r="K373" s="31">
        <v>505</v>
      </c>
      <c r="L373" s="31">
        <f t="shared" si="66"/>
        <v>6060</v>
      </c>
      <c r="M373" s="5">
        <f t="shared" si="75"/>
        <v>9.6238021072475297E-2</v>
      </c>
      <c r="N373" s="31">
        <f t="shared" si="73"/>
        <v>5060</v>
      </c>
      <c r="O373" s="6">
        <f t="shared" si="76"/>
        <v>8.0357159509360565E-2</v>
      </c>
      <c r="P373" s="4">
        <v>700</v>
      </c>
      <c r="Q373" s="7">
        <v>300</v>
      </c>
      <c r="R373" s="165" t="s">
        <v>24</v>
      </c>
      <c r="S373" s="15"/>
    </row>
    <row r="374" spans="2:19" ht="18.95" customHeight="1" thickBot="1" x14ac:dyDescent="0.3">
      <c r="B374" s="103" t="s">
        <v>20</v>
      </c>
      <c r="C374" s="439"/>
      <c r="D374" s="17" t="s">
        <v>406</v>
      </c>
      <c r="E374" s="249" t="s">
        <v>39</v>
      </c>
      <c r="F374" s="19">
        <v>23</v>
      </c>
      <c r="G374" s="3">
        <f t="shared" si="67"/>
        <v>247.56993920000002</v>
      </c>
      <c r="H374" s="30">
        <f t="shared" si="77"/>
        <v>55703.236320000004</v>
      </c>
      <c r="I374" s="23" t="s">
        <v>40</v>
      </c>
      <c r="J374" s="45">
        <f t="shared" si="74"/>
        <v>13380</v>
      </c>
      <c r="K374" s="31">
        <v>455</v>
      </c>
      <c r="L374" s="31">
        <f t="shared" si="66"/>
        <v>5460</v>
      </c>
      <c r="M374" s="5">
        <f t="shared" si="75"/>
        <v>9.8019439456511634E-2</v>
      </c>
      <c r="N374" s="31">
        <f t="shared" si="73"/>
        <v>4460</v>
      </c>
      <c r="O374" s="6">
        <f t="shared" si="76"/>
        <v>8.0067161167773238E-2</v>
      </c>
      <c r="P374" s="4">
        <v>700</v>
      </c>
      <c r="Q374" s="7">
        <v>300</v>
      </c>
      <c r="R374" s="165" t="s">
        <v>24</v>
      </c>
      <c r="S374" s="15"/>
    </row>
    <row r="375" spans="2:19" ht="18.95" customHeight="1" thickBot="1" x14ac:dyDescent="0.3">
      <c r="B375" s="103" t="s">
        <v>20</v>
      </c>
      <c r="C375" s="439"/>
      <c r="D375" s="17" t="s">
        <v>407</v>
      </c>
      <c r="E375" s="249" t="s">
        <v>39</v>
      </c>
      <c r="F375" s="19">
        <v>26</v>
      </c>
      <c r="G375" s="3">
        <f t="shared" si="67"/>
        <v>279.86167039999998</v>
      </c>
      <c r="H375" s="30">
        <f t="shared" si="77"/>
        <v>62968.875839999993</v>
      </c>
      <c r="I375" s="23" t="s">
        <v>40</v>
      </c>
      <c r="J375" s="45">
        <f t="shared" si="74"/>
        <v>15180</v>
      </c>
      <c r="K375" s="31">
        <v>505</v>
      </c>
      <c r="L375" s="31">
        <f t="shared" si="66"/>
        <v>6060</v>
      </c>
      <c r="M375" s="5">
        <f t="shared" si="75"/>
        <v>9.6238021072475297E-2</v>
      </c>
      <c r="N375" s="31">
        <f t="shared" si="73"/>
        <v>5060</v>
      </c>
      <c r="O375" s="6">
        <f t="shared" si="76"/>
        <v>8.0357159509360565E-2</v>
      </c>
      <c r="P375" s="4">
        <v>700</v>
      </c>
      <c r="Q375" s="7">
        <v>300</v>
      </c>
      <c r="R375" s="165" t="s">
        <v>24</v>
      </c>
      <c r="S375" s="15"/>
    </row>
    <row r="376" spans="2:19" ht="18.95" customHeight="1" thickBot="1" x14ac:dyDescent="0.3">
      <c r="B376" s="103" t="s">
        <v>20</v>
      </c>
      <c r="C376" s="439"/>
      <c r="D376" s="17" t="s">
        <v>408</v>
      </c>
      <c r="E376" s="249" t="s">
        <v>39</v>
      </c>
      <c r="F376" s="19">
        <v>26</v>
      </c>
      <c r="G376" s="3">
        <f t="shared" si="67"/>
        <v>279.86167039999998</v>
      </c>
      <c r="H376" s="30">
        <f t="shared" si="77"/>
        <v>62968.875839999993</v>
      </c>
      <c r="I376" s="23" t="s">
        <v>40</v>
      </c>
      <c r="J376" s="45">
        <f t="shared" si="74"/>
        <v>15180</v>
      </c>
      <c r="K376" s="31">
        <v>505</v>
      </c>
      <c r="L376" s="31">
        <f t="shared" si="66"/>
        <v>6060</v>
      </c>
      <c r="M376" s="5">
        <f t="shared" si="75"/>
        <v>9.6238021072475297E-2</v>
      </c>
      <c r="N376" s="31">
        <f t="shared" si="73"/>
        <v>5060</v>
      </c>
      <c r="O376" s="6">
        <f t="shared" si="76"/>
        <v>8.0357159509360565E-2</v>
      </c>
      <c r="P376" s="4">
        <v>700</v>
      </c>
      <c r="Q376" s="7">
        <v>300</v>
      </c>
      <c r="R376" s="165" t="s">
        <v>24</v>
      </c>
      <c r="S376" s="15"/>
    </row>
    <row r="377" spans="2:19" ht="18.95" customHeight="1" thickBot="1" x14ac:dyDescent="0.3">
      <c r="B377" s="103" t="s">
        <v>20</v>
      </c>
      <c r="C377" s="439"/>
      <c r="D377" s="17" t="s">
        <v>409</v>
      </c>
      <c r="E377" s="249" t="s">
        <v>39</v>
      </c>
      <c r="F377" s="19">
        <v>26</v>
      </c>
      <c r="G377" s="3">
        <f t="shared" si="67"/>
        <v>279.86167039999998</v>
      </c>
      <c r="H377" s="30">
        <f t="shared" si="77"/>
        <v>62968.875839999993</v>
      </c>
      <c r="I377" s="23" t="s">
        <v>40</v>
      </c>
      <c r="J377" s="45">
        <f t="shared" si="74"/>
        <v>15180</v>
      </c>
      <c r="K377" s="31">
        <v>505</v>
      </c>
      <c r="L377" s="31">
        <f t="shared" si="66"/>
        <v>6060</v>
      </c>
      <c r="M377" s="5">
        <f t="shared" si="75"/>
        <v>9.6238021072475297E-2</v>
      </c>
      <c r="N377" s="31">
        <f t="shared" si="73"/>
        <v>5060</v>
      </c>
      <c r="O377" s="6">
        <f t="shared" si="76"/>
        <v>8.0357159509360565E-2</v>
      </c>
      <c r="P377" s="4">
        <v>700</v>
      </c>
      <c r="Q377" s="7">
        <v>300</v>
      </c>
      <c r="R377" s="165" t="s">
        <v>24</v>
      </c>
      <c r="S377" s="15"/>
    </row>
    <row r="378" spans="2:19" ht="18.95" customHeight="1" thickBot="1" x14ac:dyDescent="0.3">
      <c r="B378" s="103" t="s">
        <v>20</v>
      </c>
      <c r="C378" s="439"/>
      <c r="D378" s="17" t="s">
        <v>410</v>
      </c>
      <c r="E378" s="249" t="s">
        <v>39</v>
      </c>
      <c r="F378" s="19">
        <v>26</v>
      </c>
      <c r="G378" s="3">
        <f t="shared" si="67"/>
        <v>279.86167039999998</v>
      </c>
      <c r="H378" s="30">
        <f t="shared" si="77"/>
        <v>62968.875839999993</v>
      </c>
      <c r="I378" s="23" t="s">
        <v>40</v>
      </c>
      <c r="J378" s="45">
        <f t="shared" si="74"/>
        <v>15180</v>
      </c>
      <c r="K378" s="31">
        <v>505</v>
      </c>
      <c r="L378" s="31">
        <f t="shared" si="66"/>
        <v>6060</v>
      </c>
      <c r="M378" s="5">
        <f t="shared" si="75"/>
        <v>9.6238021072475297E-2</v>
      </c>
      <c r="N378" s="31">
        <f t="shared" si="73"/>
        <v>5060</v>
      </c>
      <c r="O378" s="6">
        <f t="shared" si="76"/>
        <v>8.0357159509360565E-2</v>
      </c>
      <c r="P378" s="4">
        <v>700</v>
      </c>
      <c r="Q378" s="7">
        <v>300</v>
      </c>
      <c r="R378" s="165" t="s">
        <v>24</v>
      </c>
      <c r="S378" s="15"/>
    </row>
    <row r="379" spans="2:19" ht="18.95" customHeight="1" thickBot="1" x14ac:dyDescent="0.3">
      <c r="B379" s="103" t="s">
        <v>20</v>
      </c>
      <c r="C379" s="439"/>
      <c r="D379" s="17" t="s">
        <v>411</v>
      </c>
      <c r="E379" s="249" t="s">
        <v>39</v>
      </c>
      <c r="F379" s="19">
        <v>26</v>
      </c>
      <c r="G379" s="3">
        <f t="shared" si="67"/>
        <v>279.86167039999998</v>
      </c>
      <c r="H379" s="30">
        <f t="shared" si="77"/>
        <v>62968.875839999993</v>
      </c>
      <c r="I379" s="23" t="s">
        <v>40</v>
      </c>
      <c r="J379" s="45">
        <f t="shared" si="74"/>
        <v>15180</v>
      </c>
      <c r="K379" s="31">
        <v>505</v>
      </c>
      <c r="L379" s="31">
        <f t="shared" si="66"/>
        <v>6060</v>
      </c>
      <c r="M379" s="5">
        <f t="shared" si="75"/>
        <v>9.6238021072475297E-2</v>
      </c>
      <c r="N379" s="31">
        <f t="shared" si="73"/>
        <v>5060</v>
      </c>
      <c r="O379" s="6">
        <f t="shared" si="76"/>
        <v>8.0357159509360565E-2</v>
      </c>
      <c r="P379" s="4">
        <v>700</v>
      </c>
      <c r="Q379" s="7">
        <v>300</v>
      </c>
      <c r="R379" s="165" t="s">
        <v>24</v>
      </c>
      <c r="S379" s="15"/>
    </row>
    <row r="380" spans="2:19" ht="18.95" customHeight="1" thickBot="1" x14ac:dyDescent="0.3">
      <c r="B380" s="103" t="s">
        <v>20</v>
      </c>
      <c r="C380" s="439"/>
      <c r="D380" s="17" t="s">
        <v>412</v>
      </c>
      <c r="E380" s="249" t="s">
        <v>114</v>
      </c>
      <c r="F380" s="19">
        <v>35</v>
      </c>
      <c r="G380" s="3">
        <f t="shared" si="67"/>
        <v>376.73686400000003</v>
      </c>
      <c r="H380" s="21">
        <f>G380*210+I380</f>
        <v>89114.741440000013</v>
      </c>
      <c r="I380" s="24">
        <v>10000</v>
      </c>
      <c r="J380" s="45">
        <f t="shared" si="74"/>
        <v>21300</v>
      </c>
      <c r="K380" s="31">
        <v>675</v>
      </c>
      <c r="L380" s="31">
        <f t="shared" si="66"/>
        <v>8100</v>
      </c>
      <c r="M380" s="5">
        <f t="shared" si="75"/>
        <v>9.0894052646201554E-2</v>
      </c>
      <c r="N380" s="31">
        <f t="shared" si="73"/>
        <v>7100</v>
      </c>
      <c r="O380" s="6">
        <f t="shared" si="76"/>
        <v>7.9672564665189016E-2</v>
      </c>
      <c r="P380" s="4">
        <v>700</v>
      </c>
      <c r="Q380" s="7">
        <v>300</v>
      </c>
      <c r="R380" s="165" t="s">
        <v>24</v>
      </c>
      <c r="S380" s="15"/>
    </row>
    <row r="381" spans="2:19" ht="18.95" customHeight="1" thickBot="1" x14ac:dyDescent="0.3">
      <c r="B381" s="103" t="s">
        <v>20</v>
      </c>
      <c r="C381" s="439"/>
      <c r="D381" s="17" t="s">
        <v>413</v>
      </c>
      <c r="E381" s="249" t="s">
        <v>39</v>
      </c>
      <c r="F381" s="19">
        <v>28</v>
      </c>
      <c r="G381" s="3">
        <f t="shared" si="67"/>
        <v>301.38949120000001</v>
      </c>
      <c r="H381" s="30">
        <f t="shared" ref="H381:H394" si="78">G381*225</f>
        <v>67812.635519999996</v>
      </c>
      <c r="I381" s="23" t="s">
        <v>40</v>
      </c>
      <c r="J381" s="45">
        <f t="shared" si="74"/>
        <v>16260</v>
      </c>
      <c r="K381" s="31">
        <v>535</v>
      </c>
      <c r="L381" s="31">
        <f t="shared" si="66"/>
        <v>6420</v>
      </c>
      <c r="M381" s="5">
        <f t="shared" si="75"/>
        <v>9.4672621861253983E-2</v>
      </c>
      <c r="N381" s="31">
        <f t="shared" si="73"/>
        <v>5420</v>
      </c>
      <c r="O381" s="6">
        <f t="shared" si="76"/>
        <v>7.9926107552647438E-2</v>
      </c>
      <c r="P381" s="4">
        <v>700</v>
      </c>
      <c r="Q381" s="7">
        <v>300</v>
      </c>
      <c r="R381" s="165" t="s">
        <v>24</v>
      </c>
      <c r="S381" s="15"/>
    </row>
    <row r="382" spans="2:19" ht="18.95" customHeight="1" thickBot="1" x14ac:dyDescent="0.3">
      <c r="B382" s="103" t="s">
        <v>20</v>
      </c>
      <c r="C382" s="439"/>
      <c r="D382" s="17" t="s">
        <v>414</v>
      </c>
      <c r="E382" s="249" t="s">
        <v>39</v>
      </c>
      <c r="F382" s="19">
        <v>27</v>
      </c>
      <c r="G382" s="3">
        <f t="shared" si="67"/>
        <v>290.62558080000002</v>
      </c>
      <c r="H382" s="30">
        <f t="shared" si="78"/>
        <v>65390.755680000002</v>
      </c>
      <c r="I382" s="23" t="s">
        <v>40</v>
      </c>
      <c r="J382" s="45">
        <f t="shared" si="74"/>
        <v>15720</v>
      </c>
      <c r="K382" s="31">
        <v>520</v>
      </c>
      <c r="L382" s="31">
        <f t="shared" si="66"/>
        <v>6240</v>
      </c>
      <c r="M382" s="5">
        <f t="shared" si="75"/>
        <v>9.5426332592582749E-2</v>
      </c>
      <c r="N382" s="31">
        <f t="shared" si="73"/>
        <v>5240</v>
      </c>
      <c r="O382" s="6">
        <f t="shared" si="76"/>
        <v>8.013365108736116E-2</v>
      </c>
      <c r="P382" s="4">
        <v>700</v>
      </c>
      <c r="Q382" s="7">
        <v>300</v>
      </c>
      <c r="R382" s="165" t="s">
        <v>24</v>
      </c>
      <c r="S382" s="15"/>
    </row>
    <row r="383" spans="2:19" ht="18.95" customHeight="1" thickBot="1" x14ac:dyDescent="0.3">
      <c r="B383" s="103" t="s">
        <v>20</v>
      </c>
      <c r="C383" s="439"/>
      <c r="D383" s="17" t="s">
        <v>415</v>
      </c>
      <c r="E383" s="249" t="s">
        <v>39</v>
      </c>
      <c r="F383" s="19">
        <v>27</v>
      </c>
      <c r="G383" s="3">
        <f t="shared" si="67"/>
        <v>290.62558080000002</v>
      </c>
      <c r="H383" s="30">
        <f t="shared" si="78"/>
        <v>65390.755680000002</v>
      </c>
      <c r="I383" s="23" t="s">
        <v>40</v>
      </c>
      <c r="J383" s="45">
        <f t="shared" si="74"/>
        <v>15720</v>
      </c>
      <c r="K383" s="31">
        <v>520</v>
      </c>
      <c r="L383" s="31">
        <f t="shared" si="66"/>
        <v>6240</v>
      </c>
      <c r="M383" s="5">
        <f t="shared" si="75"/>
        <v>9.5426332592582749E-2</v>
      </c>
      <c r="N383" s="31">
        <f t="shared" si="73"/>
        <v>5240</v>
      </c>
      <c r="O383" s="6">
        <f t="shared" si="76"/>
        <v>8.013365108736116E-2</v>
      </c>
      <c r="P383" s="4">
        <v>700</v>
      </c>
      <c r="Q383" s="7">
        <v>300</v>
      </c>
      <c r="R383" s="165" t="s">
        <v>24</v>
      </c>
      <c r="S383" s="15"/>
    </row>
    <row r="384" spans="2:19" ht="18.95" customHeight="1" thickBot="1" x14ac:dyDescent="0.3">
      <c r="B384" s="103" t="s">
        <v>20</v>
      </c>
      <c r="C384" s="439"/>
      <c r="D384" s="17" t="s">
        <v>416</v>
      </c>
      <c r="E384" s="249" t="s">
        <v>39</v>
      </c>
      <c r="F384" s="19">
        <v>27</v>
      </c>
      <c r="G384" s="3">
        <f t="shared" si="67"/>
        <v>290.62558080000002</v>
      </c>
      <c r="H384" s="30">
        <f t="shared" si="78"/>
        <v>65390.755680000002</v>
      </c>
      <c r="I384" s="23" t="s">
        <v>40</v>
      </c>
      <c r="J384" s="45">
        <f t="shared" si="74"/>
        <v>15720</v>
      </c>
      <c r="K384" s="31">
        <v>520</v>
      </c>
      <c r="L384" s="31">
        <f t="shared" si="66"/>
        <v>6240</v>
      </c>
      <c r="M384" s="5">
        <f t="shared" si="75"/>
        <v>9.5426332592582749E-2</v>
      </c>
      <c r="N384" s="31">
        <f t="shared" si="73"/>
        <v>5240</v>
      </c>
      <c r="O384" s="6">
        <f t="shared" si="76"/>
        <v>8.013365108736116E-2</v>
      </c>
      <c r="P384" s="4">
        <v>700</v>
      </c>
      <c r="Q384" s="7">
        <v>300</v>
      </c>
      <c r="R384" s="165" t="s">
        <v>24</v>
      </c>
      <c r="S384" s="15"/>
    </row>
    <row r="385" spans="2:19" ht="18.95" customHeight="1" thickBot="1" x14ac:dyDescent="0.3">
      <c r="B385" s="103" t="s">
        <v>20</v>
      </c>
      <c r="C385" s="439"/>
      <c r="D385" s="17" t="s">
        <v>417</v>
      </c>
      <c r="E385" s="249" t="s">
        <v>39</v>
      </c>
      <c r="F385" s="19">
        <v>27</v>
      </c>
      <c r="G385" s="3">
        <f t="shared" si="67"/>
        <v>290.62558080000002</v>
      </c>
      <c r="H385" s="30">
        <f t="shared" si="78"/>
        <v>65390.755680000002</v>
      </c>
      <c r="I385" s="23" t="s">
        <v>40</v>
      </c>
      <c r="J385" s="45">
        <f t="shared" si="74"/>
        <v>15720</v>
      </c>
      <c r="K385" s="31">
        <v>520</v>
      </c>
      <c r="L385" s="31">
        <f t="shared" si="66"/>
        <v>6240</v>
      </c>
      <c r="M385" s="5">
        <f t="shared" si="75"/>
        <v>9.5426332592582749E-2</v>
      </c>
      <c r="N385" s="31">
        <f t="shared" si="73"/>
        <v>5240</v>
      </c>
      <c r="O385" s="6">
        <f t="shared" si="76"/>
        <v>8.013365108736116E-2</v>
      </c>
      <c r="P385" s="4">
        <v>700</v>
      </c>
      <c r="Q385" s="7">
        <v>300</v>
      </c>
      <c r="R385" s="165" t="s">
        <v>24</v>
      </c>
      <c r="S385" s="15"/>
    </row>
    <row r="386" spans="2:19" ht="18.95" customHeight="1" thickBot="1" x14ac:dyDescent="0.3">
      <c r="B386" s="103" t="s">
        <v>20</v>
      </c>
      <c r="C386" s="439"/>
      <c r="D386" s="17" t="s">
        <v>418</v>
      </c>
      <c r="E386" s="249" t="s">
        <v>39</v>
      </c>
      <c r="F386" s="19">
        <v>27</v>
      </c>
      <c r="G386" s="3">
        <f t="shared" si="67"/>
        <v>290.62558080000002</v>
      </c>
      <c r="H386" s="30">
        <f t="shared" si="78"/>
        <v>65390.755680000002</v>
      </c>
      <c r="I386" s="23" t="s">
        <v>40</v>
      </c>
      <c r="J386" s="45">
        <f t="shared" si="74"/>
        <v>15720</v>
      </c>
      <c r="K386" s="31">
        <v>520</v>
      </c>
      <c r="L386" s="31">
        <f t="shared" si="66"/>
        <v>6240</v>
      </c>
      <c r="M386" s="5">
        <f t="shared" si="75"/>
        <v>9.5426332592582749E-2</v>
      </c>
      <c r="N386" s="31">
        <f t="shared" si="73"/>
        <v>5240</v>
      </c>
      <c r="O386" s="6">
        <f t="shared" si="76"/>
        <v>8.013365108736116E-2</v>
      </c>
      <c r="P386" s="4">
        <v>700</v>
      </c>
      <c r="Q386" s="7">
        <v>300</v>
      </c>
      <c r="R386" s="165" t="s">
        <v>24</v>
      </c>
      <c r="S386" s="15"/>
    </row>
    <row r="387" spans="2:19" ht="18.95" customHeight="1" thickBot="1" x14ac:dyDescent="0.3">
      <c r="B387" s="103" t="s">
        <v>20</v>
      </c>
      <c r="C387" s="439"/>
      <c r="D387" s="17" t="s">
        <v>419</v>
      </c>
      <c r="E387" s="249" t="s">
        <v>39</v>
      </c>
      <c r="F387" s="19">
        <v>26</v>
      </c>
      <c r="G387" s="3">
        <f t="shared" si="67"/>
        <v>279.86167039999998</v>
      </c>
      <c r="H387" s="30">
        <f t="shared" si="78"/>
        <v>62968.875839999993</v>
      </c>
      <c r="I387" s="23" t="s">
        <v>40</v>
      </c>
      <c r="J387" s="45">
        <f t="shared" si="74"/>
        <v>15180</v>
      </c>
      <c r="K387" s="31">
        <v>505</v>
      </c>
      <c r="L387" s="31">
        <f t="shared" si="66"/>
        <v>6060</v>
      </c>
      <c r="M387" s="5">
        <f t="shared" si="75"/>
        <v>9.6238021072475297E-2</v>
      </c>
      <c r="N387" s="31">
        <f t="shared" si="73"/>
        <v>5060</v>
      </c>
      <c r="O387" s="6">
        <f t="shared" si="76"/>
        <v>8.0357159509360565E-2</v>
      </c>
      <c r="P387" s="4">
        <v>700</v>
      </c>
      <c r="Q387" s="7">
        <v>300</v>
      </c>
      <c r="R387" s="165" t="s">
        <v>24</v>
      </c>
      <c r="S387" s="15"/>
    </row>
    <row r="388" spans="2:19" ht="18.95" customHeight="1" thickBot="1" x14ac:dyDescent="0.3">
      <c r="B388" s="103" t="s">
        <v>20</v>
      </c>
      <c r="C388" s="439"/>
      <c r="D388" s="17" t="s">
        <v>420</v>
      </c>
      <c r="E388" s="249" t="s">
        <v>39</v>
      </c>
      <c r="F388" s="19">
        <v>21</v>
      </c>
      <c r="G388" s="3">
        <f t="shared" si="67"/>
        <v>226.04211839999999</v>
      </c>
      <c r="H388" s="30">
        <f t="shared" si="78"/>
        <v>50859.476640000001</v>
      </c>
      <c r="I388" s="23" t="s">
        <v>40</v>
      </c>
      <c r="J388" s="45">
        <f t="shared" si="74"/>
        <v>12192</v>
      </c>
      <c r="K388" s="31">
        <v>422</v>
      </c>
      <c r="L388" s="31">
        <f t="shared" si="66"/>
        <v>5064</v>
      </c>
      <c r="M388" s="5">
        <f t="shared" si="75"/>
        <v>9.9568464611711344E-2</v>
      </c>
      <c r="N388" s="31">
        <f t="shared" si="73"/>
        <v>4064</v>
      </c>
      <c r="O388" s="6">
        <f t="shared" si="76"/>
        <v>7.9906445533569292E-2</v>
      </c>
      <c r="P388" s="4">
        <v>700</v>
      </c>
      <c r="Q388" s="7">
        <v>300</v>
      </c>
      <c r="R388" s="165" t="s">
        <v>24</v>
      </c>
      <c r="S388" s="15"/>
    </row>
    <row r="389" spans="2:19" ht="18.95" customHeight="1" thickBot="1" x14ac:dyDescent="0.3">
      <c r="B389" s="103" t="s">
        <v>20</v>
      </c>
      <c r="C389" s="439"/>
      <c r="D389" s="17" t="s">
        <v>421</v>
      </c>
      <c r="E389" s="249" t="s">
        <v>39</v>
      </c>
      <c r="F389" s="19">
        <v>27</v>
      </c>
      <c r="G389" s="3">
        <f t="shared" si="67"/>
        <v>290.62558080000002</v>
      </c>
      <c r="H389" s="30">
        <f t="shared" si="78"/>
        <v>65390.755680000002</v>
      </c>
      <c r="I389" s="23" t="s">
        <v>40</v>
      </c>
      <c r="J389" s="45">
        <f t="shared" si="74"/>
        <v>15720</v>
      </c>
      <c r="K389" s="31">
        <v>520</v>
      </c>
      <c r="L389" s="31">
        <f t="shared" si="66"/>
        <v>6240</v>
      </c>
      <c r="M389" s="5">
        <f t="shared" si="75"/>
        <v>9.5426332592582749E-2</v>
      </c>
      <c r="N389" s="31">
        <f t="shared" si="73"/>
        <v>5240</v>
      </c>
      <c r="O389" s="6">
        <f t="shared" si="76"/>
        <v>8.013365108736116E-2</v>
      </c>
      <c r="P389" s="4">
        <v>700</v>
      </c>
      <c r="Q389" s="7">
        <v>300</v>
      </c>
      <c r="R389" s="165" t="s">
        <v>24</v>
      </c>
      <c r="S389" s="15"/>
    </row>
    <row r="390" spans="2:19" ht="18.95" customHeight="1" thickBot="1" x14ac:dyDescent="0.3">
      <c r="B390" s="103" t="s">
        <v>20</v>
      </c>
      <c r="C390" s="439"/>
      <c r="D390" s="17" t="s">
        <v>422</v>
      </c>
      <c r="E390" s="249" t="s">
        <v>39</v>
      </c>
      <c r="F390" s="19">
        <v>27</v>
      </c>
      <c r="G390" s="3">
        <f t="shared" si="67"/>
        <v>290.62558080000002</v>
      </c>
      <c r="H390" s="30">
        <f t="shared" si="78"/>
        <v>65390.755680000002</v>
      </c>
      <c r="I390" s="23" t="s">
        <v>40</v>
      </c>
      <c r="J390" s="45">
        <f t="shared" si="74"/>
        <v>15720</v>
      </c>
      <c r="K390" s="31">
        <v>520</v>
      </c>
      <c r="L390" s="31">
        <f t="shared" ref="L390:L455" si="79">K390*12</f>
        <v>6240</v>
      </c>
      <c r="M390" s="5">
        <f t="shared" si="75"/>
        <v>9.5426332592582749E-2</v>
      </c>
      <c r="N390" s="31">
        <f t="shared" si="73"/>
        <v>5240</v>
      </c>
      <c r="O390" s="6">
        <f t="shared" si="76"/>
        <v>8.013365108736116E-2</v>
      </c>
      <c r="P390" s="4">
        <v>700</v>
      </c>
      <c r="Q390" s="7">
        <v>300</v>
      </c>
      <c r="R390" s="165" t="s">
        <v>24</v>
      </c>
      <c r="S390" s="15"/>
    </row>
    <row r="391" spans="2:19" ht="18.95" customHeight="1" thickBot="1" x14ac:dyDescent="0.3">
      <c r="B391" s="103" t="s">
        <v>20</v>
      </c>
      <c r="C391" s="439"/>
      <c r="D391" s="17" t="s">
        <v>423</v>
      </c>
      <c r="E391" s="249" t="s">
        <v>39</v>
      </c>
      <c r="F391" s="19">
        <v>27</v>
      </c>
      <c r="G391" s="3">
        <f t="shared" si="67"/>
        <v>290.62558080000002</v>
      </c>
      <c r="H391" s="30">
        <f t="shared" si="78"/>
        <v>65390.755680000002</v>
      </c>
      <c r="I391" s="23" t="s">
        <v>40</v>
      </c>
      <c r="J391" s="45">
        <f t="shared" si="74"/>
        <v>15720</v>
      </c>
      <c r="K391" s="31">
        <v>520</v>
      </c>
      <c r="L391" s="31">
        <f t="shared" si="79"/>
        <v>6240</v>
      </c>
      <c r="M391" s="5">
        <f t="shared" si="75"/>
        <v>9.5426332592582749E-2</v>
      </c>
      <c r="N391" s="31">
        <f t="shared" si="73"/>
        <v>5240</v>
      </c>
      <c r="O391" s="6">
        <f t="shared" si="76"/>
        <v>8.013365108736116E-2</v>
      </c>
      <c r="P391" s="4">
        <v>700</v>
      </c>
      <c r="Q391" s="7">
        <v>300</v>
      </c>
      <c r="R391" s="165" t="s">
        <v>24</v>
      </c>
      <c r="S391" s="15"/>
    </row>
    <row r="392" spans="2:19" ht="18.95" customHeight="1" thickBot="1" x14ac:dyDescent="0.3">
      <c r="B392" s="103" t="s">
        <v>20</v>
      </c>
      <c r="C392" s="439"/>
      <c r="D392" s="17" t="s">
        <v>424</v>
      </c>
      <c r="E392" s="249" t="s">
        <v>39</v>
      </c>
      <c r="F392" s="19">
        <v>27</v>
      </c>
      <c r="G392" s="3">
        <f t="shared" si="67"/>
        <v>290.62558080000002</v>
      </c>
      <c r="H392" s="30">
        <f t="shared" si="78"/>
        <v>65390.755680000002</v>
      </c>
      <c r="I392" s="23" t="s">
        <v>40</v>
      </c>
      <c r="J392" s="45">
        <f t="shared" si="74"/>
        <v>15720</v>
      </c>
      <c r="K392" s="31">
        <v>520</v>
      </c>
      <c r="L392" s="31">
        <f t="shared" si="79"/>
        <v>6240</v>
      </c>
      <c r="M392" s="5">
        <f t="shared" si="75"/>
        <v>9.5426332592582749E-2</v>
      </c>
      <c r="N392" s="31">
        <f t="shared" si="73"/>
        <v>5240</v>
      </c>
      <c r="O392" s="6">
        <f t="shared" si="76"/>
        <v>8.013365108736116E-2</v>
      </c>
      <c r="P392" s="4">
        <v>700</v>
      </c>
      <c r="Q392" s="7">
        <v>300</v>
      </c>
      <c r="R392" s="165" t="s">
        <v>24</v>
      </c>
      <c r="S392" s="15"/>
    </row>
    <row r="393" spans="2:19" ht="18.95" customHeight="1" thickBot="1" x14ac:dyDescent="0.3">
      <c r="B393" s="103" t="s">
        <v>20</v>
      </c>
      <c r="C393" s="439"/>
      <c r="D393" s="17" t="s">
        <v>425</v>
      </c>
      <c r="E393" s="249" t="s">
        <v>39</v>
      </c>
      <c r="F393" s="19">
        <v>24</v>
      </c>
      <c r="G393" s="3">
        <f t="shared" si="67"/>
        <v>258.33384960000001</v>
      </c>
      <c r="H393" s="30">
        <f t="shared" si="78"/>
        <v>58125.116160000005</v>
      </c>
      <c r="I393" s="23" t="s">
        <v>40</v>
      </c>
      <c r="J393" s="45">
        <f t="shared" si="74"/>
        <v>13920</v>
      </c>
      <c r="K393" s="31">
        <v>470</v>
      </c>
      <c r="L393" s="31">
        <f t="shared" si="79"/>
        <v>5640</v>
      </c>
      <c r="M393" s="5">
        <f t="shared" si="75"/>
        <v>9.7032064150631009E-2</v>
      </c>
      <c r="N393" s="31">
        <f t="shared" si="73"/>
        <v>4640</v>
      </c>
      <c r="O393" s="6">
        <f t="shared" si="76"/>
        <v>7.9827797457256724E-2</v>
      </c>
      <c r="P393" s="4">
        <v>700</v>
      </c>
      <c r="Q393" s="7">
        <v>300</v>
      </c>
      <c r="R393" s="168" t="s">
        <v>37</v>
      </c>
      <c r="S393" s="15"/>
    </row>
    <row r="394" spans="2:19" ht="18.95" customHeight="1" thickBot="1" x14ac:dyDescent="0.3">
      <c r="B394" s="103" t="s">
        <v>20</v>
      </c>
      <c r="C394" s="439"/>
      <c r="D394" s="17" t="s">
        <v>426</v>
      </c>
      <c r="E394" s="249" t="s">
        <v>39</v>
      </c>
      <c r="F394" s="19">
        <v>22</v>
      </c>
      <c r="G394" s="3">
        <f t="shared" ref="G394:G457" si="80">F394*10.7639104</f>
        <v>236.80602880000001</v>
      </c>
      <c r="H394" s="30">
        <f t="shared" si="78"/>
        <v>53281.356480000002</v>
      </c>
      <c r="I394" s="23" t="s">
        <v>40</v>
      </c>
      <c r="J394" s="45">
        <f t="shared" si="74"/>
        <v>12840</v>
      </c>
      <c r="K394" s="31">
        <v>440</v>
      </c>
      <c r="L394" s="31">
        <f t="shared" si="79"/>
        <v>5280</v>
      </c>
      <c r="M394" s="5">
        <f t="shared" si="75"/>
        <v>9.9096576153835936E-2</v>
      </c>
      <c r="N394" s="31">
        <f t="shared" si="73"/>
        <v>4280</v>
      </c>
      <c r="O394" s="6">
        <f t="shared" si="76"/>
        <v>8.0328285215609432E-2</v>
      </c>
      <c r="P394" s="4">
        <v>700</v>
      </c>
      <c r="Q394" s="7">
        <v>300</v>
      </c>
      <c r="R394" s="168" t="s">
        <v>37</v>
      </c>
      <c r="S394" s="15"/>
    </row>
    <row r="395" spans="2:19" ht="18.95" customHeight="1" thickBot="1" x14ac:dyDescent="0.3">
      <c r="B395" s="103" t="s">
        <v>20</v>
      </c>
      <c r="C395" s="439"/>
      <c r="D395" s="17" t="s">
        <v>427</v>
      </c>
      <c r="E395" s="249" t="s">
        <v>39</v>
      </c>
      <c r="F395" s="19">
        <v>29</v>
      </c>
      <c r="G395" s="3">
        <f t="shared" si="80"/>
        <v>312.1534016</v>
      </c>
      <c r="H395" s="21">
        <f>G395*215+I395</f>
        <v>77112.981344</v>
      </c>
      <c r="I395" s="24">
        <v>10000</v>
      </c>
      <c r="J395" s="45">
        <f t="shared" si="74"/>
        <v>18600</v>
      </c>
      <c r="K395" s="31">
        <v>600</v>
      </c>
      <c r="L395" s="31">
        <f t="shared" si="79"/>
        <v>7200</v>
      </c>
      <c r="M395" s="5">
        <f t="shared" si="75"/>
        <v>9.3369493365596828E-2</v>
      </c>
      <c r="N395" s="31">
        <f t="shared" si="73"/>
        <v>6200</v>
      </c>
      <c r="O395" s="6">
        <f t="shared" si="76"/>
        <v>8.04015081759306E-2</v>
      </c>
      <c r="P395" s="4">
        <v>700</v>
      </c>
      <c r="Q395" s="7">
        <v>300</v>
      </c>
      <c r="R395" s="168" t="s">
        <v>37</v>
      </c>
      <c r="S395" s="15"/>
    </row>
    <row r="396" spans="2:19" ht="18.95" customHeight="1" thickBot="1" x14ac:dyDescent="0.3">
      <c r="B396" s="103" t="s">
        <v>20</v>
      </c>
      <c r="C396" s="439"/>
      <c r="D396" s="17" t="s">
        <v>428</v>
      </c>
      <c r="E396" s="249" t="s">
        <v>39</v>
      </c>
      <c r="F396" s="19">
        <v>27</v>
      </c>
      <c r="G396" s="3">
        <f t="shared" si="80"/>
        <v>290.62558080000002</v>
      </c>
      <c r="H396" s="30">
        <f>G396*225</f>
        <v>65390.755680000002</v>
      </c>
      <c r="I396" s="23" t="s">
        <v>40</v>
      </c>
      <c r="J396" s="45">
        <f t="shared" si="74"/>
        <v>15720</v>
      </c>
      <c r="K396" s="31">
        <v>520</v>
      </c>
      <c r="L396" s="31">
        <f t="shared" si="79"/>
        <v>6240</v>
      </c>
      <c r="M396" s="5">
        <f t="shared" si="75"/>
        <v>9.5426332592582749E-2</v>
      </c>
      <c r="N396" s="31">
        <f t="shared" si="73"/>
        <v>5240</v>
      </c>
      <c r="O396" s="6">
        <f t="shared" si="76"/>
        <v>8.013365108736116E-2</v>
      </c>
      <c r="P396" s="4">
        <v>700</v>
      </c>
      <c r="Q396" s="7">
        <v>300</v>
      </c>
      <c r="R396" s="168" t="s">
        <v>37</v>
      </c>
      <c r="S396" s="15"/>
    </row>
    <row r="397" spans="2:19" ht="18.95" customHeight="1" thickBot="1" x14ac:dyDescent="0.3">
      <c r="B397" s="103" t="s">
        <v>20</v>
      </c>
      <c r="C397" s="439"/>
      <c r="D397" s="17" t="s">
        <v>429</v>
      </c>
      <c r="E397" s="249" t="s">
        <v>39</v>
      </c>
      <c r="F397" s="19">
        <v>27</v>
      </c>
      <c r="G397" s="3">
        <f t="shared" si="80"/>
        <v>290.62558080000002</v>
      </c>
      <c r="H397" s="30">
        <f>G397*225</f>
        <v>65390.755680000002</v>
      </c>
      <c r="I397" s="23" t="s">
        <v>40</v>
      </c>
      <c r="J397" s="45">
        <f t="shared" si="74"/>
        <v>15720</v>
      </c>
      <c r="K397" s="31">
        <v>520</v>
      </c>
      <c r="L397" s="31">
        <f t="shared" si="79"/>
        <v>6240</v>
      </c>
      <c r="M397" s="5">
        <f t="shared" si="75"/>
        <v>9.5426332592582749E-2</v>
      </c>
      <c r="N397" s="31">
        <f t="shared" si="73"/>
        <v>5240</v>
      </c>
      <c r="O397" s="6">
        <f t="shared" si="76"/>
        <v>8.013365108736116E-2</v>
      </c>
      <c r="P397" s="4">
        <v>700</v>
      </c>
      <c r="Q397" s="7">
        <v>300</v>
      </c>
      <c r="R397" s="168" t="s">
        <v>37</v>
      </c>
      <c r="S397" s="15"/>
    </row>
    <row r="398" spans="2:19" ht="18.95" customHeight="1" thickBot="1" x14ac:dyDescent="0.3">
      <c r="B398" s="103" t="s">
        <v>20</v>
      </c>
      <c r="C398" s="439"/>
      <c r="D398" s="17" t="s">
        <v>430</v>
      </c>
      <c r="E398" s="249" t="s">
        <v>39</v>
      </c>
      <c r="F398" s="19">
        <v>27</v>
      </c>
      <c r="G398" s="3">
        <f t="shared" si="80"/>
        <v>290.62558080000002</v>
      </c>
      <c r="H398" s="30">
        <f>G398*225</f>
        <v>65390.755680000002</v>
      </c>
      <c r="I398" s="23" t="s">
        <v>40</v>
      </c>
      <c r="J398" s="45">
        <f t="shared" si="74"/>
        <v>15720</v>
      </c>
      <c r="K398" s="31">
        <v>520</v>
      </c>
      <c r="L398" s="31">
        <f t="shared" si="79"/>
        <v>6240</v>
      </c>
      <c r="M398" s="5">
        <f t="shared" si="75"/>
        <v>9.5426332592582749E-2</v>
      </c>
      <c r="N398" s="31">
        <f t="shared" si="73"/>
        <v>5240</v>
      </c>
      <c r="O398" s="6">
        <f t="shared" si="76"/>
        <v>8.013365108736116E-2</v>
      </c>
      <c r="P398" s="4">
        <v>700</v>
      </c>
      <c r="Q398" s="7">
        <v>300</v>
      </c>
      <c r="R398" s="168" t="s">
        <v>37</v>
      </c>
      <c r="S398" s="15"/>
    </row>
    <row r="399" spans="2:19" ht="18.95" customHeight="1" thickBot="1" x14ac:dyDescent="0.3">
      <c r="B399" s="103" t="s">
        <v>20</v>
      </c>
      <c r="C399" s="439"/>
      <c r="D399" s="17" t="s">
        <v>431</v>
      </c>
      <c r="E399" s="249" t="s">
        <v>39</v>
      </c>
      <c r="F399" s="19">
        <v>27</v>
      </c>
      <c r="G399" s="3">
        <f t="shared" si="80"/>
        <v>290.62558080000002</v>
      </c>
      <c r="H399" s="30">
        <f>G399*225</f>
        <v>65390.755680000002</v>
      </c>
      <c r="I399" s="23" t="s">
        <v>40</v>
      </c>
      <c r="J399" s="45">
        <f t="shared" si="74"/>
        <v>15720</v>
      </c>
      <c r="K399" s="31">
        <v>520</v>
      </c>
      <c r="L399" s="31">
        <f t="shared" si="79"/>
        <v>6240</v>
      </c>
      <c r="M399" s="5">
        <f t="shared" si="75"/>
        <v>9.5426332592582749E-2</v>
      </c>
      <c r="N399" s="31">
        <f t="shared" si="73"/>
        <v>5240</v>
      </c>
      <c r="O399" s="6">
        <f t="shared" si="76"/>
        <v>8.013365108736116E-2</v>
      </c>
      <c r="P399" s="4">
        <v>700</v>
      </c>
      <c r="Q399" s="7">
        <v>300</v>
      </c>
      <c r="R399" s="168" t="s">
        <v>37</v>
      </c>
      <c r="S399" s="15"/>
    </row>
    <row r="400" spans="2:19" ht="18.95" customHeight="1" thickBot="1" x14ac:dyDescent="0.3">
      <c r="B400" s="103" t="s">
        <v>20</v>
      </c>
      <c r="C400" s="440"/>
      <c r="D400" s="300" t="s">
        <v>432</v>
      </c>
      <c r="E400" s="301" t="s">
        <v>39</v>
      </c>
      <c r="F400" s="20">
        <v>27</v>
      </c>
      <c r="G400" s="9">
        <f t="shared" si="80"/>
        <v>290.62558080000002</v>
      </c>
      <c r="H400" s="40">
        <f>G400*225</f>
        <v>65390.755680000002</v>
      </c>
      <c r="I400" s="41" t="s">
        <v>40</v>
      </c>
      <c r="J400" s="44">
        <f t="shared" si="74"/>
        <v>15720</v>
      </c>
      <c r="K400" s="22">
        <v>520</v>
      </c>
      <c r="L400" s="22">
        <f t="shared" si="79"/>
        <v>6240</v>
      </c>
      <c r="M400" s="11">
        <f t="shared" si="75"/>
        <v>9.5426332592582749E-2</v>
      </c>
      <c r="N400" s="22">
        <f t="shared" si="73"/>
        <v>5240</v>
      </c>
      <c r="O400" s="12">
        <f t="shared" si="76"/>
        <v>8.013365108736116E-2</v>
      </c>
      <c r="P400" s="10">
        <v>700</v>
      </c>
      <c r="Q400" s="13">
        <v>300</v>
      </c>
      <c r="R400" s="168" t="s">
        <v>37</v>
      </c>
      <c r="S400" s="15"/>
    </row>
    <row r="401" spans="1:19" s="189" customFormat="1" ht="18.95" customHeight="1" x14ac:dyDescent="0.25">
      <c r="B401" s="305"/>
      <c r="C401" s="306"/>
      <c r="D401" s="185" t="s">
        <v>86</v>
      </c>
      <c r="E401" s="244" t="s">
        <v>433</v>
      </c>
      <c r="F401" s="243">
        <f>SUM(F345:F400)</f>
        <v>1486</v>
      </c>
      <c r="G401" s="186">
        <f>SUM(G345:G400)</f>
        <v>15995.170854400005</v>
      </c>
      <c r="H401" s="187">
        <f>SUM(H345:H400)</f>
        <v>3655437.6808959981</v>
      </c>
      <c r="I401" s="188"/>
      <c r="J401" s="187">
        <f>SUM(J345:J400)</f>
        <v>877152</v>
      </c>
      <c r="K401" s="187"/>
      <c r="L401" s="187">
        <f>SUM(L345:L400)</f>
        <v>348384</v>
      </c>
      <c r="M401" s="241">
        <f t="shared" si="75"/>
        <v>9.5305687146773149E-2</v>
      </c>
      <c r="N401" s="187">
        <f>SUM(N345:N400)</f>
        <v>292384</v>
      </c>
      <c r="O401" s="242">
        <f t="shared" si="76"/>
        <v>7.9986044223391783E-2</v>
      </c>
      <c r="P401" s="269"/>
      <c r="Q401" s="49"/>
      <c r="R401" s="270"/>
    </row>
    <row r="402" spans="1:19" s="189" customFormat="1" ht="18.95" customHeight="1" x14ac:dyDescent="0.25">
      <c r="B402" s="305"/>
      <c r="C402" s="306"/>
      <c r="D402" s="185"/>
      <c r="E402" s="244" t="s">
        <v>434</v>
      </c>
      <c r="F402" s="243"/>
      <c r="G402" s="186"/>
      <c r="H402" s="187"/>
      <c r="I402" s="188"/>
      <c r="J402" s="187"/>
      <c r="K402" s="187"/>
      <c r="L402" s="187"/>
      <c r="M402" s="241"/>
      <c r="N402" s="187"/>
      <c r="O402" s="242"/>
      <c r="P402" s="269"/>
      <c r="Q402" s="49"/>
      <c r="R402" s="270"/>
    </row>
    <row r="403" spans="1:19" ht="18.95" customHeight="1" x14ac:dyDescent="0.25">
      <c r="B403" s="103" t="s">
        <v>20</v>
      </c>
      <c r="C403" s="438" t="s">
        <v>435</v>
      </c>
      <c r="D403" s="1" t="s">
        <v>436</v>
      </c>
      <c r="E403" s="313" t="s">
        <v>39</v>
      </c>
      <c r="F403" s="33">
        <v>25</v>
      </c>
      <c r="G403" s="3">
        <f t="shared" si="80"/>
        <v>269.09775999999999</v>
      </c>
      <c r="H403" s="31">
        <f>G403*230</f>
        <v>61892.484799999998</v>
      </c>
      <c r="I403" s="23" t="s">
        <v>40</v>
      </c>
      <c r="J403" s="31">
        <f>N403*3</f>
        <v>14820</v>
      </c>
      <c r="K403" s="31">
        <v>495</v>
      </c>
      <c r="L403" s="31">
        <f t="shared" si="79"/>
        <v>5940</v>
      </c>
      <c r="M403" s="5">
        <f>L403/H403</f>
        <v>9.5972879731595462E-2</v>
      </c>
      <c r="N403" s="31">
        <f>L403-(P403+Q403)</f>
        <v>4940</v>
      </c>
      <c r="O403" s="6">
        <f>N403/H403</f>
        <v>7.9815829271730906E-2</v>
      </c>
      <c r="P403" s="4">
        <v>700</v>
      </c>
      <c r="Q403" s="7">
        <v>300</v>
      </c>
      <c r="R403" s="314" t="s">
        <v>24</v>
      </c>
      <c r="S403" s="15"/>
    </row>
    <row r="404" spans="1:19" ht="18.95" customHeight="1" thickBot="1" x14ac:dyDescent="0.3">
      <c r="B404" s="103" t="s">
        <v>20</v>
      </c>
      <c r="C404" s="439"/>
      <c r="D404" s="27" t="s">
        <v>437</v>
      </c>
      <c r="E404" s="299" t="s">
        <v>39</v>
      </c>
      <c r="F404" s="32">
        <v>25</v>
      </c>
      <c r="G404" s="29">
        <f t="shared" si="80"/>
        <v>269.09775999999999</v>
      </c>
      <c r="H404" s="30">
        <f>G404*230</f>
        <v>61892.484799999998</v>
      </c>
      <c r="I404" s="209" t="s">
        <v>40</v>
      </c>
      <c r="J404" s="210">
        <f>N404*3</f>
        <v>14820</v>
      </c>
      <c r="K404" s="211">
        <v>495</v>
      </c>
      <c r="L404" s="211">
        <f t="shared" si="79"/>
        <v>5940</v>
      </c>
      <c r="M404" s="212">
        <f>L404/H404</f>
        <v>9.5972879731595462E-2</v>
      </c>
      <c r="N404" s="211">
        <f t="shared" ref="N404:N458" si="81">L404-(P404+Q404)</f>
        <v>4940</v>
      </c>
      <c r="O404" s="213">
        <f>N404/H404</f>
        <v>7.9815829271730906E-2</v>
      </c>
      <c r="P404" s="214">
        <v>700</v>
      </c>
      <c r="Q404" s="215">
        <v>300</v>
      </c>
      <c r="R404" s="165" t="s">
        <v>24</v>
      </c>
      <c r="S404" s="15"/>
    </row>
    <row r="405" spans="1:19" ht="18.95" customHeight="1" thickBot="1" x14ac:dyDescent="0.3">
      <c r="B405" s="103" t="s">
        <v>20</v>
      </c>
      <c r="C405" s="439"/>
      <c r="D405" s="27" t="s">
        <v>438</v>
      </c>
      <c r="E405" s="249" t="s">
        <v>39</v>
      </c>
      <c r="F405" s="19">
        <v>25</v>
      </c>
      <c r="G405" s="3">
        <f t="shared" si="80"/>
        <v>269.09775999999999</v>
      </c>
      <c r="H405" s="30">
        <f>G405*230</f>
        <v>61892.484799999998</v>
      </c>
      <c r="I405" s="23" t="s">
        <v>40</v>
      </c>
      <c r="J405" s="45">
        <f t="shared" ref="J405:J458" si="82">N405*3</f>
        <v>14820</v>
      </c>
      <c r="K405" s="31">
        <v>495</v>
      </c>
      <c r="L405" s="31">
        <f t="shared" si="79"/>
        <v>5940</v>
      </c>
      <c r="M405" s="5">
        <f t="shared" ref="M405:M459" si="83">L405/H405</f>
        <v>9.5972879731595462E-2</v>
      </c>
      <c r="N405" s="31">
        <f t="shared" si="81"/>
        <v>4940</v>
      </c>
      <c r="O405" s="6">
        <f t="shared" ref="O405:O459" si="84">N405/H405</f>
        <v>7.9815829271730906E-2</v>
      </c>
      <c r="P405" s="4">
        <v>700</v>
      </c>
      <c r="Q405" s="7">
        <v>300</v>
      </c>
      <c r="R405" s="165" t="s">
        <v>24</v>
      </c>
      <c r="S405" s="15"/>
    </row>
    <row r="406" spans="1:19" ht="18.95" customHeight="1" thickBot="1" x14ac:dyDescent="0.3">
      <c r="B406" s="103" t="s">
        <v>20</v>
      </c>
      <c r="C406" s="439"/>
      <c r="D406" s="27" t="s">
        <v>439</v>
      </c>
      <c r="E406" s="249" t="s">
        <v>39</v>
      </c>
      <c r="F406" s="19">
        <v>25</v>
      </c>
      <c r="G406" s="3">
        <f t="shared" si="80"/>
        <v>269.09775999999999</v>
      </c>
      <c r="H406" s="30">
        <f>G406*230</f>
        <v>61892.484799999998</v>
      </c>
      <c r="I406" s="23" t="s">
        <v>40</v>
      </c>
      <c r="J406" s="45">
        <f t="shared" si="82"/>
        <v>14820</v>
      </c>
      <c r="K406" s="31">
        <v>495</v>
      </c>
      <c r="L406" s="31">
        <f t="shared" si="79"/>
        <v>5940</v>
      </c>
      <c r="M406" s="5">
        <f t="shared" si="83"/>
        <v>9.5972879731595462E-2</v>
      </c>
      <c r="N406" s="31">
        <f t="shared" si="81"/>
        <v>4940</v>
      </c>
      <c r="O406" s="6">
        <f t="shared" si="84"/>
        <v>7.9815829271730906E-2</v>
      </c>
      <c r="P406" s="4">
        <v>700</v>
      </c>
      <c r="Q406" s="7">
        <v>300</v>
      </c>
      <c r="R406" s="165" t="s">
        <v>24</v>
      </c>
      <c r="S406" s="15"/>
    </row>
    <row r="407" spans="1:19" ht="18.95" customHeight="1" thickBot="1" x14ac:dyDescent="0.3">
      <c r="A407" s="14" t="s">
        <v>440</v>
      </c>
      <c r="B407" s="103" t="s">
        <v>20</v>
      </c>
      <c r="C407" s="439"/>
      <c r="D407" s="393" t="s">
        <v>441</v>
      </c>
      <c r="E407" s="394" t="s">
        <v>114</v>
      </c>
      <c r="F407" s="395">
        <v>30</v>
      </c>
      <c r="G407" s="396">
        <f t="shared" si="80"/>
        <v>322.91731200000004</v>
      </c>
      <c r="H407" s="397">
        <f>G407*215+I407</f>
        <v>79427.222080000007</v>
      </c>
      <c r="I407" s="398">
        <v>10000</v>
      </c>
      <c r="J407" s="399">
        <f t="shared" si="82"/>
        <v>18960</v>
      </c>
      <c r="K407" s="400">
        <v>610</v>
      </c>
      <c r="L407" s="400">
        <f t="shared" si="79"/>
        <v>7320</v>
      </c>
      <c r="M407" s="401">
        <f t="shared" si="83"/>
        <v>9.2159839011204656E-2</v>
      </c>
      <c r="N407" s="400">
        <f t="shared" si="81"/>
        <v>6320</v>
      </c>
      <c r="O407" s="402">
        <f t="shared" si="84"/>
        <v>7.9569697069783243E-2</v>
      </c>
      <c r="P407" s="403">
        <v>700</v>
      </c>
      <c r="Q407" s="407">
        <v>300</v>
      </c>
      <c r="R407" s="165" t="s">
        <v>24</v>
      </c>
      <c r="S407" s="15"/>
    </row>
    <row r="408" spans="1:19" ht="18.95" customHeight="1" thickBot="1" x14ac:dyDescent="0.3">
      <c r="A408" s="14" t="s">
        <v>440</v>
      </c>
      <c r="B408" s="103" t="s">
        <v>20</v>
      </c>
      <c r="C408" s="439"/>
      <c r="D408" s="393" t="s">
        <v>442</v>
      </c>
      <c r="E408" s="394" t="s">
        <v>114</v>
      </c>
      <c r="F408" s="395">
        <v>30</v>
      </c>
      <c r="G408" s="396">
        <f t="shared" si="80"/>
        <v>322.91731200000004</v>
      </c>
      <c r="H408" s="397">
        <f>G408*215+I408</f>
        <v>79427.222080000007</v>
      </c>
      <c r="I408" s="398">
        <v>10000</v>
      </c>
      <c r="J408" s="399">
        <f t="shared" si="82"/>
        <v>18960</v>
      </c>
      <c r="K408" s="400">
        <v>610</v>
      </c>
      <c r="L408" s="400">
        <f t="shared" si="79"/>
        <v>7320</v>
      </c>
      <c r="M408" s="401">
        <f t="shared" si="83"/>
        <v>9.2159839011204656E-2</v>
      </c>
      <c r="N408" s="400">
        <f t="shared" si="81"/>
        <v>6320</v>
      </c>
      <c r="O408" s="402">
        <f t="shared" si="84"/>
        <v>7.9569697069783243E-2</v>
      </c>
      <c r="P408" s="403">
        <v>700</v>
      </c>
      <c r="Q408" s="407">
        <v>300</v>
      </c>
      <c r="R408" s="165" t="s">
        <v>24</v>
      </c>
      <c r="S408" s="15"/>
    </row>
    <row r="409" spans="1:19" ht="18.95" customHeight="1" thickBot="1" x14ac:dyDescent="0.3">
      <c r="B409" s="103" t="s">
        <v>20</v>
      </c>
      <c r="C409" s="439"/>
      <c r="D409" s="27" t="s">
        <v>443</v>
      </c>
      <c r="E409" s="249" t="s">
        <v>39</v>
      </c>
      <c r="F409" s="19">
        <v>25</v>
      </c>
      <c r="G409" s="3">
        <f t="shared" si="80"/>
        <v>269.09775999999999</v>
      </c>
      <c r="H409" s="30">
        <f>G409*230</f>
        <v>61892.484799999998</v>
      </c>
      <c r="I409" s="23" t="s">
        <v>40</v>
      </c>
      <c r="J409" s="45">
        <f t="shared" si="82"/>
        <v>14820</v>
      </c>
      <c r="K409" s="31">
        <v>495</v>
      </c>
      <c r="L409" s="31">
        <f t="shared" si="79"/>
        <v>5940</v>
      </c>
      <c r="M409" s="5">
        <f t="shared" si="83"/>
        <v>9.5972879731595462E-2</v>
      </c>
      <c r="N409" s="31">
        <f t="shared" si="81"/>
        <v>4940</v>
      </c>
      <c r="O409" s="6">
        <f t="shared" si="84"/>
        <v>7.9815829271730906E-2</v>
      </c>
      <c r="P409" s="4">
        <v>700</v>
      </c>
      <c r="Q409" s="7">
        <v>300</v>
      </c>
      <c r="R409" s="165" t="s">
        <v>24</v>
      </c>
      <c r="S409" s="15"/>
    </row>
    <row r="410" spans="1:19" ht="18.95" customHeight="1" thickBot="1" x14ac:dyDescent="0.3">
      <c r="B410" s="103" t="s">
        <v>20</v>
      </c>
      <c r="C410" s="439"/>
      <c r="D410" s="27" t="s">
        <v>444</v>
      </c>
      <c r="E410" s="249" t="s">
        <v>39</v>
      </c>
      <c r="F410" s="19">
        <v>25</v>
      </c>
      <c r="G410" s="3">
        <f t="shared" si="80"/>
        <v>269.09775999999999</v>
      </c>
      <c r="H410" s="30">
        <f>G410*230</f>
        <v>61892.484799999998</v>
      </c>
      <c r="I410" s="23" t="s">
        <v>40</v>
      </c>
      <c r="J410" s="45">
        <f t="shared" si="82"/>
        <v>14820</v>
      </c>
      <c r="K410" s="31">
        <v>495</v>
      </c>
      <c r="L410" s="31">
        <f t="shared" si="79"/>
        <v>5940</v>
      </c>
      <c r="M410" s="5">
        <f t="shared" si="83"/>
        <v>9.5972879731595462E-2</v>
      </c>
      <c r="N410" s="31">
        <f t="shared" si="81"/>
        <v>4940</v>
      </c>
      <c r="O410" s="6">
        <f t="shared" si="84"/>
        <v>7.9815829271730906E-2</v>
      </c>
      <c r="P410" s="4">
        <v>700</v>
      </c>
      <c r="Q410" s="7">
        <v>300</v>
      </c>
      <c r="R410" s="165" t="s">
        <v>24</v>
      </c>
      <c r="S410" s="15"/>
    </row>
    <row r="411" spans="1:19" ht="18.95" customHeight="1" thickBot="1" x14ac:dyDescent="0.3">
      <c r="B411" s="103" t="s">
        <v>20</v>
      </c>
      <c r="C411" s="439"/>
      <c r="D411" s="27" t="s">
        <v>445</v>
      </c>
      <c r="E411" s="249" t="s">
        <v>114</v>
      </c>
      <c r="F411" s="19">
        <v>30</v>
      </c>
      <c r="G411" s="3">
        <f t="shared" si="80"/>
        <v>322.91731200000004</v>
      </c>
      <c r="H411" s="21">
        <f>G411*215+I411</f>
        <v>79427.222080000007</v>
      </c>
      <c r="I411" s="24">
        <v>10000</v>
      </c>
      <c r="J411" s="45">
        <f t="shared" si="82"/>
        <v>18960</v>
      </c>
      <c r="K411" s="31">
        <v>610</v>
      </c>
      <c r="L411" s="31">
        <f t="shared" si="79"/>
        <v>7320</v>
      </c>
      <c r="M411" s="5">
        <f t="shared" si="83"/>
        <v>9.2159839011204656E-2</v>
      </c>
      <c r="N411" s="31">
        <f t="shared" si="81"/>
        <v>6320</v>
      </c>
      <c r="O411" s="6">
        <f t="shared" si="84"/>
        <v>7.9569697069783243E-2</v>
      </c>
      <c r="P411" s="4">
        <v>700</v>
      </c>
      <c r="Q411" s="7">
        <v>300</v>
      </c>
      <c r="R411" s="165" t="s">
        <v>24</v>
      </c>
      <c r="S411" s="15"/>
    </row>
    <row r="412" spans="1:19" ht="18.95" customHeight="1" thickBot="1" x14ac:dyDescent="0.3">
      <c r="B412" s="103" t="s">
        <v>20</v>
      </c>
      <c r="C412" s="439"/>
      <c r="D412" s="27" t="s">
        <v>446</v>
      </c>
      <c r="E412" s="249" t="s">
        <v>39</v>
      </c>
      <c r="F412" s="19">
        <v>25</v>
      </c>
      <c r="G412" s="3">
        <f t="shared" si="80"/>
        <v>269.09775999999999</v>
      </c>
      <c r="H412" s="30">
        <f>G412*230</f>
        <v>61892.484799999998</v>
      </c>
      <c r="I412" s="23" t="s">
        <v>40</v>
      </c>
      <c r="J412" s="45">
        <f t="shared" si="82"/>
        <v>14820</v>
      </c>
      <c r="K412" s="31">
        <v>495</v>
      </c>
      <c r="L412" s="31">
        <f t="shared" si="79"/>
        <v>5940</v>
      </c>
      <c r="M412" s="5">
        <f t="shared" si="83"/>
        <v>9.5972879731595462E-2</v>
      </c>
      <c r="N412" s="31">
        <f t="shared" si="81"/>
        <v>4940</v>
      </c>
      <c r="O412" s="6">
        <f t="shared" si="84"/>
        <v>7.9815829271730906E-2</v>
      </c>
      <c r="P412" s="4">
        <v>700</v>
      </c>
      <c r="Q412" s="7">
        <v>300</v>
      </c>
      <c r="R412" s="168" t="s">
        <v>37</v>
      </c>
      <c r="S412" s="15"/>
    </row>
    <row r="413" spans="1:19" ht="18.95" customHeight="1" thickBot="1" x14ac:dyDescent="0.3">
      <c r="B413" s="103" t="s">
        <v>20</v>
      </c>
      <c r="C413" s="439"/>
      <c r="D413" s="27" t="s">
        <v>447</v>
      </c>
      <c r="E413" s="249" t="s">
        <v>39</v>
      </c>
      <c r="F413" s="19">
        <v>25</v>
      </c>
      <c r="G413" s="3">
        <f t="shared" si="80"/>
        <v>269.09775999999999</v>
      </c>
      <c r="H413" s="30">
        <f>G413*230</f>
        <v>61892.484799999998</v>
      </c>
      <c r="I413" s="23" t="s">
        <v>40</v>
      </c>
      <c r="J413" s="45">
        <f t="shared" si="82"/>
        <v>14820</v>
      </c>
      <c r="K413" s="31">
        <v>495</v>
      </c>
      <c r="L413" s="31">
        <f t="shared" si="79"/>
        <v>5940</v>
      </c>
      <c r="M413" s="5">
        <f t="shared" si="83"/>
        <v>9.5972879731595462E-2</v>
      </c>
      <c r="N413" s="31">
        <f t="shared" si="81"/>
        <v>4940</v>
      </c>
      <c r="O413" s="6">
        <f t="shared" si="84"/>
        <v>7.9815829271730906E-2</v>
      </c>
      <c r="P413" s="4">
        <v>700</v>
      </c>
      <c r="Q413" s="7">
        <v>300</v>
      </c>
      <c r="R413" s="168" t="s">
        <v>37</v>
      </c>
      <c r="S413" s="15"/>
    </row>
    <row r="414" spans="1:19" ht="18.95" customHeight="1" thickBot="1" x14ac:dyDescent="0.3">
      <c r="B414" s="103" t="s">
        <v>20</v>
      </c>
      <c r="C414" s="439"/>
      <c r="D414" s="27" t="s">
        <v>448</v>
      </c>
      <c r="E414" s="249" t="s">
        <v>39</v>
      </c>
      <c r="F414" s="19">
        <v>25</v>
      </c>
      <c r="G414" s="3">
        <f t="shared" si="80"/>
        <v>269.09775999999999</v>
      </c>
      <c r="H414" s="30">
        <f>G414*230</f>
        <v>61892.484799999998</v>
      </c>
      <c r="I414" s="23" t="s">
        <v>40</v>
      </c>
      <c r="J414" s="45">
        <f t="shared" si="82"/>
        <v>14820</v>
      </c>
      <c r="K414" s="31">
        <v>495</v>
      </c>
      <c r="L414" s="31">
        <f t="shared" si="79"/>
        <v>5940</v>
      </c>
      <c r="M414" s="5">
        <f t="shared" si="83"/>
        <v>9.5972879731595462E-2</v>
      </c>
      <c r="N414" s="31">
        <f t="shared" si="81"/>
        <v>4940</v>
      </c>
      <c r="O414" s="6">
        <f t="shared" si="84"/>
        <v>7.9815829271730906E-2</v>
      </c>
      <c r="P414" s="4">
        <v>700</v>
      </c>
      <c r="Q414" s="7">
        <v>300</v>
      </c>
      <c r="R414" s="168" t="s">
        <v>37</v>
      </c>
      <c r="S414" s="15"/>
    </row>
    <row r="415" spans="1:19" ht="18.95" customHeight="1" thickBot="1" x14ac:dyDescent="0.3">
      <c r="B415" s="103" t="s">
        <v>20</v>
      </c>
      <c r="C415" s="439"/>
      <c r="D415" s="27" t="s">
        <v>449</v>
      </c>
      <c r="E415" s="249" t="s">
        <v>39</v>
      </c>
      <c r="F415" s="19">
        <v>25</v>
      </c>
      <c r="G415" s="3">
        <f t="shared" si="80"/>
        <v>269.09775999999999</v>
      </c>
      <c r="H415" s="30">
        <f>G415*230</f>
        <v>61892.484799999998</v>
      </c>
      <c r="I415" s="23" t="s">
        <v>40</v>
      </c>
      <c r="J415" s="45">
        <f t="shared" si="82"/>
        <v>14820</v>
      </c>
      <c r="K415" s="31">
        <v>495</v>
      </c>
      <c r="L415" s="31">
        <f t="shared" si="79"/>
        <v>5940</v>
      </c>
      <c r="M415" s="5">
        <f t="shared" si="83"/>
        <v>9.5972879731595462E-2</v>
      </c>
      <c r="N415" s="31">
        <f t="shared" si="81"/>
        <v>4940</v>
      </c>
      <c r="O415" s="6">
        <f t="shared" si="84"/>
        <v>7.9815829271730906E-2</v>
      </c>
      <c r="P415" s="4">
        <v>700</v>
      </c>
      <c r="Q415" s="7">
        <v>300</v>
      </c>
      <c r="R415" s="168" t="s">
        <v>37</v>
      </c>
      <c r="S415" s="15"/>
    </row>
    <row r="416" spans="1:19" ht="18.95" customHeight="1" thickBot="1" x14ac:dyDescent="0.3">
      <c r="B416" s="103" t="s">
        <v>20</v>
      </c>
      <c r="C416" s="439"/>
      <c r="D416" s="27" t="s">
        <v>450</v>
      </c>
      <c r="E416" s="249" t="s">
        <v>114</v>
      </c>
      <c r="F416" s="19">
        <v>30</v>
      </c>
      <c r="G416" s="3">
        <f t="shared" si="80"/>
        <v>322.91731200000004</v>
      </c>
      <c r="H416" s="21">
        <f>G416*215+I416</f>
        <v>79427.222080000007</v>
      </c>
      <c r="I416" s="24">
        <v>10000</v>
      </c>
      <c r="J416" s="45">
        <f t="shared" si="82"/>
        <v>18960</v>
      </c>
      <c r="K416" s="31">
        <v>610</v>
      </c>
      <c r="L416" s="31">
        <f t="shared" si="79"/>
        <v>7320</v>
      </c>
      <c r="M416" s="5">
        <f t="shared" si="83"/>
        <v>9.2159839011204656E-2</v>
      </c>
      <c r="N416" s="31">
        <f t="shared" si="81"/>
        <v>6320</v>
      </c>
      <c r="O416" s="6">
        <f t="shared" si="84"/>
        <v>7.9569697069783243E-2</v>
      </c>
      <c r="P416" s="4">
        <v>700</v>
      </c>
      <c r="Q416" s="7">
        <v>300</v>
      </c>
      <c r="R416" s="168" t="s">
        <v>37</v>
      </c>
      <c r="S416" s="15"/>
    </row>
    <row r="417" spans="1:19" ht="18.95" customHeight="1" thickBot="1" x14ac:dyDescent="0.3">
      <c r="A417" s="14" t="s">
        <v>440</v>
      </c>
      <c r="B417" s="103" t="s">
        <v>20</v>
      </c>
      <c r="C417" s="439"/>
      <c r="D417" s="393" t="s">
        <v>451</v>
      </c>
      <c r="E417" s="394" t="s">
        <v>114</v>
      </c>
      <c r="F417" s="395">
        <v>30</v>
      </c>
      <c r="G417" s="396">
        <f t="shared" si="80"/>
        <v>322.91731200000004</v>
      </c>
      <c r="H417" s="397">
        <f>G417*215+I417</f>
        <v>79427.222080000007</v>
      </c>
      <c r="I417" s="398">
        <v>10000</v>
      </c>
      <c r="J417" s="399">
        <f t="shared" si="82"/>
        <v>18960</v>
      </c>
      <c r="K417" s="400">
        <v>610</v>
      </c>
      <c r="L417" s="400">
        <f t="shared" si="79"/>
        <v>7320</v>
      </c>
      <c r="M417" s="401">
        <f t="shared" si="83"/>
        <v>9.2159839011204656E-2</v>
      </c>
      <c r="N417" s="400">
        <f t="shared" si="81"/>
        <v>6320</v>
      </c>
      <c r="O417" s="402">
        <f t="shared" si="84"/>
        <v>7.9569697069783243E-2</v>
      </c>
      <c r="P417" s="403">
        <v>700</v>
      </c>
      <c r="Q417" s="406">
        <v>300</v>
      </c>
      <c r="R417" s="168" t="s">
        <v>37</v>
      </c>
      <c r="S417" s="15"/>
    </row>
    <row r="418" spans="1:19" ht="18.95" customHeight="1" thickBot="1" x14ac:dyDescent="0.3">
      <c r="A418" s="14" t="s">
        <v>440</v>
      </c>
      <c r="B418" s="103" t="s">
        <v>20</v>
      </c>
      <c r="C418" s="439"/>
      <c r="D418" s="393" t="s">
        <v>452</v>
      </c>
      <c r="E418" s="394" t="s">
        <v>39</v>
      </c>
      <c r="F418" s="395">
        <v>25</v>
      </c>
      <c r="G418" s="396">
        <f t="shared" si="80"/>
        <v>269.09775999999999</v>
      </c>
      <c r="H418" s="404">
        <f>G418*230</f>
        <v>61892.484799999998</v>
      </c>
      <c r="I418" s="405" t="s">
        <v>40</v>
      </c>
      <c r="J418" s="399">
        <f t="shared" si="82"/>
        <v>14820</v>
      </c>
      <c r="K418" s="400">
        <v>495</v>
      </c>
      <c r="L418" s="400">
        <f t="shared" si="79"/>
        <v>5940</v>
      </c>
      <c r="M418" s="401">
        <f t="shared" si="83"/>
        <v>9.5972879731595462E-2</v>
      </c>
      <c r="N418" s="400">
        <f t="shared" si="81"/>
        <v>4940</v>
      </c>
      <c r="O418" s="402">
        <f t="shared" si="84"/>
        <v>7.9815829271730906E-2</v>
      </c>
      <c r="P418" s="403">
        <v>700</v>
      </c>
      <c r="Q418" s="406">
        <v>300</v>
      </c>
      <c r="R418" s="168" t="s">
        <v>37</v>
      </c>
      <c r="S418" s="15"/>
    </row>
    <row r="419" spans="1:19" ht="18.95" customHeight="1" thickBot="1" x14ac:dyDescent="0.3">
      <c r="B419" s="103" t="s">
        <v>20</v>
      </c>
      <c r="C419" s="439"/>
      <c r="D419" s="27" t="s">
        <v>453</v>
      </c>
      <c r="E419" s="249" t="s">
        <v>39</v>
      </c>
      <c r="F419" s="19">
        <v>25</v>
      </c>
      <c r="G419" s="3">
        <f t="shared" si="80"/>
        <v>269.09775999999999</v>
      </c>
      <c r="H419" s="30">
        <f>G419*230</f>
        <v>61892.484799999998</v>
      </c>
      <c r="I419" s="23" t="s">
        <v>40</v>
      </c>
      <c r="J419" s="45">
        <f t="shared" si="82"/>
        <v>14820</v>
      </c>
      <c r="K419" s="31">
        <v>495</v>
      </c>
      <c r="L419" s="31">
        <f t="shared" si="79"/>
        <v>5940</v>
      </c>
      <c r="M419" s="5">
        <f t="shared" si="83"/>
        <v>9.5972879731595462E-2</v>
      </c>
      <c r="N419" s="31">
        <f t="shared" si="81"/>
        <v>4940</v>
      </c>
      <c r="O419" s="6">
        <f t="shared" si="84"/>
        <v>7.9815829271730906E-2</v>
      </c>
      <c r="P419" s="4">
        <v>700</v>
      </c>
      <c r="Q419" s="7">
        <v>300</v>
      </c>
      <c r="R419" s="168" t="s">
        <v>37</v>
      </c>
      <c r="S419" s="15"/>
    </row>
    <row r="420" spans="1:19" ht="18.95" customHeight="1" thickBot="1" x14ac:dyDescent="0.3">
      <c r="B420" s="103" t="s">
        <v>20</v>
      </c>
      <c r="C420" s="439"/>
      <c r="D420" s="27" t="s">
        <v>454</v>
      </c>
      <c r="E420" s="249" t="s">
        <v>114</v>
      </c>
      <c r="F420" s="19">
        <v>30</v>
      </c>
      <c r="G420" s="3">
        <f t="shared" si="80"/>
        <v>322.91731200000004</v>
      </c>
      <c r="H420" s="21">
        <f>G420*215+I420</f>
        <v>79427.222080000007</v>
      </c>
      <c r="I420" s="24">
        <v>10000</v>
      </c>
      <c r="J420" s="45">
        <f t="shared" si="82"/>
        <v>18960</v>
      </c>
      <c r="K420" s="31">
        <v>610</v>
      </c>
      <c r="L420" s="31">
        <f t="shared" si="79"/>
        <v>7320</v>
      </c>
      <c r="M420" s="5">
        <f t="shared" si="83"/>
        <v>9.2159839011204656E-2</v>
      </c>
      <c r="N420" s="31">
        <f t="shared" si="81"/>
        <v>6320</v>
      </c>
      <c r="O420" s="6">
        <f t="shared" si="84"/>
        <v>7.9569697069783243E-2</v>
      </c>
      <c r="P420" s="4">
        <v>700</v>
      </c>
      <c r="Q420" s="7">
        <v>300</v>
      </c>
      <c r="R420" s="168" t="s">
        <v>37</v>
      </c>
      <c r="S420" s="15"/>
    </row>
    <row r="421" spans="1:19" ht="18.95" customHeight="1" thickBot="1" x14ac:dyDescent="0.3">
      <c r="B421" s="103" t="s">
        <v>20</v>
      </c>
      <c r="C421" s="439"/>
      <c r="D421" s="27" t="s">
        <v>455</v>
      </c>
      <c r="E421" s="249" t="s">
        <v>114</v>
      </c>
      <c r="F421" s="19">
        <v>33</v>
      </c>
      <c r="G421" s="3">
        <f t="shared" si="80"/>
        <v>355.2090432</v>
      </c>
      <c r="H421" s="21">
        <f>G421*215+I421</f>
        <v>86369.944287999999</v>
      </c>
      <c r="I421" s="24">
        <v>10000</v>
      </c>
      <c r="J421" s="45">
        <f t="shared" si="82"/>
        <v>20760</v>
      </c>
      <c r="K421" s="31">
        <v>660</v>
      </c>
      <c r="L421" s="31">
        <f t="shared" si="79"/>
        <v>7920</v>
      </c>
      <c r="M421" s="5">
        <f t="shared" si="83"/>
        <v>9.1698565574973787E-2</v>
      </c>
      <c r="N421" s="31">
        <f t="shared" si="81"/>
        <v>6920</v>
      </c>
      <c r="O421" s="6">
        <f t="shared" si="84"/>
        <v>8.0120463860961944E-2</v>
      </c>
      <c r="P421" s="4">
        <v>700</v>
      </c>
      <c r="Q421" s="7">
        <v>300</v>
      </c>
      <c r="R421" s="168" t="s">
        <v>37</v>
      </c>
      <c r="S421" s="15"/>
    </row>
    <row r="422" spans="1:19" ht="18.95" customHeight="1" thickBot="1" x14ac:dyDescent="0.3">
      <c r="B422" s="103" t="s">
        <v>20</v>
      </c>
      <c r="C422" s="439"/>
      <c r="D422" s="27" t="s">
        <v>456</v>
      </c>
      <c r="E422" s="249" t="s">
        <v>39</v>
      </c>
      <c r="F422" s="19">
        <v>26</v>
      </c>
      <c r="G422" s="3">
        <f t="shared" si="80"/>
        <v>279.86167039999998</v>
      </c>
      <c r="H422" s="30">
        <f t="shared" ref="H422:H437" si="85">G422*230</f>
        <v>64368.184191999993</v>
      </c>
      <c r="I422" s="23" t="s">
        <v>40</v>
      </c>
      <c r="J422" s="45">
        <f t="shared" si="82"/>
        <v>15360</v>
      </c>
      <c r="K422" s="31">
        <v>510</v>
      </c>
      <c r="L422" s="31">
        <f t="shared" si="79"/>
        <v>6120</v>
      </c>
      <c r="M422" s="5">
        <f t="shared" si="83"/>
        <v>9.5078027706126042E-2</v>
      </c>
      <c r="N422" s="31">
        <f t="shared" si="81"/>
        <v>5120</v>
      </c>
      <c r="O422" s="6">
        <f t="shared" si="84"/>
        <v>7.9542402263948583E-2</v>
      </c>
      <c r="P422" s="4">
        <v>700</v>
      </c>
      <c r="Q422" s="7">
        <v>300</v>
      </c>
      <c r="R422" s="168" t="s">
        <v>37</v>
      </c>
      <c r="S422" s="15"/>
    </row>
    <row r="423" spans="1:19" ht="18.95" customHeight="1" thickBot="1" x14ac:dyDescent="0.3">
      <c r="B423" s="103" t="s">
        <v>20</v>
      </c>
      <c r="C423" s="439"/>
      <c r="D423" s="27" t="s">
        <v>457</v>
      </c>
      <c r="E423" s="249" t="s">
        <v>39</v>
      </c>
      <c r="F423" s="19">
        <v>26</v>
      </c>
      <c r="G423" s="3">
        <f t="shared" si="80"/>
        <v>279.86167039999998</v>
      </c>
      <c r="H423" s="30">
        <f t="shared" si="85"/>
        <v>64368.184191999993</v>
      </c>
      <c r="I423" s="23" t="s">
        <v>40</v>
      </c>
      <c r="J423" s="45">
        <f t="shared" si="82"/>
        <v>15360</v>
      </c>
      <c r="K423" s="31">
        <v>510</v>
      </c>
      <c r="L423" s="31">
        <f t="shared" si="79"/>
        <v>6120</v>
      </c>
      <c r="M423" s="5">
        <f t="shared" si="83"/>
        <v>9.5078027706126042E-2</v>
      </c>
      <c r="N423" s="31">
        <f t="shared" si="81"/>
        <v>5120</v>
      </c>
      <c r="O423" s="6">
        <f t="shared" si="84"/>
        <v>7.9542402263948583E-2</v>
      </c>
      <c r="P423" s="4">
        <v>700</v>
      </c>
      <c r="Q423" s="7">
        <v>300</v>
      </c>
      <c r="R423" s="168" t="s">
        <v>37</v>
      </c>
      <c r="S423" s="15"/>
    </row>
    <row r="424" spans="1:19" ht="18.95" customHeight="1" thickBot="1" x14ac:dyDescent="0.3">
      <c r="B424" s="103" t="s">
        <v>20</v>
      </c>
      <c r="C424" s="439"/>
      <c r="D424" s="27" t="s">
        <v>458</v>
      </c>
      <c r="E424" s="249" t="s">
        <v>39</v>
      </c>
      <c r="F424" s="19">
        <v>26</v>
      </c>
      <c r="G424" s="3">
        <f t="shared" si="80"/>
        <v>279.86167039999998</v>
      </c>
      <c r="H424" s="30">
        <f t="shared" si="85"/>
        <v>64368.184191999993</v>
      </c>
      <c r="I424" s="23" t="s">
        <v>40</v>
      </c>
      <c r="J424" s="45">
        <f t="shared" si="82"/>
        <v>15360</v>
      </c>
      <c r="K424" s="31">
        <v>510</v>
      </c>
      <c r="L424" s="31">
        <f t="shared" si="79"/>
        <v>6120</v>
      </c>
      <c r="M424" s="5">
        <f t="shared" si="83"/>
        <v>9.5078027706126042E-2</v>
      </c>
      <c r="N424" s="31">
        <f t="shared" si="81"/>
        <v>5120</v>
      </c>
      <c r="O424" s="6">
        <f t="shared" si="84"/>
        <v>7.9542402263948583E-2</v>
      </c>
      <c r="P424" s="4">
        <v>700</v>
      </c>
      <c r="Q424" s="7">
        <v>300</v>
      </c>
      <c r="R424" s="168" t="s">
        <v>37</v>
      </c>
      <c r="S424" s="15"/>
    </row>
    <row r="425" spans="1:19" ht="18.95" customHeight="1" thickBot="1" x14ac:dyDescent="0.3">
      <c r="B425" s="103" t="s">
        <v>20</v>
      </c>
      <c r="C425" s="439"/>
      <c r="D425" s="27" t="s">
        <v>459</v>
      </c>
      <c r="E425" s="249" t="s">
        <v>39</v>
      </c>
      <c r="F425" s="19">
        <v>26</v>
      </c>
      <c r="G425" s="3">
        <f t="shared" si="80"/>
        <v>279.86167039999998</v>
      </c>
      <c r="H425" s="30">
        <f t="shared" si="85"/>
        <v>64368.184191999993</v>
      </c>
      <c r="I425" s="23" t="s">
        <v>40</v>
      </c>
      <c r="J425" s="45">
        <f t="shared" si="82"/>
        <v>15360</v>
      </c>
      <c r="K425" s="31">
        <v>510</v>
      </c>
      <c r="L425" s="31">
        <f t="shared" si="79"/>
        <v>6120</v>
      </c>
      <c r="M425" s="5">
        <f t="shared" si="83"/>
        <v>9.5078027706126042E-2</v>
      </c>
      <c r="N425" s="31">
        <f t="shared" si="81"/>
        <v>5120</v>
      </c>
      <c r="O425" s="6">
        <f t="shared" si="84"/>
        <v>7.9542402263948583E-2</v>
      </c>
      <c r="P425" s="4">
        <v>700</v>
      </c>
      <c r="Q425" s="7">
        <v>300</v>
      </c>
      <c r="R425" s="168" t="s">
        <v>37</v>
      </c>
      <c r="S425" s="15"/>
    </row>
    <row r="426" spans="1:19" ht="18.95" customHeight="1" thickBot="1" x14ac:dyDescent="0.3">
      <c r="B426" s="103" t="s">
        <v>20</v>
      </c>
      <c r="C426" s="439"/>
      <c r="D426" s="27" t="s">
        <v>460</v>
      </c>
      <c r="E426" s="249" t="s">
        <v>39</v>
      </c>
      <c r="F426" s="19">
        <v>26</v>
      </c>
      <c r="G426" s="3">
        <f t="shared" si="80"/>
        <v>279.86167039999998</v>
      </c>
      <c r="H426" s="30">
        <f t="shared" si="85"/>
        <v>64368.184191999993</v>
      </c>
      <c r="I426" s="23" t="s">
        <v>40</v>
      </c>
      <c r="J426" s="45">
        <f t="shared" si="82"/>
        <v>15360</v>
      </c>
      <c r="K426" s="31">
        <v>510</v>
      </c>
      <c r="L426" s="31">
        <f t="shared" si="79"/>
        <v>6120</v>
      </c>
      <c r="M426" s="5">
        <f t="shared" si="83"/>
        <v>9.5078027706126042E-2</v>
      </c>
      <c r="N426" s="31">
        <f t="shared" si="81"/>
        <v>5120</v>
      </c>
      <c r="O426" s="6">
        <f t="shared" si="84"/>
        <v>7.9542402263948583E-2</v>
      </c>
      <c r="P426" s="4">
        <v>700</v>
      </c>
      <c r="Q426" s="7">
        <v>300</v>
      </c>
      <c r="R426" s="168" t="s">
        <v>37</v>
      </c>
      <c r="S426" s="15"/>
    </row>
    <row r="427" spans="1:19" ht="18.95" customHeight="1" thickBot="1" x14ac:dyDescent="0.3">
      <c r="B427" s="103" t="s">
        <v>20</v>
      </c>
      <c r="C427" s="439"/>
      <c r="D427" s="27" t="s">
        <v>461</v>
      </c>
      <c r="E427" s="249" t="s">
        <v>39</v>
      </c>
      <c r="F427" s="19">
        <v>23</v>
      </c>
      <c r="G427" s="3">
        <f t="shared" si="80"/>
        <v>247.56993920000002</v>
      </c>
      <c r="H427" s="30">
        <f t="shared" si="85"/>
        <v>56941.086016000008</v>
      </c>
      <c r="I427" s="23" t="s">
        <v>40</v>
      </c>
      <c r="J427" s="45">
        <f t="shared" si="82"/>
        <v>13740</v>
      </c>
      <c r="K427" s="31">
        <v>465</v>
      </c>
      <c r="L427" s="31">
        <f t="shared" si="79"/>
        <v>5580</v>
      </c>
      <c r="M427" s="5">
        <f t="shared" si="83"/>
        <v>9.7996023441352401E-2</v>
      </c>
      <c r="N427" s="31">
        <f t="shared" si="81"/>
        <v>4580</v>
      </c>
      <c r="O427" s="6">
        <f t="shared" si="84"/>
        <v>8.0434012071934402E-2</v>
      </c>
      <c r="P427" s="4">
        <v>700</v>
      </c>
      <c r="Q427" s="7">
        <v>300</v>
      </c>
      <c r="R427" s="168" t="s">
        <v>37</v>
      </c>
      <c r="S427" s="15"/>
    </row>
    <row r="428" spans="1:19" ht="18.95" customHeight="1" thickBot="1" x14ac:dyDescent="0.3">
      <c r="B428" s="103" t="s">
        <v>20</v>
      </c>
      <c r="C428" s="439"/>
      <c r="D428" s="27" t="s">
        <v>462</v>
      </c>
      <c r="E428" s="249" t="s">
        <v>39</v>
      </c>
      <c r="F428" s="19">
        <v>26</v>
      </c>
      <c r="G428" s="3">
        <f t="shared" si="80"/>
        <v>279.86167039999998</v>
      </c>
      <c r="H428" s="30">
        <f t="shared" si="85"/>
        <v>64368.184191999993</v>
      </c>
      <c r="I428" s="23" t="s">
        <v>40</v>
      </c>
      <c r="J428" s="45">
        <f t="shared" si="82"/>
        <v>15360</v>
      </c>
      <c r="K428" s="31">
        <v>510</v>
      </c>
      <c r="L428" s="31">
        <f t="shared" si="79"/>
        <v>6120</v>
      </c>
      <c r="M428" s="5">
        <f t="shared" si="83"/>
        <v>9.5078027706126042E-2</v>
      </c>
      <c r="N428" s="31">
        <f t="shared" si="81"/>
        <v>5120</v>
      </c>
      <c r="O428" s="6">
        <f t="shared" si="84"/>
        <v>7.9542402263948583E-2</v>
      </c>
      <c r="P428" s="4">
        <v>700</v>
      </c>
      <c r="Q428" s="7">
        <v>300</v>
      </c>
      <c r="R428" s="165" t="s">
        <v>24</v>
      </c>
      <c r="S428" s="15"/>
    </row>
    <row r="429" spans="1:19" ht="18.95" customHeight="1" thickBot="1" x14ac:dyDescent="0.3">
      <c r="B429" s="103" t="s">
        <v>20</v>
      </c>
      <c r="C429" s="439"/>
      <c r="D429" s="27" t="s">
        <v>463</v>
      </c>
      <c r="E429" s="249" t="s">
        <v>39</v>
      </c>
      <c r="F429" s="19">
        <v>26</v>
      </c>
      <c r="G429" s="3">
        <f t="shared" si="80"/>
        <v>279.86167039999998</v>
      </c>
      <c r="H429" s="30">
        <f t="shared" si="85"/>
        <v>64368.184191999993</v>
      </c>
      <c r="I429" s="23" t="s">
        <v>40</v>
      </c>
      <c r="J429" s="45">
        <f t="shared" si="82"/>
        <v>15360</v>
      </c>
      <c r="K429" s="31">
        <v>510</v>
      </c>
      <c r="L429" s="31">
        <f t="shared" si="79"/>
        <v>6120</v>
      </c>
      <c r="M429" s="5">
        <f t="shared" si="83"/>
        <v>9.5078027706126042E-2</v>
      </c>
      <c r="N429" s="31">
        <f t="shared" si="81"/>
        <v>5120</v>
      </c>
      <c r="O429" s="6">
        <f t="shared" si="84"/>
        <v>7.9542402263948583E-2</v>
      </c>
      <c r="P429" s="4">
        <v>700</v>
      </c>
      <c r="Q429" s="7">
        <v>300</v>
      </c>
      <c r="R429" s="165" t="s">
        <v>24</v>
      </c>
      <c r="S429" s="15"/>
    </row>
    <row r="430" spans="1:19" ht="18.95" customHeight="1" thickBot="1" x14ac:dyDescent="0.3">
      <c r="B430" s="103" t="s">
        <v>20</v>
      </c>
      <c r="C430" s="439"/>
      <c r="D430" s="27" t="s">
        <v>464</v>
      </c>
      <c r="E430" s="249" t="s">
        <v>39</v>
      </c>
      <c r="F430" s="19">
        <v>26</v>
      </c>
      <c r="G430" s="3">
        <f t="shared" si="80"/>
        <v>279.86167039999998</v>
      </c>
      <c r="H430" s="30">
        <f t="shared" si="85"/>
        <v>64368.184191999993</v>
      </c>
      <c r="I430" s="23" t="s">
        <v>40</v>
      </c>
      <c r="J430" s="45">
        <f t="shared" si="82"/>
        <v>15360</v>
      </c>
      <c r="K430" s="31">
        <v>510</v>
      </c>
      <c r="L430" s="31">
        <f t="shared" si="79"/>
        <v>6120</v>
      </c>
      <c r="M430" s="5">
        <f t="shared" si="83"/>
        <v>9.5078027706126042E-2</v>
      </c>
      <c r="N430" s="31">
        <f t="shared" si="81"/>
        <v>5120</v>
      </c>
      <c r="O430" s="6">
        <f t="shared" si="84"/>
        <v>7.9542402263948583E-2</v>
      </c>
      <c r="P430" s="4">
        <v>700</v>
      </c>
      <c r="Q430" s="7">
        <v>300</v>
      </c>
      <c r="R430" s="165" t="s">
        <v>24</v>
      </c>
      <c r="S430" s="15"/>
    </row>
    <row r="431" spans="1:19" ht="18.95" customHeight="1" thickBot="1" x14ac:dyDescent="0.3">
      <c r="B431" s="103" t="s">
        <v>20</v>
      </c>
      <c r="C431" s="439"/>
      <c r="D431" s="27" t="s">
        <v>465</v>
      </c>
      <c r="E431" s="249" t="s">
        <v>39</v>
      </c>
      <c r="F431" s="19">
        <v>26</v>
      </c>
      <c r="G431" s="3">
        <f t="shared" si="80"/>
        <v>279.86167039999998</v>
      </c>
      <c r="H431" s="30">
        <f t="shared" si="85"/>
        <v>64368.184191999993</v>
      </c>
      <c r="I431" s="23" t="s">
        <v>40</v>
      </c>
      <c r="J431" s="45">
        <f t="shared" si="82"/>
        <v>15360</v>
      </c>
      <c r="K431" s="31">
        <v>510</v>
      </c>
      <c r="L431" s="31">
        <f t="shared" si="79"/>
        <v>6120</v>
      </c>
      <c r="M431" s="5">
        <f t="shared" si="83"/>
        <v>9.5078027706126042E-2</v>
      </c>
      <c r="N431" s="31">
        <f t="shared" si="81"/>
        <v>5120</v>
      </c>
      <c r="O431" s="6">
        <f t="shared" si="84"/>
        <v>7.9542402263948583E-2</v>
      </c>
      <c r="P431" s="4">
        <v>700</v>
      </c>
      <c r="Q431" s="7">
        <v>300</v>
      </c>
      <c r="R431" s="165" t="s">
        <v>24</v>
      </c>
      <c r="S431" s="15"/>
    </row>
    <row r="432" spans="1:19" ht="18.95" customHeight="1" thickBot="1" x14ac:dyDescent="0.3">
      <c r="B432" s="103" t="s">
        <v>20</v>
      </c>
      <c r="C432" s="439"/>
      <c r="D432" s="27" t="s">
        <v>466</v>
      </c>
      <c r="E432" s="249" t="s">
        <v>39</v>
      </c>
      <c r="F432" s="19">
        <v>23</v>
      </c>
      <c r="G432" s="3">
        <f t="shared" si="80"/>
        <v>247.56993920000002</v>
      </c>
      <c r="H432" s="30">
        <f t="shared" si="85"/>
        <v>56941.086016000008</v>
      </c>
      <c r="I432" s="23" t="s">
        <v>40</v>
      </c>
      <c r="J432" s="45">
        <f t="shared" si="82"/>
        <v>13740</v>
      </c>
      <c r="K432" s="31">
        <v>465</v>
      </c>
      <c r="L432" s="31">
        <f t="shared" si="79"/>
        <v>5580</v>
      </c>
      <c r="M432" s="5">
        <f t="shared" si="83"/>
        <v>9.7996023441352401E-2</v>
      </c>
      <c r="N432" s="31">
        <f t="shared" si="81"/>
        <v>4580</v>
      </c>
      <c r="O432" s="6">
        <f t="shared" si="84"/>
        <v>8.0434012071934402E-2</v>
      </c>
      <c r="P432" s="4">
        <v>700</v>
      </c>
      <c r="Q432" s="7">
        <v>300</v>
      </c>
      <c r="R432" s="165" t="s">
        <v>24</v>
      </c>
      <c r="S432" s="15"/>
    </row>
    <row r="433" spans="2:19" ht="18.95" customHeight="1" thickBot="1" x14ac:dyDescent="0.3">
      <c r="B433" s="103" t="s">
        <v>20</v>
      </c>
      <c r="C433" s="439"/>
      <c r="D433" s="27" t="s">
        <v>467</v>
      </c>
      <c r="E433" s="249" t="s">
        <v>39</v>
      </c>
      <c r="F433" s="19">
        <v>26</v>
      </c>
      <c r="G433" s="3">
        <f t="shared" si="80"/>
        <v>279.86167039999998</v>
      </c>
      <c r="H433" s="30">
        <f t="shared" si="85"/>
        <v>64368.184191999993</v>
      </c>
      <c r="I433" s="23" t="s">
        <v>40</v>
      </c>
      <c r="J433" s="45">
        <f t="shared" si="82"/>
        <v>15360</v>
      </c>
      <c r="K433" s="31">
        <v>510</v>
      </c>
      <c r="L433" s="31">
        <f t="shared" si="79"/>
        <v>6120</v>
      </c>
      <c r="M433" s="5">
        <f t="shared" si="83"/>
        <v>9.5078027706126042E-2</v>
      </c>
      <c r="N433" s="31">
        <f t="shared" si="81"/>
        <v>5120</v>
      </c>
      <c r="O433" s="6">
        <f t="shared" si="84"/>
        <v>7.9542402263948583E-2</v>
      </c>
      <c r="P433" s="4">
        <v>700</v>
      </c>
      <c r="Q433" s="7">
        <v>300</v>
      </c>
      <c r="R433" s="165" t="s">
        <v>24</v>
      </c>
      <c r="S433" s="15"/>
    </row>
    <row r="434" spans="2:19" ht="18.95" customHeight="1" thickBot="1" x14ac:dyDescent="0.3">
      <c r="B434" s="103" t="s">
        <v>20</v>
      </c>
      <c r="C434" s="439"/>
      <c r="D434" s="27" t="s">
        <v>468</v>
      </c>
      <c r="E434" s="249" t="s">
        <v>39</v>
      </c>
      <c r="F434" s="19">
        <v>26</v>
      </c>
      <c r="G434" s="3">
        <f t="shared" si="80"/>
        <v>279.86167039999998</v>
      </c>
      <c r="H434" s="30">
        <f t="shared" si="85"/>
        <v>64368.184191999993</v>
      </c>
      <c r="I434" s="23" t="s">
        <v>40</v>
      </c>
      <c r="J434" s="45">
        <f t="shared" si="82"/>
        <v>15360</v>
      </c>
      <c r="K434" s="31">
        <v>510</v>
      </c>
      <c r="L434" s="31">
        <f t="shared" si="79"/>
        <v>6120</v>
      </c>
      <c r="M434" s="5">
        <f t="shared" si="83"/>
        <v>9.5078027706126042E-2</v>
      </c>
      <c r="N434" s="31">
        <f t="shared" si="81"/>
        <v>5120</v>
      </c>
      <c r="O434" s="6">
        <f t="shared" si="84"/>
        <v>7.9542402263948583E-2</v>
      </c>
      <c r="P434" s="4">
        <v>700</v>
      </c>
      <c r="Q434" s="7">
        <v>300</v>
      </c>
      <c r="R434" s="165" t="s">
        <v>24</v>
      </c>
      <c r="S434" s="15"/>
    </row>
    <row r="435" spans="2:19" ht="18.95" customHeight="1" thickBot="1" x14ac:dyDescent="0.3">
      <c r="B435" s="103" t="s">
        <v>20</v>
      </c>
      <c r="C435" s="439"/>
      <c r="D435" s="27" t="s">
        <v>469</v>
      </c>
      <c r="E435" s="249" t="s">
        <v>39</v>
      </c>
      <c r="F435" s="19">
        <v>26</v>
      </c>
      <c r="G435" s="3">
        <f t="shared" si="80"/>
        <v>279.86167039999998</v>
      </c>
      <c r="H435" s="30">
        <f t="shared" si="85"/>
        <v>64368.184191999993</v>
      </c>
      <c r="I435" s="23" t="s">
        <v>40</v>
      </c>
      <c r="J435" s="45">
        <f t="shared" si="82"/>
        <v>15360</v>
      </c>
      <c r="K435" s="31">
        <v>510</v>
      </c>
      <c r="L435" s="31">
        <f t="shared" si="79"/>
        <v>6120</v>
      </c>
      <c r="M435" s="5">
        <f t="shared" si="83"/>
        <v>9.5078027706126042E-2</v>
      </c>
      <c r="N435" s="31">
        <f t="shared" si="81"/>
        <v>5120</v>
      </c>
      <c r="O435" s="6">
        <f t="shared" si="84"/>
        <v>7.9542402263948583E-2</v>
      </c>
      <c r="P435" s="4">
        <v>700</v>
      </c>
      <c r="Q435" s="7">
        <v>300</v>
      </c>
      <c r="R435" s="165" t="s">
        <v>24</v>
      </c>
      <c r="S435" s="15"/>
    </row>
    <row r="436" spans="2:19" ht="18.95" customHeight="1" thickBot="1" x14ac:dyDescent="0.3">
      <c r="B436" s="103" t="s">
        <v>20</v>
      </c>
      <c r="C436" s="439"/>
      <c r="D436" s="27" t="s">
        <v>470</v>
      </c>
      <c r="E436" s="249" t="s">
        <v>39</v>
      </c>
      <c r="F436" s="19">
        <v>26</v>
      </c>
      <c r="G436" s="3">
        <f t="shared" si="80"/>
        <v>279.86167039999998</v>
      </c>
      <c r="H436" s="30">
        <f t="shared" si="85"/>
        <v>64368.184191999993</v>
      </c>
      <c r="I436" s="23" t="s">
        <v>40</v>
      </c>
      <c r="J436" s="45">
        <f t="shared" si="82"/>
        <v>15360</v>
      </c>
      <c r="K436" s="31">
        <v>510</v>
      </c>
      <c r="L436" s="31">
        <f t="shared" si="79"/>
        <v>6120</v>
      </c>
      <c r="M436" s="5">
        <f t="shared" si="83"/>
        <v>9.5078027706126042E-2</v>
      </c>
      <c r="N436" s="31">
        <f t="shared" si="81"/>
        <v>5120</v>
      </c>
      <c r="O436" s="6">
        <f t="shared" si="84"/>
        <v>7.9542402263948583E-2</v>
      </c>
      <c r="P436" s="4">
        <v>700</v>
      </c>
      <c r="Q436" s="7">
        <v>300</v>
      </c>
      <c r="R436" s="165" t="s">
        <v>24</v>
      </c>
      <c r="S436" s="15"/>
    </row>
    <row r="437" spans="2:19" ht="18.95" customHeight="1" thickBot="1" x14ac:dyDescent="0.3">
      <c r="B437" s="103" t="s">
        <v>20</v>
      </c>
      <c r="C437" s="439"/>
      <c r="D437" s="27" t="s">
        <v>471</v>
      </c>
      <c r="E437" s="249" t="s">
        <v>39</v>
      </c>
      <c r="F437" s="19">
        <v>26</v>
      </c>
      <c r="G437" s="3">
        <f t="shared" si="80"/>
        <v>279.86167039999998</v>
      </c>
      <c r="H437" s="30">
        <f t="shared" si="85"/>
        <v>64368.184191999993</v>
      </c>
      <c r="I437" s="23" t="s">
        <v>40</v>
      </c>
      <c r="J437" s="45">
        <f t="shared" si="82"/>
        <v>15360</v>
      </c>
      <c r="K437" s="31">
        <v>510</v>
      </c>
      <c r="L437" s="31">
        <f t="shared" si="79"/>
        <v>6120</v>
      </c>
      <c r="M437" s="5">
        <f t="shared" si="83"/>
        <v>9.5078027706126042E-2</v>
      </c>
      <c r="N437" s="31">
        <f t="shared" si="81"/>
        <v>5120</v>
      </c>
      <c r="O437" s="6">
        <f t="shared" si="84"/>
        <v>7.9542402263948583E-2</v>
      </c>
      <c r="P437" s="4">
        <v>700</v>
      </c>
      <c r="Q437" s="7">
        <v>300</v>
      </c>
      <c r="R437" s="165" t="s">
        <v>24</v>
      </c>
      <c r="S437" s="15"/>
    </row>
    <row r="438" spans="2:19" ht="18.95" customHeight="1" thickBot="1" x14ac:dyDescent="0.3">
      <c r="B438" s="103" t="s">
        <v>20</v>
      </c>
      <c r="C438" s="439"/>
      <c r="D438" s="27" t="s">
        <v>472</v>
      </c>
      <c r="E438" s="249" t="s">
        <v>114</v>
      </c>
      <c r="F438" s="19">
        <v>35</v>
      </c>
      <c r="G438" s="3">
        <f t="shared" si="80"/>
        <v>376.73686400000003</v>
      </c>
      <c r="H438" s="21">
        <f>G438*213+I438</f>
        <v>90244.952032000001</v>
      </c>
      <c r="I438" s="24">
        <v>10000</v>
      </c>
      <c r="J438" s="45">
        <f t="shared" si="82"/>
        <v>21660</v>
      </c>
      <c r="K438" s="31">
        <v>685</v>
      </c>
      <c r="L438" s="31">
        <f t="shared" si="79"/>
        <v>8220</v>
      </c>
      <c r="M438" s="5">
        <f t="shared" si="83"/>
        <v>9.1085427106053163E-2</v>
      </c>
      <c r="N438" s="31">
        <f t="shared" si="81"/>
        <v>7220</v>
      </c>
      <c r="O438" s="6">
        <f t="shared" si="84"/>
        <v>8.0004474903370287E-2</v>
      </c>
      <c r="P438" s="4">
        <v>700</v>
      </c>
      <c r="Q438" s="7">
        <v>300</v>
      </c>
      <c r="R438" s="165" t="s">
        <v>24</v>
      </c>
      <c r="S438" s="15"/>
    </row>
    <row r="439" spans="2:19" ht="18.95" customHeight="1" thickBot="1" x14ac:dyDescent="0.3">
      <c r="B439" s="103" t="s">
        <v>20</v>
      </c>
      <c r="C439" s="439"/>
      <c r="D439" s="27" t="s">
        <v>473</v>
      </c>
      <c r="E439" s="249" t="s">
        <v>39</v>
      </c>
      <c r="F439" s="19">
        <v>28</v>
      </c>
      <c r="G439" s="3">
        <f t="shared" si="80"/>
        <v>301.38949120000001</v>
      </c>
      <c r="H439" s="30">
        <f t="shared" ref="H439:H452" si="86">G439*230</f>
        <v>69319.582976000005</v>
      </c>
      <c r="I439" s="23" t="s">
        <v>40</v>
      </c>
      <c r="J439" s="45">
        <f t="shared" si="82"/>
        <v>16620</v>
      </c>
      <c r="K439" s="31">
        <v>545</v>
      </c>
      <c r="L439" s="31">
        <f t="shared" si="79"/>
        <v>6540</v>
      </c>
      <c r="M439" s="5">
        <f t="shared" si="83"/>
        <v>9.4345633935280518E-2</v>
      </c>
      <c r="N439" s="31">
        <f t="shared" si="81"/>
        <v>5540</v>
      </c>
      <c r="O439" s="6">
        <f t="shared" si="84"/>
        <v>7.9919696024687167E-2</v>
      </c>
      <c r="P439" s="4">
        <v>700</v>
      </c>
      <c r="Q439" s="7">
        <v>300</v>
      </c>
      <c r="R439" s="165" t="s">
        <v>24</v>
      </c>
      <c r="S439" s="15"/>
    </row>
    <row r="440" spans="2:19" ht="18.95" customHeight="1" thickBot="1" x14ac:dyDescent="0.3">
      <c r="B440" s="103" t="s">
        <v>20</v>
      </c>
      <c r="C440" s="439"/>
      <c r="D440" s="27" t="s">
        <v>474</v>
      </c>
      <c r="E440" s="249" t="s">
        <v>39</v>
      </c>
      <c r="F440" s="19">
        <v>27</v>
      </c>
      <c r="G440" s="3">
        <f t="shared" si="80"/>
        <v>290.62558080000002</v>
      </c>
      <c r="H440" s="30">
        <f t="shared" si="86"/>
        <v>66843.88358400001</v>
      </c>
      <c r="I440" s="23" t="s">
        <v>40</v>
      </c>
      <c r="J440" s="45">
        <f t="shared" si="82"/>
        <v>16080</v>
      </c>
      <c r="K440" s="31">
        <v>530</v>
      </c>
      <c r="L440" s="31">
        <f t="shared" si="79"/>
        <v>6360</v>
      </c>
      <c r="M440" s="5">
        <f t="shared" si="83"/>
        <v>9.5147074930313477E-2</v>
      </c>
      <c r="N440" s="31">
        <f t="shared" si="81"/>
        <v>5360</v>
      </c>
      <c r="O440" s="6">
        <f t="shared" si="84"/>
        <v>8.0186843023031487E-2</v>
      </c>
      <c r="P440" s="4">
        <v>700</v>
      </c>
      <c r="Q440" s="7">
        <v>300</v>
      </c>
      <c r="R440" s="165" t="s">
        <v>24</v>
      </c>
      <c r="S440" s="15"/>
    </row>
    <row r="441" spans="2:19" ht="18.95" customHeight="1" thickBot="1" x14ac:dyDescent="0.3">
      <c r="B441" s="103" t="s">
        <v>20</v>
      </c>
      <c r="C441" s="439"/>
      <c r="D441" s="27" t="s">
        <v>475</v>
      </c>
      <c r="E441" s="249" t="s">
        <v>39</v>
      </c>
      <c r="F441" s="19">
        <v>27</v>
      </c>
      <c r="G441" s="3">
        <f t="shared" si="80"/>
        <v>290.62558080000002</v>
      </c>
      <c r="H441" s="30">
        <f t="shared" si="86"/>
        <v>66843.88358400001</v>
      </c>
      <c r="I441" s="23" t="s">
        <v>40</v>
      </c>
      <c r="J441" s="45">
        <f t="shared" si="82"/>
        <v>16080</v>
      </c>
      <c r="K441" s="31">
        <v>530</v>
      </c>
      <c r="L441" s="31">
        <f t="shared" si="79"/>
        <v>6360</v>
      </c>
      <c r="M441" s="5">
        <f t="shared" si="83"/>
        <v>9.5147074930313477E-2</v>
      </c>
      <c r="N441" s="31">
        <f t="shared" si="81"/>
        <v>5360</v>
      </c>
      <c r="O441" s="6">
        <f t="shared" si="84"/>
        <v>8.0186843023031487E-2</v>
      </c>
      <c r="P441" s="4">
        <v>700</v>
      </c>
      <c r="Q441" s="7">
        <v>300</v>
      </c>
      <c r="R441" s="165" t="s">
        <v>24</v>
      </c>
      <c r="S441" s="15"/>
    </row>
    <row r="442" spans="2:19" ht="18.95" customHeight="1" thickBot="1" x14ac:dyDescent="0.3">
      <c r="B442" s="103" t="s">
        <v>20</v>
      </c>
      <c r="C442" s="439"/>
      <c r="D442" s="27" t="s">
        <v>476</v>
      </c>
      <c r="E442" s="249" t="s">
        <v>39</v>
      </c>
      <c r="F442" s="19">
        <v>27</v>
      </c>
      <c r="G442" s="3">
        <f t="shared" si="80"/>
        <v>290.62558080000002</v>
      </c>
      <c r="H442" s="30">
        <f t="shared" si="86"/>
        <v>66843.88358400001</v>
      </c>
      <c r="I442" s="23" t="s">
        <v>40</v>
      </c>
      <c r="J442" s="45">
        <f t="shared" si="82"/>
        <v>16080</v>
      </c>
      <c r="K442" s="31">
        <v>530</v>
      </c>
      <c r="L442" s="31">
        <f t="shared" si="79"/>
        <v>6360</v>
      </c>
      <c r="M442" s="5">
        <f t="shared" si="83"/>
        <v>9.5147074930313477E-2</v>
      </c>
      <c r="N442" s="31">
        <f t="shared" si="81"/>
        <v>5360</v>
      </c>
      <c r="O442" s="6">
        <f t="shared" si="84"/>
        <v>8.0186843023031487E-2</v>
      </c>
      <c r="P442" s="4">
        <v>700</v>
      </c>
      <c r="Q442" s="7">
        <v>300</v>
      </c>
      <c r="R442" s="165" t="s">
        <v>24</v>
      </c>
      <c r="S442" s="15"/>
    </row>
    <row r="443" spans="2:19" ht="18.95" customHeight="1" thickBot="1" x14ac:dyDescent="0.3">
      <c r="B443" s="103" t="s">
        <v>20</v>
      </c>
      <c r="C443" s="439"/>
      <c r="D443" s="27" t="s">
        <v>477</v>
      </c>
      <c r="E443" s="249" t="s">
        <v>39</v>
      </c>
      <c r="F443" s="19">
        <v>27</v>
      </c>
      <c r="G443" s="3">
        <f t="shared" si="80"/>
        <v>290.62558080000002</v>
      </c>
      <c r="H443" s="30">
        <f t="shared" si="86"/>
        <v>66843.88358400001</v>
      </c>
      <c r="I443" s="23" t="s">
        <v>40</v>
      </c>
      <c r="J443" s="45">
        <f t="shared" si="82"/>
        <v>16080</v>
      </c>
      <c r="K443" s="31">
        <v>530</v>
      </c>
      <c r="L443" s="31">
        <f t="shared" si="79"/>
        <v>6360</v>
      </c>
      <c r="M443" s="5">
        <f t="shared" si="83"/>
        <v>9.5147074930313477E-2</v>
      </c>
      <c r="N443" s="31">
        <f t="shared" si="81"/>
        <v>5360</v>
      </c>
      <c r="O443" s="6">
        <f t="shared" si="84"/>
        <v>8.0186843023031487E-2</v>
      </c>
      <c r="P443" s="4">
        <v>700</v>
      </c>
      <c r="Q443" s="7">
        <v>300</v>
      </c>
      <c r="R443" s="165" t="s">
        <v>24</v>
      </c>
      <c r="S443" s="15"/>
    </row>
    <row r="444" spans="2:19" ht="18.95" customHeight="1" thickBot="1" x14ac:dyDescent="0.3">
      <c r="B444" s="103" t="s">
        <v>20</v>
      </c>
      <c r="C444" s="439"/>
      <c r="D444" s="27" t="s">
        <v>478</v>
      </c>
      <c r="E444" s="249" t="s">
        <v>39</v>
      </c>
      <c r="F444" s="19">
        <v>27</v>
      </c>
      <c r="G444" s="3">
        <f t="shared" si="80"/>
        <v>290.62558080000002</v>
      </c>
      <c r="H444" s="30">
        <f t="shared" si="86"/>
        <v>66843.88358400001</v>
      </c>
      <c r="I444" s="23" t="s">
        <v>40</v>
      </c>
      <c r="J444" s="45">
        <f t="shared" si="82"/>
        <v>16080</v>
      </c>
      <c r="K444" s="31">
        <v>530</v>
      </c>
      <c r="L444" s="31">
        <f t="shared" si="79"/>
        <v>6360</v>
      </c>
      <c r="M444" s="5">
        <f t="shared" si="83"/>
        <v>9.5147074930313477E-2</v>
      </c>
      <c r="N444" s="31">
        <f t="shared" si="81"/>
        <v>5360</v>
      </c>
      <c r="O444" s="6">
        <f t="shared" si="84"/>
        <v>8.0186843023031487E-2</v>
      </c>
      <c r="P444" s="4">
        <v>700</v>
      </c>
      <c r="Q444" s="7">
        <v>300</v>
      </c>
      <c r="R444" s="165" t="s">
        <v>24</v>
      </c>
      <c r="S444" s="15"/>
    </row>
    <row r="445" spans="2:19" ht="18.95" customHeight="1" thickBot="1" x14ac:dyDescent="0.3">
      <c r="B445" s="103" t="s">
        <v>20</v>
      </c>
      <c r="C445" s="439"/>
      <c r="D445" s="27" t="s">
        <v>479</v>
      </c>
      <c r="E445" s="249" t="s">
        <v>39</v>
      </c>
      <c r="F445" s="19">
        <v>26</v>
      </c>
      <c r="G445" s="3">
        <f t="shared" si="80"/>
        <v>279.86167039999998</v>
      </c>
      <c r="H445" s="30">
        <f t="shared" si="86"/>
        <v>64368.184191999993</v>
      </c>
      <c r="I445" s="23" t="s">
        <v>40</v>
      </c>
      <c r="J445" s="45">
        <f t="shared" si="82"/>
        <v>15360</v>
      </c>
      <c r="K445" s="31">
        <v>510</v>
      </c>
      <c r="L445" s="31">
        <f t="shared" si="79"/>
        <v>6120</v>
      </c>
      <c r="M445" s="5">
        <f t="shared" si="83"/>
        <v>9.5078027706126042E-2</v>
      </c>
      <c r="N445" s="31">
        <f t="shared" si="81"/>
        <v>5120</v>
      </c>
      <c r="O445" s="6">
        <f t="shared" si="84"/>
        <v>7.9542402263948583E-2</v>
      </c>
      <c r="P445" s="4">
        <v>700</v>
      </c>
      <c r="Q445" s="7">
        <v>300</v>
      </c>
      <c r="R445" s="165" t="s">
        <v>24</v>
      </c>
      <c r="S445" s="15"/>
    </row>
    <row r="446" spans="2:19" ht="18.95" customHeight="1" thickBot="1" x14ac:dyDescent="0.3">
      <c r="B446" s="103" t="s">
        <v>20</v>
      </c>
      <c r="C446" s="439"/>
      <c r="D446" s="27" t="s">
        <v>480</v>
      </c>
      <c r="E446" s="249" t="s">
        <v>39</v>
      </c>
      <c r="F446" s="19">
        <v>21</v>
      </c>
      <c r="G446" s="3">
        <f t="shared" si="80"/>
        <v>226.04211839999999</v>
      </c>
      <c r="H446" s="30">
        <f t="shared" si="86"/>
        <v>51989.687231999997</v>
      </c>
      <c r="I446" s="23" t="s">
        <v>40</v>
      </c>
      <c r="J446" s="45">
        <f t="shared" si="82"/>
        <v>12480</v>
      </c>
      <c r="K446" s="31">
        <v>430</v>
      </c>
      <c r="L446" s="31">
        <f t="shared" si="79"/>
        <v>5160</v>
      </c>
      <c r="M446" s="5">
        <f t="shared" si="83"/>
        <v>9.9250452824882276E-2</v>
      </c>
      <c r="N446" s="31">
        <f t="shared" si="81"/>
        <v>4160</v>
      </c>
      <c r="O446" s="6">
        <f t="shared" si="84"/>
        <v>8.0015868944091142E-2</v>
      </c>
      <c r="P446" s="4">
        <v>700</v>
      </c>
      <c r="Q446" s="7">
        <v>300</v>
      </c>
      <c r="R446" s="165" t="s">
        <v>24</v>
      </c>
      <c r="S446" s="15"/>
    </row>
    <row r="447" spans="2:19" ht="18.95" customHeight="1" thickBot="1" x14ac:dyDescent="0.3">
      <c r="B447" s="103" t="s">
        <v>20</v>
      </c>
      <c r="C447" s="439"/>
      <c r="D447" s="27" t="s">
        <v>481</v>
      </c>
      <c r="E447" s="249" t="s">
        <v>39</v>
      </c>
      <c r="F447" s="19">
        <v>27</v>
      </c>
      <c r="G447" s="3">
        <f t="shared" si="80"/>
        <v>290.62558080000002</v>
      </c>
      <c r="H447" s="30">
        <f t="shared" si="86"/>
        <v>66843.88358400001</v>
      </c>
      <c r="I447" s="23" t="s">
        <v>40</v>
      </c>
      <c r="J447" s="45">
        <f t="shared" si="82"/>
        <v>16080</v>
      </c>
      <c r="K447" s="31">
        <v>530</v>
      </c>
      <c r="L447" s="31">
        <f t="shared" si="79"/>
        <v>6360</v>
      </c>
      <c r="M447" s="5">
        <f t="shared" si="83"/>
        <v>9.5147074930313477E-2</v>
      </c>
      <c r="N447" s="31">
        <f t="shared" si="81"/>
        <v>5360</v>
      </c>
      <c r="O447" s="6">
        <f t="shared" si="84"/>
        <v>8.0186843023031487E-2</v>
      </c>
      <c r="P447" s="4">
        <v>700</v>
      </c>
      <c r="Q447" s="7">
        <v>300</v>
      </c>
      <c r="R447" s="165" t="s">
        <v>24</v>
      </c>
      <c r="S447" s="15"/>
    </row>
    <row r="448" spans="2:19" ht="18.95" customHeight="1" thickBot="1" x14ac:dyDescent="0.3">
      <c r="B448" s="103" t="s">
        <v>20</v>
      </c>
      <c r="C448" s="439"/>
      <c r="D448" s="27" t="s">
        <v>482</v>
      </c>
      <c r="E448" s="249" t="s">
        <v>39</v>
      </c>
      <c r="F448" s="19">
        <v>27</v>
      </c>
      <c r="G448" s="3">
        <f t="shared" si="80"/>
        <v>290.62558080000002</v>
      </c>
      <c r="H448" s="30">
        <f t="shared" si="86"/>
        <v>66843.88358400001</v>
      </c>
      <c r="I448" s="23" t="s">
        <v>40</v>
      </c>
      <c r="J448" s="45">
        <f t="shared" si="82"/>
        <v>16080</v>
      </c>
      <c r="K448" s="31">
        <v>530</v>
      </c>
      <c r="L448" s="31">
        <f t="shared" si="79"/>
        <v>6360</v>
      </c>
      <c r="M448" s="5">
        <f t="shared" si="83"/>
        <v>9.5147074930313477E-2</v>
      </c>
      <c r="N448" s="31">
        <f t="shared" si="81"/>
        <v>5360</v>
      </c>
      <c r="O448" s="6">
        <f t="shared" si="84"/>
        <v>8.0186843023031487E-2</v>
      </c>
      <c r="P448" s="4">
        <v>700</v>
      </c>
      <c r="Q448" s="7">
        <v>300</v>
      </c>
      <c r="R448" s="165" t="s">
        <v>24</v>
      </c>
      <c r="S448" s="15"/>
    </row>
    <row r="449" spans="2:20" ht="18.95" customHeight="1" thickBot="1" x14ac:dyDescent="0.3">
      <c r="B449" s="103" t="s">
        <v>20</v>
      </c>
      <c r="C449" s="439"/>
      <c r="D449" s="27" t="s">
        <v>483</v>
      </c>
      <c r="E449" s="249" t="s">
        <v>39</v>
      </c>
      <c r="F449" s="19">
        <v>27</v>
      </c>
      <c r="G449" s="3">
        <f t="shared" si="80"/>
        <v>290.62558080000002</v>
      </c>
      <c r="H449" s="30">
        <f t="shared" si="86"/>
        <v>66843.88358400001</v>
      </c>
      <c r="I449" s="23" t="s">
        <v>40</v>
      </c>
      <c r="J449" s="45">
        <f t="shared" si="82"/>
        <v>16080</v>
      </c>
      <c r="K449" s="31">
        <v>530</v>
      </c>
      <c r="L449" s="31">
        <f t="shared" si="79"/>
        <v>6360</v>
      </c>
      <c r="M449" s="5">
        <f t="shared" si="83"/>
        <v>9.5147074930313477E-2</v>
      </c>
      <c r="N449" s="31">
        <f t="shared" si="81"/>
        <v>5360</v>
      </c>
      <c r="O449" s="6">
        <f t="shared" si="84"/>
        <v>8.0186843023031487E-2</v>
      </c>
      <c r="P449" s="4">
        <v>700</v>
      </c>
      <c r="Q449" s="7">
        <v>300</v>
      </c>
      <c r="R449" s="165" t="s">
        <v>24</v>
      </c>
      <c r="S449" s="15"/>
    </row>
    <row r="450" spans="2:20" ht="18.95" customHeight="1" thickBot="1" x14ac:dyDescent="0.3">
      <c r="B450" s="103" t="s">
        <v>20</v>
      </c>
      <c r="C450" s="439"/>
      <c r="D450" s="27" t="s">
        <v>484</v>
      </c>
      <c r="E450" s="249" t="s">
        <v>39</v>
      </c>
      <c r="F450" s="19">
        <v>27</v>
      </c>
      <c r="G450" s="3">
        <f t="shared" si="80"/>
        <v>290.62558080000002</v>
      </c>
      <c r="H450" s="30">
        <f t="shared" si="86"/>
        <v>66843.88358400001</v>
      </c>
      <c r="I450" s="23" t="s">
        <v>40</v>
      </c>
      <c r="J450" s="45">
        <f t="shared" si="82"/>
        <v>16080</v>
      </c>
      <c r="K450" s="31">
        <v>530</v>
      </c>
      <c r="L450" s="31">
        <f t="shared" si="79"/>
        <v>6360</v>
      </c>
      <c r="M450" s="5">
        <f t="shared" si="83"/>
        <v>9.5147074930313477E-2</v>
      </c>
      <c r="N450" s="31">
        <f t="shared" si="81"/>
        <v>5360</v>
      </c>
      <c r="O450" s="6">
        <f t="shared" si="84"/>
        <v>8.0186843023031487E-2</v>
      </c>
      <c r="P450" s="4">
        <v>700</v>
      </c>
      <c r="Q450" s="7">
        <v>300</v>
      </c>
      <c r="R450" s="165" t="s">
        <v>24</v>
      </c>
      <c r="S450" s="15"/>
    </row>
    <row r="451" spans="2:20" ht="18.95" customHeight="1" thickBot="1" x14ac:dyDescent="0.3">
      <c r="B451" s="103" t="s">
        <v>20</v>
      </c>
      <c r="C451" s="439"/>
      <c r="D451" s="27" t="s">
        <v>485</v>
      </c>
      <c r="E451" s="249" t="s">
        <v>39</v>
      </c>
      <c r="F451" s="19">
        <v>24</v>
      </c>
      <c r="G451" s="3">
        <f t="shared" si="80"/>
        <v>258.33384960000001</v>
      </c>
      <c r="H451" s="30">
        <f t="shared" si="86"/>
        <v>59416.785408000003</v>
      </c>
      <c r="I451" s="23" t="s">
        <v>40</v>
      </c>
      <c r="J451" s="45">
        <f t="shared" si="82"/>
        <v>14280</v>
      </c>
      <c r="K451" s="31">
        <v>480</v>
      </c>
      <c r="L451" s="31">
        <f t="shared" si="79"/>
        <v>5760</v>
      </c>
      <c r="M451" s="5">
        <f t="shared" si="83"/>
        <v>9.6942302759187332E-2</v>
      </c>
      <c r="N451" s="31">
        <f t="shared" si="81"/>
        <v>4760</v>
      </c>
      <c r="O451" s="6">
        <f t="shared" si="84"/>
        <v>8.0112041863495076E-2</v>
      </c>
      <c r="P451" s="4">
        <v>700</v>
      </c>
      <c r="Q451" s="7">
        <v>300</v>
      </c>
      <c r="R451" s="168" t="s">
        <v>37</v>
      </c>
      <c r="S451" s="15"/>
    </row>
    <row r="452" spans="2:20" ht="18.95" customHeight="1" thickBot="1" x14ac:dyDescent="0.3">
      <c r="B452" s="103" t="s">
        <v>20</v>
      </c>
      <c r="C452" s="439"/>
      <c r="D452" s="27" t="s">
        <v>486</v>
      </c>
      <c r="E452" s="249" t="s">
        <v>39</v>
      </c>
      <c r="F452" s="19">
        <v>22</v>
      </c>
      <c r="G452" s="3">
        <f t="shared" si="80"/>
        <v>236.80602880000001</v>
      </c>
      <c r="H452" s="30">
        <f t="shared" si="86"/>
        <v>54465.386623999999</v>
      </c>
      <c r="I452" s="23" t="s">
        <v>40</v>
      </c>
      <c r="J452" s="45">
        <f t="shared" si="82"/>
        <v>13020</v>
      </c>
      <c r="K452" s="31">
        <v>445</v>
      </c>
      <c r="L452" s="31">
        <f t="shared" si="79"/>
        <v>5340</v>
      </c>
      <c r="M452" s="5">
        <f t="shared" si="83"/>
        <v>9.8043919835996279E-2</v>
      </c>
      <c r="N452" s="31">
        <f t="shared" si="81"/>
        <v>4340</v>
      </c>
      <c r="O452" s="6">
        <f t="shared" si="84"/>
        <v>7.9683635222513829E-2</v>
      </c>
      <c r="P452" s="4">
        <v>700</v>
      </c>
      <c r="Q452" s="7">
        <v>300</v>
      </c>
      <c r="R452" s="168" t="s">
        <v>37</v>
      </c>
      <c r="S452" s="15"/>
    </row>
    <row r="453" spans="2:20" ht="18.95" customHeight="1" thickBot="1" x14ac:dyDescent="0.3">
      <c r="B453" s="103" t="s">
        <v>20</v>
      </c>
      <c r="C453" s="439"/>
      <c r="D453" s="27" t="s">
        <v>487</v>
      </c>
      <c r="E453" s="249" t="s">
        <v>39</v>
      </c>
      <c r="F453" s="19">
        <v>29</v>
      </c>
      <c r="G453" s="3">
        <f t="shared" si="80"/>
        <v>312.1534016</v>
      </c>
      <c r="H453" s="21">
        <f>G453*218+I453</f>
        <v>78049.441548799994</v>
      </c>
      <c r="I453" s="24">
        <v>10000</v>
      </c>
      <c r="J453" s="45">
        <f t="shared" si="82"/>
        <v>18780</v>
      </c>
      <c r="K453" s="31">
        <v>605</v>
      </c>
      <c r="L453" s="31">
        <f t="shared" si="79"/>
        <v>7260</v>
      </c>
      <c r="M453" s="5">
        <f t="shared" si="83"/>
        <v>9.3017962152371375E-2</v>
      </c>
      <c r="N453" s="31">
        <f t="shared" si="81"/>
        <v>6260</v>
      </c>
      <c r="O453" s="6">
        <f t="shared" si="84"/>
        <v>8.0205570671328483E-2</v>
      </c>
      <c r="P453" s="4">
        <v>700</v>
      </c>
      <c r="Q453" s="7">
        <v>300</v>
      </c>
      <c r="R453" s="168" t="s">
        <v>37</v>
      </c>
      <c r="S453" s="15"/>
    </row>
    <row r="454" spans="2:20" ht="18.95" customHeight="1" thickBot="1" x14ac:dyDescent="0.3">
      <c r="B454" s="103" t="s">
        <v>20</v>
      </c>
      <c r="C454" s="439"/>
      <c r="D454" s="27" t="s">
        <v>488</v>
      </c>
      <c r="E454" s="249" t="s">
        <v>39</v>
      </c>
      <c r="F454" s="19">
        <v>27</v>
      </c>
      <c r="G454" s="3">
        <f t="shared" si="80"/>
        <v>290.62558080000002</v>
      </c>
      <c r="H454" s="30">
        <f>G454*230</f>
        <v>66843.88358400001</v>
      </c>
      <c r="I454" s="23" t="s">
        <v>40</v>
      </c>
      <c r="J454" s="45">
        <f t="shared" si="82"/>
        <v>16080</v>
      </c>
      <c r="K454" s="31">
        <v>530</v>
      </c>
      <c r="L454" s="31">
        <f t="shared" si="79"/>
        <v>6360</v>
      </c>
      <c r="M454" s="5">
        <f t="shared" si="83"/>
        <v>9.5147074930313477E-2</v>
      </c>
      <c r="N454" s="31">
        <f t="shared" si="81"/>
        <v>5360</v>
      </c>
      <c r="O454" s="6">
        <f t="shared" si="84"/>
        <v>8.0186843023031487E-2</v>
      </c>
      <c r="P454" s="4">
        <v>700</v>
      </c>
      <c r="Q454" s="7">
        <v>300</v>
      </c>
      <c r="R454" s="168" t="s">
        <v>37</v>
      </c>
      <c r="S454" s="15"/>
    </row>
    <row r="455" spans="2:20" ht="18.95" customHeight="1" thickBot="1" x14ac:dyDescent="0.3">
      <c r="B455" s="103" t="s">
        <v>20</v>
      </c>
      <c r="C455" s="439"/>
      <c r="D455" s="27" t="s">
        <v>489</v>
      </c>
      <c r="E455" s="249" t="s">
        <v>39</v>
      </c>
      <c r="F455" s="19">
        <v>27</v>
      </c>
      <c r="G455" s="3">
        <f t="shared" si="80"/>
        <v>290.62558080000002</v>
      </c>
      <c r="H455" s="30">
        <f>G455*230</f>
        <v>66843.88358400001</v>
      </c>
      <c r="I455" s="23" t="s">
        <v>40</v>
      </c>
      <c r="J455" s="45">
        <f t="shared" si="82"/>
        <v>16080</v>
      </c>
      <c r="K455" s="31">
        <v>530</v>
      </c>
      <c r="L455" s="31">
        <f t="shared" si="79"/>
        <v>6360</v>
      </c>
      <c r="M455" s="5">
        <f t="shared" si="83"/>
        <v>9.5147074930313477E-2</v>
      </c>
      <c r="N455" s="31">
        <f t="shared" si="81"/>
        <v>5360</v>
      </c>
      <c r="O455" s="6">
        <f t="shared" si="84"/>
        <v>8.0186843023031487E-2</v>
      </c>
      <c r="P455" s="4">
        <v>700</v>
      </c>
      <c r="Q455" s="7">
        <v>300</v>
      </c>
      <c r="R455" s="168" t="s">
        <v>37</v>
      </c>
      <c r="S455" s="15"/>
    </row>
    <row r="456" spans="2:20" ht="18.95" customHeight="1" thickBot="1" x14ac:dyDescent="0.3">
      <c r="B456" s="103" t="s">
        <v>20</v>
      </c>
      <c r="C456" s="439"/>
      <c r="D456" s="27" t="s">
        <v>490</v>
      </c>
      <c r="E456" s="249" t="s">
        <v>39</v>
      </c>
      <c r="F456" s="19">
        <v>27</v>
      </c>
      <c r="G456" s="3">
        <f t="shared" si="80"/>
        <v>290.62558080000002</v>
      </c>
      <c r="H456" s="30">
        <f>G456*230</f>
        <v>66843.88358400001</v>
      </c>
      <c r="I456" s="23" t="s">
        <v>40</v>
      </c>
      <c r="J456" s="45">
        <f t="shared" si="82"/>
        <v>16080</v>
      </c>
      <c r="K456" s="31">
        <v>530</v>
      </c>
      <c r="L456" s="31">
        <f t="shared" ref="L456:L458" si="87">K456*12</f>
        <v>6360</v>
      </c>
      <c r="M456" s="5">
        <f t="shared" si="83"/>
        <v>9.5147074930313477E-2</v>
      </c>
      <c r="N456" s="31">
        <f t="shared" si="81"/>
        <v>5360</v>
      </c>
      <c r="O456" s="6">
        <f t="shared" si="84"/>
        <v>8.0186843023031487E-2</v>
      </c>
      <c r="P456" s="4">
        <v>700</v>
      </c>
      <c r="Q456" s="7">
        <v>300</v>
      </c>
      <c r="R456" s="168" t="s">
        <v>37</v>
      </c>
      <c r="S456" s="15"/>
    </row>
    <row r="457" spans="2:20" ht="18.95" customHeight="1" thickBot="1" x14ac:dyDescent="0.3">
      <c r="B457" s="103" t="s">
        <v>20</v>
      </c>
      <c r="C457" s="439"/>
      <c r="D457" s="27" t="s">
        <v>491</v>
      </c>
      <c r="E457" s="249" t="s">
        <v>39</v>
      </c>
      <c r="F457" s="19">
        <v>27</v>
      </c>
      <c r="G457" s="3">
        <f t="shared" si="80"/>
        <v>290.62558080000002</v>
      </c>
      <c r="H457" s="30">
        <f>G457*230</f>
        <v>66843.88358400001</v>
      </c>
      <c r="I457" s="23" t="s">
        <v>40</v>
      </c>
      <c r="J457" s="45">
        <f t="shared" si="82"/>
        <v>16080</v>
      </c>
      <c r="K457" s="31">
        <v>530</v>
      </c>
      <c r="L457" s="31">
        <f t="shared" si="87"/>
        <v>6360</v>
      </c>
      <c r="M457" s="5">
        <f t="shared" si="83"/>
        <v>9.5147074930313477E-2</v>
      </c>
      <c r="N457" s="31">
        <f t="shared" si="81"/>
        <v>5360</v>
      </c>
      <c r="O457" s="6">
        <f t="shared" si="84"/>
        <v>8.0186843023031487E-2</v>
      </c>
      <c r="P457" s="4">
        <v>700</v>
      </c>
      <c r="Q457" s="7">
        <v>300</v>
      </c>
      <c r="R457" s="168" t="s">
        <v>37</v>
      </c>
      <c r="S457" s="15"/>
    </row>
    <row r="458" spans="2:20" ht="18.95" customHeight="1" thickBot="1" x14ac:dyDescent="0.3">
      <c r="B458" s="103" t="s">
        <v>20</v>
      </c>
      <c r="C458" s="440"/>
      <c r="D458" s="300" t="s">
        <v>492</v>
      </c>
      <c r="E458" s="301" t="s">
        <v>39</v>
      </c>
      <c r="F458" s="20">
        <v>27</v>
      </c>
      <c r="G458" s="9">
        <f>F458*10.7639104</f>
        <v>290.62558080000002</v>
      </c>
      <c r="H458" s="30">
        <f>G458*230</f>
        <v>66843.88358400001</v>
      </c>
      <c r="I458" s="41" t="s">
        <v>40</v>
      </c>
      <c r="J458" s="44">
        <f t="shared" si="82"/>
        <v>16080</v>
      </c>
      <c r="K458" s="22">
        <v>530</v>
      </c>
      <c r="L458" s="22">
        <f t="shared" si="87"/>
        <v>6360</v>
      </c>
      <c r="M458" s="11">
        <f t="shared" si="83"/>
        <v>9.5147074930313477E-2</v>
      </c>
      <c r="N458" s="22">
        <f t="shared" si="81"/>
        <v>5360</v>
      </c>
      <c r="O458" s="12">
        <f t="shared" si="84"/>
        <v>8.0186843023031487E-2</v>
      </c>
      <c r="P458" s="10">
        <v>700</v>
      </c>
      <c r="Q458" s="13">
        <v>300</v>
      </c>
      <c r="R458" s="168" t="s">
        <v>37</v>
      </c>
      <c r="S458" s="15"/>
    </row>
    <row r="459" spans="2:20" ht="18.95" customHeight="1" x14ac:dyDescent="0.25">
      <c r="B459" s="305"/>
      <c r="C459" s="306"/>
      <c r="D459" s="185" t="s">
        <v>86</v>
      </c>
      <c r="E459" s="244" t="s">
        <v>433</v>
      </c>
      <c r="F459" s="243">
        <f>SUM(F403:F458)</f>
        <v>1486</v>
      </c>
      <c r="G459" s="186">
        <f>SUM(G403:G458)</f>
        <v>15995.170854400005</v>
      </c>
      <c r="H459" s="187">
        <f>SUM(H403:H458)</f>
        <v>3724348.2352768015</v>
      </c>
      <c r="I459" s="188"/>
      <c r="J459" s="187">
        <f>SUM(J403:J458)</f>
        <v>892200</v>
      </c>
      <c r="K459" s="187"/>
      <c r="L459" s="187">
        <f>SUM(L403:L458)</f>
        <v>353400</v>
      </c>
      <c r="M459" s="241">
        <f t="shared" si="83"/>
        <v>9.4889086002381981E-2</v>
      </c>
      <c r="N459" s="187">
        <f>SUM(N403:N458)</f>
        <v>297400</v>
      </c>
      <c r="O459" s="242">
        <f t="shared" si="84"/>
        <v>7.9852898067652528E-2</v>
      </c>
      <c r="P459" s="176"/>
      <c r="Q459" s="15"/>
      <c r="R459" s="177"/>
      <c r="S459" s="15"/>
    </row>
    <row r="460" spans="2:20" ht="18.95" customHeight="1" x14ac:dyDescent="0.25">
      <c r="B460" s="305"/>
      <c r="C460" s="306"/>
      <c r="D460" s="185"/>
      <c r="E460" s="244" t="s">
        <v>434</v>
      </c>
      <c r="F460" s="243"/>
      <c r="G460" s="186"/>
      <c r="H460" s="187"/>
      <c r="I460" s="188"/>
      <c r="J460" s="187"/>
      <c r="K460" s="187"/>
      <c r="L460" s="187"/>
      <c r="M460" s="241"/>
      <c r="N460" s="187"/>
      <c r="O460" s="242"/>
      <c r="P460" s="176"/>
      <c r="Q460" s="15"/>
      <c r="R460" s="177"/>
      <c r="S460" s="15"/>
    </row>
    <row r="461" spans="2:20" ht="18.95" customHeight="1" x14ac:dyDescent="0.25">
      <c r="B461" s="305"/>
      <c r="C461" s="306"/>
      <c r="D461" s="185"/>
      <c r="E461" s="244"/>
      <c r="F461" s="243"/>
      <c r="G461" s="186"/>
      <c r="H461" s="187"/>
      <c r="I461" s="188"/>
      <c r="J461" s="187"/>
      <c r="K461" s="187"/>
      <c r="L461" s="187"/>
      <c r="M461" s="241"/>
      <c r="N461" s="187"/>
      <c r="O461" s="242"/>
      <c r="P461" s="176"/>
      <c r="Q461" s="15"/>
      <c r="R461" s="177"/>
      <c r="S461" s="15"/>
    </row>
    <row r="462" spans="2:20" ht="18.95" customHeight="1" x14ac:dyDescent="0.25">
      <c r="B462" s="305"/>
      <c r="H462" s="14"/>
      <c r="I462" s="14"/>
      <c r="J462" s="14"/>
      <c r="K462" s="14"/>
      <c r="L462" s="14"/>
      <c r="M462" s="14"/>
      <c r="N462" s="14"/>
    </row>
    <row r="463" spans="2:20" ht="18.95" customHeight="1" x14ac:dyDescent="0.3">
      <c r="B463" s="305"/>
      <c r="C463" s="170"/>
      <c r="D463" s="329" t="s">
        <v>492</v>
      </c>
      <c r="E463" s="328"/>
      <c r="F463" s="330">
        <f>F459+F401+F343+F218+F79</f>
        <v>11767</v>
      </c>
      <c r="G463" s="331">
        <f>G459+G401+G343+G218+G79</f>
        <v>126658.93367679995</v>
      </c>
      <c r="H463" s="332">
        <f>H459+H401+H343+H218+H79</f>
        <v>28234101.058636792</v>
      </c>
      <c r="I463" s="328"/>
      <c r="J463" s="332">
        <f>J459+J401+J343+J218+J79</f>
        <v>6770472</v>
      </c>
      <c r="K463" s="333"/>
      <c r="L463" s="332">
        <f>L459+L401+L343+L218+L79</f>
        <v>2704824</v>
      </c>
      <c r="M463" s="333"/>
      <c r="N463" s="332">
        <f>N459+N401+N343+N218+N79</f>
        <v>2256824</v>
      </c>
      <c r="O463" s="191"/>
      <c r="P463" s="190"/>
      <c r="Q463" s="238" t="s">
        <v>37</v>
      </c>
      <c r="R463" s="200">
        <v>109</v>
      </c>
      <c r="S463" s="436">
        <v>6973502</v>
      </c>
      <c r="T463" s="436"/>
    </row>
    <row r="464" spans="2:20" ht="18.95" customHeight="1" x14ac:dyDescent="0.3">
      <c r="B464" s="305"/>
      <c r="D464" s="200" t="s">
        <v>493</v>
      </c>
      <c r="E464" s="190"/>
      <c r="F464" s="200" t="s">
        <v>494</v>
      </c>
      <c r="G464" s="200" t="s">
        <v>495</v>
      </c>
      <c r="H464" s="200" t="s">
        <v>496</v>
      </c>
      <c r="I464" s="190"/>
      <c r="J464" s="200" t="s">
        <v>497</v>
      </c>
      <c r="K464" s="191"/>
      <c r="L464" s="200" t="s">
        <v>498</v>
      </c>
      <c r="M464" s="191"/>
      <c r="N464" s="200" t="s">
        <v>499</v>
      </c>
      <c r="O464" s="191"/>
      <c r="P464" s="190"/>
      <c r="Q464" s="314" t="s">
        <v>24</v>
      </c>
      <c r="R464" s="200">
        <v>121</v>
      </c>
      <c r="S464" s="437">
        <v>8809028.0485183969</v>
      </c>
      <c r="T464" s="437"/>
    </row>
    <row r="465" spans="2:20" ht="18.95" customHeight="1" x14ac:dyDescent="0.3">
      <c r="B465" s="305"/>
      <c r="C465" s="199" t="s">
        <v>500</v>
      </c>
      <c r="D465" s="192">
        <v>394</v>
      </c>
      <c r="E465" s="190"/>
      <c r="F465" s="190"/>
      <c r="G465" s="190"/>
      <c r="H465" s="334">
        <f>T3*10000</f>
        <v>970000</v>
      </c>
      <c r="I465" s="190"/>
      <c r="J465" s="190"/>
      <c r="K465" s="190"/>
      <c r="L465" s="190"/>
      <c r="M465" s="190"/>
      <c r="N465" s="190"/>
      <c r="O465" s="190"/>
      <c r="P465" s="190"/>
      <c r="Q465" s="336" t="s">
        <v>28</v>
      </c>
      <c r="R465" s="200">
        <v>101</v>
      </c>
      <c r="S465" s="437">
        <v>6332769.2604159992</v>
      </c>
      <c r="T465" s="437"/>
    </row>
    <row r="466" spans="2:20" ht="18.95" customHeight="1" x14ac:dyDescent="0.3">
      <c r="B466" s="305"/>
      <c r="C466" s="199" t="s">
        <v>501</v>
      </c>
      <c r="D466" s="192">
        <v>54</v>
      </c>
      <c r="H466" s="200" t="s">
        <v>502</v>
      </c>
      <c r="I466" s="14"/>
      <c r="J466" s="14"/>
      <c r="K466" s="14"/>
      <c r="L466" s="14"/>
      <c r="M466" s="14"/>
      <c r="N466" s="14"/>
      <c r="Q466" s="316" t="s">
        <v>33</v>
      </c>
      <c r="R466" s="200">
        <v>102</v>
      </c>
      <c r="S466" s="437">
        <v>6118801.9588159975</v>
      </c>
      <c r="T466" s="437"/>
    </row>
    <row r="467" spans="2:20" ht="18.95" customHeight="1" x14ac:dyDescent="0.25">
      <c r="I467" s="14"/>
      <c r="J467" s="14"/>
      <c r="K467" s="14"/>
      <c r="L467" s="14"/>
      <c r="M467" s="14"/>
      <c r="N467" s="14"/>
    </row>
    <row r="468" spans="2:20" ht="18.95" customHeight="1" x14ac:dyDescent="0.3">
      <c r="C468" s="325"/>
      <c r="D468" s="335">
        <v>157</v>
      </c>
      <c r="H468" s="334">
        <f>H465+H463</f>
        <v>29204101.058636792</v>
      </c>
      <c r="I468" s="14"/>
      <c r="J468" s="14"/>
      <c r="K468" s="14"/>
      <c r="L468" s="14"/>
      <c r="M468" s="14"/>
      <c r="N468" s="14"/>
      <c r="T468" s="337"/>
    </row>
    <row r="469" spans="2:20" ht="18.95" customHeight="1" x14ac:dyDescent="0.3">
      <c r="D469" s="200" t="s">
        <v>503</v>
      </c>
      <c r="E469" s="327"/>
      <c r="F469" s="326"/>
      <c r="H469" s="200" t="s">
        <v>504</v>
      </c>
      <c r="I469" s="14"/>
      <c r="J469" s="14"/>
      <c r="K469" s="14"/>
      <c r="L469" s="14"/>
      <c r="M469" s="14"/>
      <c r="N469" s="14"/>
    </row>
    <row r="470" spans="2:20" ht="24.95" customHeight="1" x14ac:dyDescent="0.25">
      <c r="E470" s="53"/>
      <c r="F470" s="53"/>
      <c r="G470" s="318"/>
      <c r="H470" s="319"/>
      <c r="I470" s="320"/>
      <c r="J470" s="321"/>
      <c r="L470" s="26"/>
      <c r="P470" s="201"/>
      <c r="Q470" s="202"/>
    </row>
    <row r="471" spans="2:20" ht="2.1" customHeight="1" x14ac:dyDescent="0.25"/>
    <row r="473" spans="2:20" ht="18.95" customHeight="1" x14ac:dyDescent="0.25">
      <c r="J473" s="322"/>
      <c r="K473" s="323"/>
      <c r="L473" s="324"/>
    </row>
    <row r="474" spans="2:20" ht="18.95" customHeight="1" x14ac:dyDescent="0.25">
      <c r="J474" s="324"/>
      <c r="K474" s="324"/>
      <c r="L474" s="324"/>
    </row>
  </sheetData>
  <mergeCells count="10">
    <mergeCell ref="B1:E1"/>
    <mergeCell ref="C3:C78"/>
    <mergeCell ref="C81:C217"/>
    <mergeCell ref="C220:C342"/>
    <mergeCell ref="C345:C400"/>
    <mergeCell ref="S463:T463"/>
    <mergeCell ref="S464:T464"/>
    <mergeCell ref="S465:T465"/>
    <mergeCell ref="S466:T466"/>
    <mergeCell ref="C403:C458"/>
  </mergeCells>
  <phoneticPr fontId="17" type="noConversion"/>
  <pageMargins left="0.75000000000000011" right="0.75000000000000011" top="1" bottom="1" header="0.5" footer="0.5"/>
  <pageSetup paperSize="9" scale="28" fitToHeight="7" orientation="landscape" horizontalDpi="4294967292" verticalDpi="4294967292"/>
  <extLst>
    <ext xmlns:mx="http://schemas.microsoft.com/office/mac/excel/2008/main" uri="{64002731-A6B0-56B0-2670-7721B7C09600}">
      <mx:PLV Mode="0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4"/>
  <sheetViews>
    <sheetView tabSelected="1" zoomScale="75" zoomScaleNormal="75" zoomScalePageLayoutView="75" workbookViewId="0">
      <selection activeCell="R6" sqref="R6"/>
    </sheetView>
  </sheetViews>
  <sheetFormatPr defaultColWidth="10.875" defaultRowHeight="15.75" x14ac:dyDescent="0.25"/>
  <cols>
    <col min="1" max="1" width="10.875" style="14"/>
    <col min="2" max="2" width="12.125" style="14" bestFit="1" customWidth="1"/>
    <col min="3" max="3" width="10.875" style="14"/>
    <col min="4" max="5" width="12.125" style="14" bestFit="1" customWidth="1"/>
    <col min="6" max="6" width="15.75" style="25" customWidth="1"/>
    <col min="7" max="7" width="14.625" style="14" bestFit="1" customWidth="1"/>
    <col min="8" max="8" width="17.375" style="14" bestFit="1" customWidth="1"/>
    <col min="9" max="9" width="10.875" style="14"/>
    <col min="10" max="10" width="17.5" style="14" bestFit="1" customWidth="1"/>
    <col min="11" max="11" width="5.375" style="14" bestFit="1" customWidth="1"/>
    <col min="12" max="12" width="15.5" style="14" bestFit="1" customWidth="1"/>
    <col min="13" max="13" width="5.625" style="14" customWidth="1"/>
    <col min="14" max="14" width="9.5" style="14" bestFit="1" customWidth="1"/>
    <col min="15" max="16384" width="10.875" style="14"/>
  </cols>
  <sheetData>
    <row r="1" spans="1:15" ht="59.1" customHeight="1" x14ac:dyDescent="0.25">
      <c r="A1" s="169" t="s">
        <v>0</v>
      </c>
      <c r="B1" s="169"/>
      <c r="C1" s="169"/>
      <c r="F1" s="26"/>
      <c r="G1" s="25"/>
      <c r="H1" s="25"/>
      <c r="I1" s="25"/>
      <c r="J1" s="25"/>
      <c r="K1" s="25"/>
      <c r="L1" s="25"/>
    </row>
    <row r="2" spans="1:15" ht="128.1" customHeight="1" x14ac:dyDescent="0.25">
      <c r="A2" s="96" t="s">
        <v>2</v>
      </c>
      <c r="B2" s="97" t="s">
        <v>3</v>
      </c>
      <c r="C2" s="96" t="s">
        <v>4</v>
      </c>
      <c r="D2" s="97" t="s">
        <v>5</v>
      </c>
      <c r="E2" s="98" t="s">
        <v>6</v>
      </c>
      <c r="F2" s="99" t="s">
        <v>7</v>
      </c>
      <c r="G2" s="100" t="s">
        <v>8</v>
      </c>
      <c r="H2" s="100" t="s">
        <v>9</v>
      </c>
      <c r="I2" s="99" t="s">
        <v>10</v>
      </c>
      <c r="J2" s="100" t="s">
        <v>11</v>
      </c>
      <c r="K2" s="239" t="s">
        <v>12</v>
      </c>
      <c r="L2" s="100" t="s">
        <v>13</v>
      </c>
      <c r="M2" s="240" t="s">
        <v>14</v>
      </c>
      <c r="N2" s="100" t="s">
        <v>15</v>
      </c>
      <c r="O2" s="100" t="s">
        <v>16</v>
      </c>
    </row>
    <row r="3" spans="1:15" x14ac:dyDescent="0.25">
      <c r="A3" s="446" t="s">
        <v>507</v>
      </c>
      <c r="B3" s="470" t="s">
        <v>36</v>
      </c>
      <c r="C3" s="471" t="s">
        <v>23</v>
      </c>
      <c r="D3" s="472">
        <v>33</v>
      </c>
      <c r="E3" s="473">
        <f t="shared" ref="E3:E9" si="0">D3*10.7639104</f>
        <v>355.2090432</v>
      </c>
      <c r="F3" s="474">
        <f>E3*210+G3</f>
        <v>84593.899072</v>
      </c>
      <c r="G3" s="475">
        <v>10000</v>
      </c>
      <c r="H3" s="476">
        <f t="shared" ref="H3:H9" si="1">L3*3</f>
        <v>20400</v>
      </c>
      <c r="I3" s="477">
        <v>650</v>
      </c>
      <c r="J3" s="477">
        <f t="shared" ref="J3:J9" si="2">I3*12</f>
        <v>7800</v>
      </c>
      <c r="K3" s="478">
        <f t="shared" ref="K3:K9" si="3">J3/F3</f>
        <v>9.2205230939422983E-2</v>
      </c>
      <c r="L3" s="477">
        <f t="shared" ref="L3:L9" si="4">J3-(N3+O3)</f>
        <v>6800</v>
      </c>
      <c r="M3" s="479">
        <f t="shared" ref="M3:M9" si="5">L3/F3</f>
        <v>8.0384047485650811E-2</v>
      </c>
      <c r="N3" s="480">
        <v>700</v>
      </c>
      <c r="O3" s="481">
        <v>300</v>
      </c>
    </row>
    <row r="4" spans="1:15" x14ac:dyDescent="0.25">
      <c r="A4" s="446"/>
      <c r="B4" s="470" t="s">
        <v>38</v>
      </c>
      <c r="C4" s="482" t="s">
        <v>39</v>
      </c>
      <c r="D4" s="483">
        <v>26</v>
      </c>
      <c r="E4" s="473">
        <f t="shared" si="0"/>
        <v>279.86167039999998</v>
      </c>
      <c r="F4" s="474">
        <f t="shared" ref="F4:F9" si="6">E4*210</f>
        <v>58770.950783999993</v>
      </c>
      <c r="G4" s="475" t="s">
        <v>40</v>
      </c>
      <c r="H4" s="476">
        <f t="shared" si="1"/>
        <v>14100</v>
      </c>
      <c r="I4" s="477">
        <v>475</v>
      </c>
      <c r="J4" s="477">
        <f t="shared" si="2"/>
        <v>5700</v>
      </c>
      <c r="K4" s="478">
        <f t="shared" si="3"/>
        <v>9.6986690260450703E-2</v>
      </c>
      <c r="L4" s="477">
        <f t="shared" si="4"/>
        <v>4700</v>
      </c>
      <c r="M4" s="479">
        <f t="shared" si="5"/>
        <v>7.9971481442827771E-2</v>
      </c>
      <c r="N4" s="484">
        <v>700</v>
      </c>
      <c r="O4" s="485">
        <v>300</v>
      </c>
    </row>
    <row r="5" spans="1:15" x14ac:dyDescent="0.25">
      <c r="A5" s="446"/>
      <c r="B5" s="470" t="s">
        <v>41</v>
      </c>
      <c r="C5" s="471" t="s">
        <v>39</v>
      </c>
      <c r="D5" s="472">
        <v>26</v>
      </c>
      <c r="E5" s="473">
        <f t="shared" si="0"/>
        <v>279.86167039999998</v>
      </c>
      <c r="F5" s="474" t="s">
        <v>531</v>
      </c>
      <c r="G5" s="475"/>
      <c r="H5" s="477"/>
      <c r="I5" s="477"/>
      <c r="J5" s="477"/>
      <c r="K5" s="478"/>
      <c r="L5" s="477"/>
      <c r="M5" s="479"/>
      <c r="N5" s="480"/>
      <c r="O5" s="481"/>
    </row>
    <row r="6" spans="1:15" x14ac:dyDescent="0.25">
      <c r="A6" s="446"/>
      <c r="B6" s="470" t="s">
        <v>42</v>
      </c>
      <c r="C6" s="471" t="s">
        <v>39</v>
      </c>
      <c r="D6" s="472">
        <v>26</v>
      </c>
      <c r="E6" s="473">
        <f t="shared" si="0"/>
        <v>279.86167039999998</v>
      </c>
      <c r="F6" s="477">
        <f t="shared" si="6"/>
        <v>58770.950783999993</v>
      </c>
      <c r="G6" s="475" t="s">
        <v>40</v>
      </c>
      <c r="H6" s="477">
        <f t="shared" si="1"/>
        <v>14100</v>
      </c>
      <c r="I6" s="477">
        <v>475</v>
      </c>
      <c r="J6" s="477">
        <f t="shared" si="2"/>
        <v>5700</v>
      </c>
      <c r="K6" s="478">
        <f t="shared" si="3"/>
        <v>9.6986690260450703E-2</v>
      </c>
      <c r="L6" s="477">
        <f t="shared" si="4"/>
        <v>4700</v>
      </c>
      <c r="M6" s="479">
        <f t="shared" si="5"/>
        <v>7.9971481442827771E-2</v>
      </c>
      <c r="N6" s="480">
        <v>700</v>
      </c>
      <c r="O6" s="481">
        <v>300</v>
      </c>
    </row>
    <row r="7" spans="1:15" x14ac:dyDescent="0.25">
      <c r="A7" s="446"/>
      <c r="B7" s="470" t="s">
        <v>43</v>
      </c>
      <c r="C7" s="471" t="s">
        <v>39</v>
      </c>
      <c r="D7" s="472">
        <v>26</v>
      </c>
      <c r="E7" s="473">
        <f t="shared" si="0"/>
        <v>279.86167039999998</v>
      </c>
      <c r="F7" s="474" t="s">
        <v>531</v>
      </c>
      <c r="G7" s="475"/>
      <c r="H7" s="477"/>
      <c r="I7" s="477"/>
      <c r="J7" s="477"/>
      <c r="K7" s="478"/>
      <c r="L7" s="477"/>
      <c r="M7" s="479"/>
      <c r="N7" s="480"/>
      <c r="O7" s="481"/>
    </row>
    <row r="8" spans="1:15" x14ac:dyDescent="0.25">
      <c r="A8" s="446"/>
      <c r="B8" s="470" t="s">
        <v>44</v>
      </c>
      <c r="C8" s="471" t="s">
        <v>39</v>
      </c>
      <c r="D8" s="472">
        <v>26</v>
      </c>
      <c r="E8" s="473">
        <f t="shared" si="0"/>
        <v>279.86167039999998</v>
      </c>
      <c r="F8" s="477" t="s">
        <v>440</v>
      </c>
      <c r="G8" s="475"/>
      <c r="H8" s="477"/>
      <c r="I8" s="477"/>
      <c r="J8" s="477"/>
      <c r="K8" s="478"/>
      <c r="L8" s="477"/>
      <c r="M8" s="479"/>
      <c r="N8" s="480"/>
      <c r="O8" s="481"/>
    </row>
    <row r="9" spans="1:15" x14ac:dyDescent="0.25">
      <c r="A9" s="446"/>
      <c r="B9" s="470" t="s">
        <v>55</v>
      </c>
      <c r="C9" s="471" t="s">
        <v>39</v>
      </c>
      <c r="D9" s="472">
        <v>25</v>
      </c>
      <c r="E9" s="473">
        <f t="shared" si="0"/>
        <v>269.09775999999999</v>
      </c>
      <c r="F9" s="477">
        <f t="shared" si="6"/>
        <v>56510.529600000002</v>
      </c>
      <c r="G9" s="475" t="s">
        <v>40</v>
      </c>
      <c r="H9" s="477">
        <f t="shared" si="1"/>
        <v>13560</v>
      </c>
      <c r="I9" s="477">
        <v>460</v>
      </c>
      <c r="J9" s="477">
        <f t="shared" si="2"/>
        <v>5520</v>
      </c>
      <c r="K9" s="478">
        <f t="shared" si="3"/>
        <v>9.7680910780209712E-2</v>
      </c>
      <c r="L9" s="477">
        <f t="shared" si="4"/>
        <v>4520</v>
      </c>
      <c r="M9" s="479">
        <f t="shared" si="5"/>
        <v>7.998509360988186E-2</v>
      </c>
      <c r="N9" s="480">
        <v>700</v>
      </c>
      <c r="O9" s="481">
        <v>300</v>
      </c>
    </row>
    <row r="10" spans="1:15" x14ac:dyDescent="0.25">
      <c r="A10" s="180"/>
      <c r="B10" s="457"/>
      <c r="C10" s="458"/>
      <c r="D10" s="459"/>
      <c r="E10" s="460"/>
      <c r="F10" s="461"/>
      <c r="G10" s="462"/>
      <c r="H10" s="461"/>
      <c r="I10" s="461"/>
      <c r="J10" s="461"/>
      <c r="K10" s="463"/>
      <c r="L10" s="461"/>
      <c r="M10" s="464"/>
      <c r="N10" s="465"/>
      <c r="O10" s="466"/>
    </row>
    <row r="11" spans="1:15" s="46" customFormat="1" ht="15.95" customHeight="1" x14ac:dyDescent="0.25">
      <c r="A11" s="180"/>
      <c r="B11" s="457"/>
      <c r="C11" s="458"/>
      <c r="D11" s="459"/>
      <c r="E11" s="460"/>
      <c r="F11" s="461"/>
      <c r="G11" s="462"/>
      <c r="H11" s="461"/>
      <c r="I11" s="461"/>
      <c r="J11" s="461"/>
      <c r="K11" s="463"/>
      <c r="L11" s="461"/>
      <c r="M11" s="464"/>
      <c r="N11" s="465"/>
      <c r="O11" s="466"/>
    </row>
    <row r="12" spans="1:15" x14ac:dyDescent="0.25">
      <c r="A12" s="525" t="s">
        <v>510</v>
      </c>
      <c r="B12" s="493" t="s">
        <v>134</v>
      </c>
      <c r="C12" s="494" t="s">
        <v>114</v>
      </c>
      <c r="D12" s="472">
        <v>30</v>
      </c>
      <c r="E12" s="473">
        <f t="shared" ref="E12:E22" si="7">D12*10.7639104</f>
        <v>322.91731200000004</v>
      </c>
      <c r="F12" s="474" t="s">
        <v>531</v>
      </c>
      <c r="G12" s="495"/>
      <c r="H12" s="476"/>
      <c r="I12" s="477"/>
      <c r="J12" s="477"/>
      <c r="K12" s="478"/>
      <c r="L12" s="477"/>
      <c r="M12" s="479"/>
      <c r="N12" s="480"/>
      <c r="O12" s="481"/>
    </row>
    <row r="13" spans="1:15" x14ac:dyDescent="0.25">
      <c r="A13" s="525"/>
      <c r="B13" s="493" t="s">
        <v>135</v>
      </c>
      <c r="C13" s="482" t="s">
        <v>39</v>
      </c>
      <c r="D13" s="472">
        <v>25</v>
      </c>
      <c r="E13" s="473">
        <f t="shared" si="7"/>
        <v>269.09775999999999</v>
      </c>
      <c r="F13" s="496">
        <f>E13*220</f>
        <v>59201.5072</v>
      </c>
      <c r="G13" s="475" t="s">
        <v>40</v>
      </c>
      <c r="H13" s="476">
        <f t="shared" ref="H13:H21" si="8">L13*3</f>
        <v>14280</v>
      </c>
      <c r="I13" s="477">
        <v>480</v>
      </c>
      <c r="J13" s="477">
        <f t="shared" ref="J13:J21" si="9">I13*12</f>
        <v>5760</v>
      </c>
      <c r="K13" s="478">
        <f t="shared" ref="K13:K21" si="10">J13/F13</f>
        <v>9.729482022376619E-2</v>
      </c>
      <c r="L13" s="477">
        <f t="shared" ref="L13:L21" si="11">J13-(N13+O13)</f>
        <v>4760</v>
      </c>
      <c r="M13" s="479">
        <f t="shared" ref="M13:M21" si="12">L13/F13</f>
        <v>8.0403358379362341E-2</v>
      </c>
      <c r="N13" s="480">
        <v>700</v>
      </c>
      <c r="O13" s="481">
        <v>300</v>
      </c>
    </row>
    <row r="14" spans="1:15" x14ac:dyDescent="0.25">
      <c r="A14" s="525"/>
      <c r="B14" s="493" t="s">
        <v>136</v>
      </c>
      <c r="C14" s="482" t="s">
        <v>39</v>
      </c>
      <c r="D14" s="472">
        <v>25</v>
      </c>
      <c r="E14" s="473">
        <f t="shared" si="7"/>
        <v>269.09775999999999</v>
      </c>
      <c r="F14" s="496" t="s">
        <v>531</v>
      </c>
      <c r="G14" s="475"/>
      <c r="H14" s="476"/>
      <c r="I14" s="477"/>
      <c r="J14" s="477"/>
      <c r="K14" s="478"/>
      <c r="L14" s="477"/>
      <c r="M14" s="479"/>
      <c r="N14" s="480"/>
      <c r="O14" s="481"/>
    </row>
    <row r="15" spans="1:15" x14ac:dyDescent="0.25">
      <c r="A15" s="525"/>
      <c r="B15" s="493" t="s">
        <v>173</v>
      </c>
      <c r="C15" s="482" t="s">
        <v>39</v>
      </c>
      <c r="D15" s="472">
        <v>24</v>
      </c>
      <c r="E15" s="473">
        <f t="shared" si="7"/>
        <v>258.33384960000001</v>
      </c>
      <c r="F15" s="496">
        <f t="shared" ref="F15:F21" si="13">E15*220</f>
        <v>56833.446911999999</v>
      </c>
      <c r="G15" s="475" t="s">
        <v>40</v>
      </c>
      <c r="H15" s="476">
        <f t="shared" si="8"/>
        <v>13560</v>
      </c>
      <c r="I15" s="477">
        <v>460</v>
      </c>
      <c r="J15" s="477">
        <f t="shared" si="9"/>
        <v>5520</v>
      </c>
      <c r="K15" s="478">
        <f t="shared" si="10"/>
        <v>9.7125905605322152E-2</v>
      </c>
      <c r="L15" s="477">
        <f t="shared" si="11"/>
        <v>4520</v>
      </c>
      <c r="M15" s="479">
        <f t="shared" si="12"/>
        <v>7.9530632850734806E-2</v>
      </c>
      <c r="N15" s="480">
        <v>700</v>
      </c>
      <c r="O15" s="481">
        <v>300</v>
      </c>
    </row>
    <row r="16" spans="1:15" x14ac:dyDescent="0.25">
      <c r="A16" s="525"/>
      <c r="B16" s="493" t="s">
        <v>174</v>
      </c>
      <c r="C16" s="482" t="s">
        <v>39</v>
      </c>
      <c r="D16" s="472">
        <v>22</v>
      </c>
      <c r="E16" s="473">
        <f t="shared" si="7"/>
        <v>236.80602880000001</v>
      </c>
      <c r="F16" s="496">
        <f t="shared" si="13"/>
        <v>52097.326335999998</v>
      </c>
      <c r="G16" s="475" t="s">
        <v>40</v>
      </c>
      <c r="H16" s="476">
        <f t="shared" si="8"/>
        <v>12480</v>
      </c>
      <c r="I16" s="477">
        <v>430</v>
      </c>
      <c r="J16" s="477">
        <f t="shared" si="9"/>
        <v>5160</v>
      </c>
      <c r="K16" s="478">
        <f t="shared" si="10"/>
        <v>9.9045389905822595E-2</v>
      </c>
      <c r="L16" s="477">
        <f t="shared" si="11"/>
        <v>4160</v>
      </c>
      <c r="M16" s="479">
        <f t="shared" si="12"/>
        <v>7.985054690081822E-2</v>
      </c>
      <c r="N16" s="480">
        <v>700</v>
      </c>
      <c r="O16" s="481">
        <v>300</v>
      </c>
    </row>
    <row r="17" spans="1:15" x14ac:dyDescent="0.25">
      <c r="A17" s="525"/>
      <c r="B17" s="493" t="s">
        <v>175</v>
      </c>
      <c r="C17" s="482" t="s">
        <v>39</v>
      </c>
      <c r="D17" s="472">
        <v>28</v>
      </c>
      <c r="E17" s="473">
        <f t="shared" si="7"/>
        <v>301.38949120000001</v>
      </c>
      <c r="F17" s="496" t="s">
        <v>440</v>
      </c>
      <c r="G17" s="475"/>
      <c r="H17" s="476"/>
      <c r="I17" s="477"/>
      <c r="J17" s="477"/>
      <c r="K17" s="478"/>
      <c r="L17" s="477"/>
      <c r="M17" s="479"/>
      <c r="N17" s="480"/>
      <c r="O17" s="481"/>
    </row>
    <row r="18" spans="1:15" x14ac:dyDescent="0.25">
      <c r="A18" s="525"/>
      <c r="B18" s="493" t="s">
        <v>176</v>
      </c>
      <c r="C18" s="482" t="s">
        <v>39</v>
      </c>
      <c r="D18" s="472">
        <v>27</v>
      </c>
      <c r="E18" s="473">
        <f t="shared" si="7"/>
        <v>290.62558080000002</v>
      </c>
      <c r="F18" s="496">
        <f t="shared" si="13"/>
        <v>63937.627776000008</v>
      </c>
      <c r="G18" s="475" t="s">
        <v>40</v>
      </c>
      <c r="H18" s="476">
        <f t="shared" si="8"/>
        <v>15360</v>
      </c>
      <c r="I18" s="477">
        <v>510</v>
      </c>
      <c r="J18" s="477">
        <f t="shared" si="9"/>
        <v>6120</v>
      </c>
      <c r="K18" s="478">
        <f t="shared" si="10"/>
        <v>9.5718283784955158E-2</v>
      </c>
      <c r="L18" s="477">
        <f t="shared" si="11"/>
        <v>5120</v>
      </c>
      <c r="M18" s="479">
        <f t="shared" si="12"/>
        <v>8.0078041336433078E-2</v>
      </c>
      <c r="N18" s="480">
        <v>700</v>
      </c>
      <c r="O18" s="481">
        <v>300</v>
      </c>
    </row>
    <row r="19" spans="1:15" x14ac:dyDescent="0.25">
      <c r="A19" s="525"/>
      <c r="B19" s="493" t="s">
        <v>177</v>
      </c>
      <c r="C19" s="482" t="s">
        <v>39</v>
      </c>
      <c r="D19" s="472">
        <v>27</v>
      </c>
      <c r="E19" s="473">
        <f t="shared" si="7"/>
        <v>290.62558080000002</v>
      </c>
      <c r="F19" s="496">
        <f t="shared" si="13"/>
        <v>63937.627776000008</v>
      </c>
      <c r="G19" s="475" t="s">
        <v>40</v>
      </c>
      <c r="H19" s="476">
        <f t="shared" si="8"/>
        <v>15360</v>
      </c>
      <c r="I19" s="477">
        <v>510</v>
      </c>
      <c r="J19" s="477">
        <f t="shared" si="9"/>
        <v>6120</v>
      </c>
      <c r="K19" s="478">
        <f t="shared" si="10"/>
        <v>9.5718283784955158E-2</v>
      </c>
      <c r="L19" s="477">
        <f t="shared" si="11"/>
        <v>5120</v>
      </c>
      <c r="M19" s="479">
        <f t="shared" si="12"/>
        <v>8.0078041336433078E-2</v>
      </c>
      <c r="N19" s="480">
        <v>700</v>
      </c>
      <c r="O19" s="481">
        <v>300</v>
      </c>
    </row>
    <row r="20" spans="1:15" x14ac:dyDescent="0.25">
      <c r="A20" s="525"/>
      <c r="B20" s="493" t="s">
        <v>178</v>
      </c>
      <c r="C20" s="482" t="s">
        <v>39</v>
      </c>
      <c r="D20" s="472">
        <v>27</v>
      </c>
      <c r="E20" s="473">
        <f t="shared" si="7"/>
        <v>290.62558080000002</v>
      </c>
      <c r="F20" s="496" t="s">
        <v>440</v>
      </c>
      <c r="G20" s="475"/>
      <c r="H20" s="476"/>
      <c r="I20" s="477"/>
      <c r="J20" s="477"/>
      <c r="K20" s="478"/>
      <c r="L20" s="477"/>
      <c r="M20" s="479"/>
      <c r="N20" s="480"/>
      <c r="O20" s="481"/>
    </row>
    <row r="21" spans="1:15" x14ac:dyDescent="0.25">
      <c r="A21" s="525"/>
      <c r="B21" s="497" t="s">
        <v>179</v>
      </c>
      <c r="C21" s="498" t="s">
        <v>39</v>
      </c>
      <c r="D21" s="499">
        <v>27</v>
      </c>
      <c r="E21" s="500">
        <f t="shared" si="7"/>
        <v>290.62558080000002</v>
      </c>
      <c r="F21" s="501">
        <f t="shared" si="13"/>
        <v>63937.627776000008</v>
      </c>
      <c r="G21" s="486" t="s">
        <v>40</v>
      </c>
      <c r="H21" s="487">
        <f t="shared" si="8"/>
        <v>15360</v>
      </c>
      <c r="I21" s="488">
        <v>510</v>
      </c>
      <c r="J21" s="488">
        <f t="shared" si="9"/>
        <v>6120</v>
      </c>
      <c r="K21" s="489">
        <f t="shared" si="10"/>
        <v>9.5718283784955158E-2</v>
      </c>
      <c r="L21" s="488">
        <f t="shared" si="11"/>
        <v>5120</v>
      </c>
      <c r="M21" s="490">
        <f t="shared" si="12"/>
        <v>8.0078041336433078E-2</v>
      </c>
      <c r="N21" s="491">
        <v>700</v>
      </c>
      <c r="O21" s="492">
        <v>300</v>
      </c>
    </row>
    <row r="22" spans="1:15" x14ac:dyDescent="0.25">
      <c r="A22" s="525"/>
      <c r="B22" s="470" t="s">
        <v>180</v>
      </c>
      <c r="C22" s="471" t="s">
        <v>39</v>
      </c>
      <c r="D22" s="472">
        <v>27</v>
      </c>
      <c r="E22" s="473">
        <f t="shared" si="7"/>
        <v>290.62558080000002</v>
      </c>
      <c r="F22" s="477" t="s">
        <v>440</v>
      </c>
      <c r="G22" s="475"/>
      <c r="H22" s="477"/>
      <c r="I22" s="477"/>
      <c r="J22" s="477"/>
      <c r="K22" s="478"/>
      <c r="L22" s="477"/>
      <c r="M22" s="479"/>
      <c r="N22" s="480"/>
      <c r="O22" s="481"/>
    </row>
    <row r="23" spans="1:15" x14ac:dyDescent="0.25">
      <c r="A23" s="175"/>
      <c r="B23" s="457"/>
      <c r="C23" s="458"/>
      <c r="D23" s="459"/>
      <c r="E23" s="460"/>
      <c r="F23" s="461"/>
      <c r="G23" s="462"/>
      <c r="H23" s="461"/>
      <c r="I23" s="461"/>
      <c r="J23" s="461"/>
      <c r="K23" s="463"/>
      <c r="L23" s="461"/>
      <c r="M23" s="464"/>
      <c r="N23" s="465"/>
      <c r="O23" s="466"/>
    </row>
    <row r="24" spans="1:15" s="46" customFormat="1" x14ac:dyDescent="0.25">
      <c r="A24" s="175"/>
      <c r="B24" s="457"/>
      <c r="C24" s="458"/>
      <c r="D24" s="459"/>
      <c r="E24" s="460"/>
      <c r="F24" s="461"/>
      <c r="G24" s="462"/>
      <c r="H24" s="461"/>
      <c r="I24" s="461"/>
      <c r="J24" s="461"/>
      <c r="K24" s="463"/>
      <c r="L24" s="461"/>
      <c r="M24" s="464"/>
      <c r="N24" s="465"/>
      <c r="O24" s="466"/>
    </row>
    <row r="25" spans="1:15" x14ac:dyDescent="0.25">
      <c r="A25" s="525" t="s">
        <v>512</v>
      </c>
      <c r="B25" s="470" t="s">
        <v>260</v>
      </c>
      <c r="C25" s="471" t="s">
        <v>39</v>
      </c>
      <c r="D25" s="502">
        <v>25</v>
      </c>
      <c r="E25" s="473">
        <f t="shared" ref="E25:E36" si="14">D25*10.7639104</f>
        <v>269.09775999999999</v>
      </c>
      <c r="F25" s="477">
        <f t="shared" ref="F25:F31" si="15">E25*220</f>
        <v>59201.5072</v>
      </c>
      <c r="G25" s="475" t="s">
        <v>40</v>
      </c>
      <c r="H25" s="477">
        <f t="shared" ref="H25:H35" si="16">L25*3</f>
        <v>14280</v>
      </c>
      <c r="I25" s="477">
        <v>480</v>
      </c>
      <c r="J25" s="477">
        <f t="shared" ref="J25:J35" si="17">I25*12</f>
        <v>5760</v>
      </c>
      <c r="K25" s="478">
        <f t="shared" ref="K25:K35" si="18">J25/F25</f>
        <v>9.729482022376619E-2</v>
      </c>
      <c r="L25" s="477">
        <f t="shared" ref="L25:L35" si="19">J25-(N25+O25)</f>
        <v>4760</v>
      </c>
      <c r="M25" s="479">
        <f t="shared" ref="M25:M35" si="20">L25/F25</f>
        <v>8.0403358379362341E-2</v>
      </c>
      <c r="N25" s="480">
        <v>700</v>
      </c>
      <c r="O25" s="481">
        <v>300</v>
      </c>
    </row>
    <row r="26" spans="1:15" x14ac:dyDescent="0.25">
      <c r="A26" s="525"/>
      <c r="B26" s="503" t="s">
        <v>261</v>
      </c>
      <c r="C26" s="504" t="s">
        <v>39</v>
      </c>
      <c r="D26" s="505">
        <v>25</v>
      </c>
      <c r="E26" s="506">
        <f t="shared" si="14"/>
        <v>269.09775999999999</v>
      </c>
      <c r="F26" s="496" t="s">
        <v>440</v>
      </c>
      <c r="G26" s="507"/>
      <c r="H26" s="508"/>
      <c r="I26" s="509"/>
      <c r="J26" s="509"/>
      <c r="K26" s="510"/>
      <c r="L26" s="509"/>
      <c r="M26" s="511"/>
      <c r="N26" s="512"/>
      <c r="O26" s="513"/>
    </row>
    <row r="27" spans="1:15" x14ac:dyDescent="0.25">
      <c r="A27" s="525"/>
      <c r="B27" s="493" t="s">
        <v>262</v>
      </c>
      <c r="C27" s="471" t="s">
        <v>39</v>
      </c>
      <c r="D27" s="514">
        <v>25</v>
      </c>
      <c r="E27" s="473">
        <f t="shared" si="14"/>
        <v>269.09775999999999</v>
      </c>
      <c r="F27" s="496">
        <f t="shared" si="15"/>
        <v>59201.5072</v>
      </c>
      <c r="G27" s="475" t="s">
        <v>40</v>
      </c>
      <c r="H27" s="476">
        <f t="shared" si="16"/>
        <v>14280</v>
      </c>
      <c r="I27" s="477">
        <v>480</v>
      </c>
      <c r="J27" s="477">
        <f t="shared" si="17"/>
        <v>5760</v>
      </c>
      <c r="K27" s="478">
        <f t="shared" si="18"/>
        <v>9.729482022376619E-2</v>
      </c>
      <c r="L27" s="477">
        <f t="shared" si="19"/>
        <v>4760</v>
      </c>
      <c r="M27" s="479">
        <f t="shared" si="20"/>
        <v>8.0403358379362341E-2</v>
      </c>
      <c r="N27" s="480">
        <v>700</v>
      </c>
      <c r="O27" s="481">
        <v>300</v>
      </c>
    </row>
    <row r="28" spans="1:15" x14ac:dyDescent="0.25">
      <c r="A28" s="525"/>
      <c r="B28" s="493" t="s">
        <v>263</v>
      </c>
      <c r="C28" s="471" t="s">
        <v>39</v>
      </c>
      <c r="D28" s="514">
        <v>25</v>
      </c>
      <c r="E28" s="473">
        <f t="shared" si="14"/>
        <v>269.09775999999999</v>
      </c>
      <c r="F28" s="496">
        <f t="shared" si="15"/>
        <v>59201.5072</v>
      </c>
      <c r="G28" s="475" t="s">
        <v>40</v>
      </c>
      <c r="H28" s="476">
        <f t="shared" si="16"/>
        <v>14280</v>
      </c>
      <c r="I28" s="477">
        <v>480</v>
      </c>
      <c r="J28" s="477">
        <f t="shared" si="17"/>
        <v>5760</v>
      </c>
      <c r="K28" s="478">
        <f t="shared" si="18"/>
        <v>9.729482022376619E-2</v>
      </c>
      <c r="L28" s="477">
        <f t="shared" si="19"/>
        <v>4760</v>
      </c>
      <c r="M28" s="479">
        <f t="shared" si="20"/>
        <v>8.0403358379362341E-2</v>
      </c>
      <c r="N28" s="480">
        <v>700</v>
      </c>
      <c r="O28" s="481">
        <v>300</v>
      </c>
    </row>
    <row r="29" spans="1:15" x14ac:dyDescent="0.25">
      <c r="A29" s="525"/>
      <c r="B29" s="493" t="s">
        <v>264</v>
      </c>
      <c r="C29" s="471" t="s">
        <v>39</v>
      </c>
      <c r="D29" s="514">
        <v>25</v>
      </c>
      <c r="E29" s="473">
        <f t="shared" si="14"/>
        <v>269.09775999999999</v>
      </c>
      <c r="F29" s="496" t="s">
        <v>440</v>
      </c>
      <c r="G29" s="475"/>
      <c r="H29" s="476"/>
      <c r="I29" s="477"/>
      <c r="J29" s="477"/>
      <c r="K29" s="478"/>
      <c r="L29" s="477"/>
      <c r="M29" s="479"/>
      <c r="N29" s="480"/>
      <c r="O29" s="481"/>
    </row>
    <row r="30" spans="1:15" x14ac:dyDescent="0.25">
      <c r="A30" s="525"/>
      <c r="B30" s="493" t="s">
        <v>265</v>
      </c>
      <c r="C30" s="471" t="s">
        <v>39</v>
      </c>
      <c r="D30" s="514">
        <v>25</v>
      </c>
      <c r="E30" s="473">
        <f t="shared" si="14"/>
        <v>269.09775999999999</v>
      </c>
      <c r="F30" s="496">
        <f t="shared" si="15"/>
        <v>59201.5072</v>
      </c>
      <c r="G30" s="475" t="s">
        <v>40</v>
      </c>
      <c r="H30" s="476">
        <f t="shared" si="16"/>
        <v>14280</v>
      </c>
      <c r="I30" s="477">
        <v>480</v>
      </c>
      <c r="J30" s="477">
        <f t="shared" si="17"/>
        <v>5760</v>
      </c>
      <c r="K30" s="478">
        <f t="shared" si="18"/>
        <v>9.729482022376619E-2</v>
      </c>
      <c r="L30" s="477">
        <f t="shared" si="19"/>
        <v>4760</v>
      </c>
      <c r="M30" s="479">
        <f t="shared" si="20"/>
        <v>8.0403358379362341E-2</v>
      </c>
      <c r="N30" s="480">
        <v>700</v>
      </c>
      <c r="O30" s="481">
        <v>300</v>
      </c>
    </row>
    <row r="31" spans="1:15" x14ac:dyDescent="0.25">
      <c r="A31" s="525"/>
      <c r="B31" s="493" t="s">
        <v>266</v>
      </c>
      <c r="C31" s="471" t="s">
        <v>39</v>
      </c>
      <c r="D31" s="514">
        <v>25</v>
      </c>
      <c r="E31" s="473">
        <f t="shared" si="14"/>
        <v>269.09775999999999</v>
      </c>
      <c r="F31" s="496">
        <f t="shared" si="15"/>
        <v>59201.5072</v>
      </c>
      <c r="G31" s="475" t="s">
        <v>40</v>
      </c>
      <c r="H31" s="476">
        <f t="shared" si="16"/>
        <v>14280</v>
      </c>
      <c r="I31" s="477">
        <v>480</v>
      </c>
      <c r="J31" s="477">
        <f t="shared" si="17"/>
        <v>5760</v>
      </c>
      <c r="K31" s="478">
        <f t="shared" si="18"/>
        <v>9.729482022376619E-2</v>
      </c>
      <c r="L31" s="477">
        <f t="shared" si="19"/>
        <v>4760</v>
      </c>
      <c r="M31" s="479">
        <f t="shared" si="20"/>
        <v>8.0403358379362341E-2</v>
      </c>
      <c r="N31" s="480">
        <v>700</v>
      </c>
      <c r="O31" s="481">
        <v>300</v>
      </c>
    </row>
    <row r="32" spans="1:15" x14ac:dyDescent="0.25">
      <c r="A32" s="525"/>
      <c r="B32" s="493" t="s">
        <v>267</v>
      </c>
      <c r="C32" s="471" t="s">
        <v>39</v>
      </c>
      <c r="D32" s="514">
        <v>25</v>
      </c>
      <c r="E32" s="473">
        <f t="shared" si="14"/>
        <v>269.09775999999999</v>
      </c>
      <c r="F32" s="474" t="s">
        <v>531</v>
      </c>
      <c r="G32" s="475"/>
      <c r="H32" s="476"/>
      <c r="I32" s="477"/>
      <c r="J32" s="477"/>
      <c r="K32" s="478"/>
      <c r="L32" s="477"/>
      <c r="M32" s="479"/>
      <c r="N32" s="480"/>
      <c r="O32" s="481"/>
    </row>
    <row r="33" spans="1:15" x14ac:dyDescent="0.25">
      <c r="A33" s="525"/>
      <c r="B33" s="493" t="s">
        <v>268</v>
      </c>
      <c r="C33" s="515" t="s">
        <v>114</v>
      </c>
      <c r="D33" s="514">
        <v>30</v>
      </c>
      <c r="E33" s="473">
        <f t="shared" si="14"/>
        <v>322.91731200000004</v>
      </c>
      <c r="F33" s="474">
        <f>E33*210+G33</f>
        <v>77812.635520000011</v>
      </c>
      <c r="G33" s="495">
        <v>10000</v>
      </c>
      <c r="H33" s="476">
        <f t="shared" si="16"/>
        <v>18600</v>
      </c>
      <c r="I33" s="477">
        <v>600</v>
      </c>
      <c r="J33" s="477">
        <f t="shared" si="17"/>
        <v>7200</v>
      </c>
      <c r="K33" s="478">
        <f t="shared" si="18"/>
        <v>9.2529959329669537E-2</v>
      </c>
      <c r="L33" s="477">
        <f t="shared" si="19"/>
        <v>6200</v>
      </c>
      <c r="M33" s="479">
        <f t="shared" si="20"/>
        <v>7.9678576089437653E-2</v>
      </c>
      <c r="N33" s="480">
        <v>700</v>
      </c>
      <c r="O33" s="481">
        <v>300</v>
      </c>
    </row>
    <row r="34" spans="1:15" x14ac:dyDescent="0.25">
      <c r="A34" s="525"/>
      <c r="B34" s="493" t="s">
        <v>269</v>
      </c>
      <c r="C34" s="515" t="s">
        <v>114</v>
      </c>
      <c r="D34" s="514">
        <v>33</v>
      </c>
      <c r="E34" s="473">
        <f t="shared" si="14"/>
        <v>355.2090432</v>
      </c>
      <c r="F34" s="474" t="s">
        <v>531</v>
      </c>
      <c r="G34" s="495"/>
      <c r="H34" s="476"/>
      <c r="I34" s="477"/>
      <c r="J34" s="477"/>
      <c r="K34" s="478"/>
      <c r="L34" s="477"/>
      <c r="M34" s="479"/>
      <c r="N34" s="480"/>
      <c r="O34" s="481"/>
    </row>
    <row r="35" spans="1:15" x14ac:dyDescent="0.25">
      <c r="A35" s="525"/>
      <c r="B35" s="493" t="s">
        <v>270</v>
      </c>
      <c r="C35" s="471" t="s">
        <v>39</v>
      </c>
      <c r="D35" s="514">
        <v>26</v>
      </c>
      <c r="E35" s="473">
        <f t="shared" si="14"/>
        <v>279.86167039999998</v>
      </c>
      <c r="F35" s="496">
        <f t="shared" ref="F35" si="21">E35*220</f>
        <v>61569.567487999993</v>
      </c>
      <c r="G35" s="475" t="s">
        <v>40</v>
      </c>
      <c r="H35" s="476">
        <f t="shared" si="16"/>
        <v>14820</v>
      </c>
      <c r="I35" s="477">
        <v>495</v>
      </c>
      <c r="J35" s="477">
        <f t="shared" si="17"/>
        <v>5940</v>
      </c>
      <c r="K35" s="478">
        <f t="shared" si="18"/>
        <v>9.647623399592202E-2</v>
      </c>
      <c r="L35" s="477">
        <f t="shared" si="19"/>
        <v>4940</v>
      </c>
      <c r="M35" s="479">
        <f t="shared" si="20"/>
        <v>8.0234443760918317E-2</v>
      </c>
      <c r="N35" s="480">
        <v>700</v>
      </c>
      <c r="O35" s="481">
        <v>300</v>
      </c>
    </row>
    <row r="36" spans="1:15" x14ac:dyDescent="0.25">
      <c r="A36" s="525"/>
      <c r="B36" s="493" t="s">
        <v>271</v>
      </c>
      <c r="C36" s="471" t="s">
        <v>39</v>
      </c>
      <c r="D36" s="514">
        <v>26</v>
      </c>
      <c r="E36" s="473">
        <f t="shared" si="14"/>
        <v>279.86167039999998</v>
      </c>
      <c r="F36" s="474" t="s">
        <v>531</v>
      </c>
      <c r="G36" s="475"/>
      <c r="H36" s="476"/>
      <c r="I36" s="477"/>
      <c r="J36" s="477"/>
      <c r="K36" s="478"/>
      <c r="L36" s="477"/>
      <c r="M36" s="479"/>
      <c r="N36" s="480"/>
      <c r="O36" s="481"/>
    </row>
    <row r="37" spans="1:15" x14ac:dyDescent="0.25">
      <c r="A37" s="175"/>
      <c r="B37" s="457"/>
      <c r="C37" s="458"/>
      <c r="D37" s="467"/>
      <c r="E37" s="460"/>
      <c r="F37" s="461"/>
      <c r="G37" s="462"/>
      <c r="H37" s="461"/>
      <c r="I37" s="461"/>
      <c r="J37" s="461"/>
      <c r="K37" s="463"/>
      <c r="L37" s="461"/>
      <c r="M37" s="464"/>
      <c r="N37" s="465"/>
      <c r="O37" s="466"/>
    </row>
    <row r="38" spans="1:15" s="46" customFormat="1" x14ac:dyDescent="0.25">
      <c r="A38" s="175"/>
      <c r="B38" s="468"/>
      <c r="C38" s="457"/>
      <c r="D38" s="467"/>
      <c r="E38" s="460"/>
      <c r="F38" s="461"/>
      <c r="G38" s="462"/>
      <c r="H38" s="461"/>
      <c r="I38" s="461"/>
      <c r="J38" s="461"/>
      <c r="K38" s="463"/>
      <c r="L38" s="461"/>
      <c r="M38" s="464"/>
      <c r="N38" s="465"/>
      <c r="O38" s="466"/>
    </row>
    <row r="39" spans="1:15" x14ac:dyDescent="0.25">
      <c r="A39" s="447" t="s">
        <v>514</v>
      </c>
      <c r="B39" s="470" t="s">
        <v>386</v>
      </c>
      <c r="C39" s="516" t="s">
        <v>39</v>
      </c>
      <c r="D39" s="502">
        <v>25</v>
      </c>
      <c r="E39" s="473">
        <f t="shared" ref="E39:E50" si="22">D39*10.7639104</f>
        <v>269.09775999999999</v>
      </c>
      <c r="F39" s="477">
        <f>E39*225</f>
        <v>60546.995999999999</v>
      </c>
      <c r="G39" s="475" t="s">
        <v>40</v>
      </c>
      <c r="H39" s="477">
        <f t="shared" ref="H39:H50" si="23">L39*3</f>
        <v>14460</v>
      </c>
      <c r="I39" s="477">
        <v>485</v>
      </c>
      <c r="J39" s="477">
        <f t="shared" ref="J39:J50" si="24">I39*12</f>
        <v>5820</v>
      </c>
      <c r="K39" s="478">
        <f t="shared" ref="K39:K50" si="25">J39/F39</f>
        <v>9.6123678869220866E-2</v>
      </c>
      <c r="L39" s="477">
        <f t="shared" ref="L39:L50" si="26">J39-(N39+O39)</f>
        <v>4820</v>
      </c>
      <c r="M39" s="479">
        <f t="shared" ref="M39:M50" si="27">L39/F39</f>
        <v>7.9607582843581534E-2</v>
      </c>
      <c r="N39" s="480">
        <v>700</v>
      </c>
      <c r="O39" s="481">
        <v>300</v>
      </c>
    </row>
    <row r="40" spans="1:15" x14ac:dyDescent="0.25">
      <c r="A40" s="448"/>
      <c r="B40" s="503" t="s">
        <v>387</v>
      </c>
      <c r="C40" s="517" t="s">
        <v>39</v>
      </c>
      <c r="D40" s="505">
        <v>25</v>
      </c>
      <c r="E40" s="506">
        <f t="shared" si="22"/>
        <v>269.09775999999999</v>
      </c>
      <c r="F40" s="496">
        <f>E40*225</f>
        <v>60546.995999999999</v>
      </c>
      <c r="G40" s="507" t="s">
        <v>40</v>
      </c>
      <c r="H40" s="508">
        <f t="shared" si="23"/>
        <v>14460</v>
      </c>
      <c r="I40" s="509">
        <v>485</v>
      </c>
      <c r="J40" s="509">
        <f t="shared" si="24"/>
        <v>5820</v>
      </c>
      <c r="K40" s="510">
        <f t="shared" si="25"/>
        <v>9.6123678869220866E-2</v>
      </c>
      <c r="L40" s="509">
        <f t="shared" si="26"/>
        <v>4820</v>
      </c>
      <c r="M40" s="511">
        <f t="shared" si="27"/>
        <v>7.9607582843581534E-2</v>
      </c>
      <c r="N40" s="512">
        <v>700</v>
      </c>
      <c r="O40" s="513">
        <v>300</v>
      </c>
    </row>
    <row r="41" spans="1:15" x14ac:dyDescent="0.25">
      <c r="A41" s="448"/>
      <c r="B41" s="493" t="s">
        <v>388</v>
      </c>
      <c r="C41" s="515" t="s">
        <v>39</v>
      </c>
      <c r="D41" s="514">
        <v>25</v>
      </c>
      <c r="E41" s="473">
        <f t="shared" si="22"/>
        <v>269.09775999999999</v>
      </c>
      <c r="F41" s="496" t="s">
        <v>440</v>
      </c>
      <c r="G41" s="475"/>
      <c r="H41" s="476"/>
      <c r="I41" s="477"/>
      <c r="J41" s="477"/>
      <c r="K41" s="478"/>
      <c r="L41" s="477"/>
      <c r="M41" s="479"/>
      <c r="N41" s="480"/>
      <c r="O41" s="481"/>
    </row>
    <row r="42" spans="1:15" x14ac:dyDescent="0.25">
      <c r="A42" s="448"/>
      <c r="B42" s="493" t="s">
        <v>393</v>
      </c>
      <c r="C42" s="515" t="s">
        <v>39</v>
      </c>
      <c r="D42" s="514">
        <v>25</v>
      </c>
      <c r="E42" s="473">
        <f t="shared" si="22"/>
        <v>269.09775999999999</v>
      </c>
      <c r="F42" s="496">
        <f>E42*225</f>
        <v>60546.995999999999</v>
      </c>
      <c r="G42" s="475" t="s">
        <v>40</v>
      </c>
      <c r="H42" s="476">
        <f t="shared" si="23"/>
        <v>14460</v>
      </c>
      <c r="I42" s="477">
        <v>485</v>
      </c>
      <c r="J42" s="477">
        <f t="shared" si="24"/>
        <v>5820</v>
      </c>
      <c r="K42" s="478">
        <f t="shared" si="25"/>
        <v>9.6123678869220866E-2</v>
      </c>
      <c r="L42" s="477">
        <f t="shared" si="26"/>
        <v>4820</v>
      </c>
      <c r="M42" s="479">
        <f t="shared" si="27"/>
        <v>7.9607582843581534E-2</v>
      </c>
      <c r="N42" s="480">
        <v>700</v>
      </c>
      <c r="O42" s="481">
        <v>300</v>
      </c>
    </row>
    <row r="43" spans="1:15" x14ac:dyDescent="0.25">
      <c r="A43" s="448"/>
      <c r="B43" s="493" t="s">
        <v>394</v>
      </c>
      <c r="C43" s="515" t="s">
        <v>114</v>
      </c>
      <c r="D43" s="514">
        <v>30</v>
      </c>
      <c r="E43" s="473">
        <f t="shared" si="22"/>
        <v>322.91731200000004</v>
      </c>
      <c r="F43" s="474" t="s">
        <v>531</v>
      </c>
      <c r="G43" s="495"/>
      <c r="H43" s="476"/>
      <c r="I43" s="477"/>
      <c r="J43" s="477"/>
      <c r="K43" s="478"/>
      <c r="L43" s="477"/>
      <c r="M43" s="479"/>
      <c r="N43" s="480"/>
      <c r="O43" s="481"/>
    </row>
    <row r="44" spans="1:15" x14ac:dyDescent="0.25">
      <c r="A44" s="448"/>
      <c r="B44" s="493" t="s">
        <v>395</v>
      </c>
      <c r="C44" s="515" t="s">
        <v>114</v>
      </c>
      <c r="D44" s="514">
        <v>33</v>
      </c>
      <c r="E44" s="473">
        <f t="shared" si="22"/>
        <v>355.2090432</v>
      </c>
      <c r="F44" s="474" t="s">
        <v>531</v>
      </c>
      <c r="G44" s="495"/>
      <c r="H44" s="476"/>
      <c r="I44" s="477"/>
      <c r="J44" s="477"/>
      <c r="K44" s="478"/>
      <c r="L44" s="477"/>
      <c r="M44" s="479"/>
      <c r="N44" s="480"/>
      <c r="O44" s="481"/>
    </row>
    <row r="45" spans="1:15" x14ac:dyDescent="0.25">
      <c r="A45" s="448"/>
      <c r="B45" s="493" t="s">
        <v>401</v>
      </c>
      <c r="C45" s="515" t="s">
        <v>39</v>
      </c>
      <c r="D45" s="514">
        <v>23</v>
      </c>
      <c r="E45" s="473">
        <f t="shared" si="22"/>
        <v>247.56993920000002</v>
      </c>
      <c r="F45" s="496">
        <f t="shared" ref="F45:F47" si="28">E45*225</f>
        <v>55703.236320000004</v>
      </c>
      <c r="G45" s="475" t="s">
        <v>40</v>
      </c>
      <c r="H45" s="476">
        <f t="shared" si="23"/>
        <v>13380</v>
      </c>
      <c r="I45" s="477">
        <v>455</v>
      </c>
      <c r="J45" s="477">
        <f t="shared" si="24"/>
        <v>5460</v>
      </c>
      <c r="K45" s="478">
        <f t="shared" si="25"/>
        <v>9.8019439456511634E-2</v>
      </c>
      <c r="L45" s="477">
        <f t="shared" si="26"/>
        <v>4460</v>
      </c>
      <c r="M45" s="479">
        <f t="shared" si="27"/>
        <v>8.0067161167773238E-2</v>
      </c>
      <c r="N45" s="480">
        <v>700</v>
      </c>
      <c r="O45" s="481">
        <v>300</v>
      </c>
    </row>
    <row r="46" spans="1:15" x14ac:dyDescent="0.25">
      <c r="A46" s="448"/>
      <c r="B46" s="493" t="s">
        <v>425</v>
      </c>
      <c r="C46" s="515" t="s">
        <v>39</v>
      </c>
      <c r="D46" s="514">
        <v>24</v>
      </c>
      <c r="E46" s="473">
        <f t="shared" si="22"/>
        <v>258.33384960000001</v>
      </c>
      <c r="F46" s="496" t="s">
        <v>440</v>
      </c>
      <c r="G46" s="475"/>
      <c r="H46" s="476"/>
      <c r="I46" s="477"/>
      <c r="J46" s="477"/>
      <c r="K46" s="478"/>
      <c r="L46" s="477"/>
      <c r="M46" s="479"/>
      <c r="N46" s="480"/>
      <c r="O46" s="481"/>
    </row>
    <row r="47" spans="1:15" x14ac:dyDescent="0.25">
      <c r="A47" s="448"/>
      <c r="B47" s="493" t="s">
        <v>426</v>
      </c>
      <c r="C47" s="515" t="s">
        <v>39</v>
      </c>
      <c r="D47" s="514">
        <v>22</v>
      </c>
      <c r="E47" s="473">
        <f t="shared" si="22"/>
        <v>236.80602880000001</v>
      </c>
      <c r="F47" s="496">
        <f t="shared" si="28"/>
        <v>53281.356480000002</v>
      </c>
      <c r="G47" s="475" t="s">
        <v>40</v>
      </c>
      <c r="H47" s="476">
        <f t="shared" si="23"/>
        <v>12840</v>
      </c>
      <c r="I47" s="477">
        <v>440</v>
      </c>
      <c r="J47" s="477">
        <f t="shared" si="24"/>
        <v>5280</v>
      </c>
      <c r="K47" s="478">
        <f t="shared" si="25"/>
        <v>9.9096576153835936E-2</v>
      </c>
      <c r="L47" s="477">
        <f t="shared" si="26"/>
        <v>4280</v>
      </c>
      <c r="M47" s="479">
        <f t="shared" si="27"/>
        <v>8.0328285215609432E-2</v>
      </c>
      <c r="N47" s="480">
        <v>700</v>
      </c>
      <c r="O47" s="481">
        <v>300</v>
      </c>
    </row>
    <row r="48" spans="1:15" x14ac:dyDescent="0.25">
      <c r="A48" s="448"/>
      <c r="B48" s="493" t="s">
        <v>430</v>
      </c>
      <c r="C48" s="515" t="s">
        <v>39</v>
      </c>
      <c r="D48" s="514">
        <v>27</v>
      </c>
      <c r="E48" s="473">
        <f t="shared" si="22"/>
        <v>290.62558080000002</v>
      </c>
      <c r="F48" s="496" t="s">
        <v>440</v>
      </c>
      <c r="G48" s="475"/>
      <c r="H48" s="476"/>
      <c r="I48" s="477"/>
      <c r="J48" s="477"/>
      <c r="K48" s="478"/>
      <c r="L48" s="477"/>
      <c r="M48" s="479"/>
      <c r="N48" s="480"/>
      <c r="O48" s="481"/>
    </row>
    <row r="49" spans="1:15" x14ac:dyDescent="0.25">
      <c r="A49" s="448"/>
      <c r="B49" s="497" t="s">
        <v>431</v>
      </c>
      <c r="C49" s="518" t="s">
        <v>39</v>
      </c>
      <c r="D49" s="519">
        <v>27</v>
      </c>
      <c r="E49" s="500">
        <f t="shared" si="22"/>
        <v>290.62558080000002</v>
      </c>
      <c r="F49" s="501">
        <f>E49*225</f>
        <v>65390.755680000002</v>
      </c>
      <c r="G49" s="486" t="s">
        <v>40</v>
      </c>
      <c r="H49" s="487">
        <f t="shared" si="23"/>
        <v>15720</v>
      </c>
      <c r="I49" s="488">
        <v>520</v>
      </c>
      <c r="J49" s="488">
        <f t="shared" si="24"/>
        <v>6240</v>
      </c>
      <c r="K49" s="489">
        <f t="shared" si="25"/>
        <v>9.5426332592582749E-2</v>
      </c>
      <c r="L49" s="488">
        <f t="shared" si="26"/>
        <v>5240</v>
      </c>
      <c r="M49" s="490">
        <f t="shared" si="27"/>
        <v>8.013365108736116E-2</v>
      </c>
      <c r="N49" s="491">
        <v>700</v>
      </c>
      <c r="O49" s="492">
        <v>300</v>
      </c>
    </row>
    <row r="50" spans="1:15" x14ac:dyDescent="0.25">
      <c r="A50" s="449"/>
      <c r="B50" s="470" t="s">
        <v>432</v>
      </c>
      <c r="C50" s="516" t="s">
        <v>39</v>
      </c>
      <c r="D50" s="502">
        <v>27</v>
      </c>
      <c r="E50" s="473">
        <f t="shared" si="22"/>
        <v>290.62558080000002</v>
      </c>
      <c r="F50" s="477">
        <f>E50*225</f>
        <v>65390.755680000002</v>
      </c>
      <c r="G50" s="475" t="s">
        <v>40</v>
      </c>
      <c r="H50" s="477">
        <f t="shared" si="23"/>
        <v>15720</v>
      </c>
      <c r="I50" s="477">
        <v>520</v>
      </c>
      <c r="J50" s="477">
        <f t="shared" si="24"/>
        <v>6240</v>
      </c>
      <c r="K50" s="478">
        <f t="shared" si="25"/>
        <v>9.5426332592582749E-2</v>
      </c>
      <c r="L50" s="477">
        <f t="shared" si="26"/>
        <v>5240</v>
      </c>
      <c r="M50" s="479">
        <f t="shared" si="27"/>
        <v>8.013365108736116E-2</v>
      </c>
      <c r="N50" s="480">
        <v>700</v>
      </c>
      <c r="O50" s="481">
        <v>300</v>
      </c>
    </row>
    <row r="51" spans="1:15" x14ac:dyDescent="0.25">
      <c r="A51" s="175"/>
      <c r="B51" s="457"/>
      <c r="C51" s="469"/>
      <c r="D51" s="467"/>
      <c r="E51" s="460"/>
      <c r="F51" s="461"/>
      <c r="G51" s="462"/>
      <c r="H51" s="461"/>
      <c r="I51" s="461"/>
      <c r="J51" s="461"/>
      <c r="K51" s="463"/>
      <c r="L51" s="461"/>
      <c r="M51" s="464"/>
      <c r="N51" s="465"/>
      <c r="O51" s="466"/>
    </row>
    <row r="52" spans="1:15" s="46" customFormat="1" x14ac:dyDescent="0.25">
      <c r="A52" s="175"/>
      <c r="B52" s="457"/>
      <c r="C52" s="469"/>
      <c r="D52" s="467"/>
      <c r="E52" s="460"/>
      <c r="F52" s="461"/>
      <c r="G52" s="462"/>
      <c r="H52" s="461"/>
      <c r="I52" s="461"/>
      <c r="J52" s="461"/>
      <c r="K52" s="463"/>
      <c r="L52" s="461"/>
      <c r="M52" s="464"/>
      <c r="N52" s="465"/>
      <c r="O52" s="466"/>
    </row>
    <row r="53" spans="1:15" x14ac:dyDescent="0.25">
      <c r="A53" s="525" t="s">
        <v>515</v>
      </c>
      <c r="B53" s="470" t="s">
        <v>449</v>
      </c>
      <c r="C53" s="516" t="s">
        <v>39</v>
      </c>
      <c r="D53" s="502">
        <v>25</v>
      </c>
      <c r="E53" s="473">
        <f t="shared" ref="E53:E64" si="29">D53*10.7639104</f>
        <v>269.09775999999999</v>
      </c>
      <c r="F53" s="477">
        <f>E53*230</f>
        <v>61892.484799999998</v>
      </c>
      <c r="G53" s="475" t="s">
        <v>40</v>
      </c>
      <c r="H53" s="477">
        <f t="shared" ref="H53:H64" si="30">L53*3</f>
        <v>14820</v>
      </c>
      <c r="I53" s="477">
        <v>495</v>
      </c>
      <c r="J53" s="477">
        <f t="shared" ref="J53:J64" si="31">I53*12</f>
        <v>5940</v>
      </c>
      <c r="K53" s="478">
        <f t="shared" ref="K53:K64" si="32">J53/F53</f>
        <v>9.5972879731595462E-2</v>
      </c>
      <c r="L53" s="477">
        <f t="shared" ref="L53:L64" si="33">J53-(N53+O53)</f>
        <v>4940</v>
      </c>
      <c r="M53" s="479">
        <f t="shared" ref="M53:M64" si="34">L53/F53</f>
        <v>7.9815829271730906E-2</v>
      </c>
      <c r="N53" s="480">
        <v>700</v>
      </c>
      <c r="O53" s="481">
        <v>300</v>
      </c>
    </row>
    <row r="54" spans="1:15" x14ac:dyDescent="0.25">
      <c r="A54" s="525"/>
      <c r="B54" s="470" t="s">
        <v>450</v>
      </c>
      <c r="C54" s="516" t="s">
        <v>114</v>
      </c>
      <c r="D54" s="502">
        <v>30</v>
      </c>
      <c r="E54" s="473">
        <f t="shared" si="29"/>
        <v>322.91731200000004</v>
      </c>
      <c r="F54" s="474" t="s">
        <v>531</v>
      </c>
      <c r="G54" s="495"/>
      <c r="H54" s="477"/>
      <c r="I54" s="477"/>
      <c r="J54" s="477"/>
      <c r="K54" s="478"/>
      <c r="L54" s="477"/>
      <c r="M54" s="479"/>
      <c r="N54" s="480"/>
      <c r="O54" s="481"/>
    </row>
    <row r="55" spans="1:15" x14ac:dyDescent="0.25">
      <c r="A55" s="525"/>
      <c r="B55" s="524" t="s">
        <v>451</v>
      </c>
      <c r="C55" s="516" t="s">
        <v>114</v>
      </c>
      <c r="D55" s="502">
        <v>30</v>
      </c>
      <c r="E55" s="520">
        <f t="shared" si="29"/>
        <v>322.91731200000004</v>
      </c>
      <c r="F55" s="521" t="s">
        <v>440</v>
      </c>
      <c r="G55" s="495"/>
      <c r="H55" s="521"/>
      <c r="I55" s="521"/>
      <c r="J55" s="521"/>
      <c r="K55" s="522"/>
      <c r="L55" s="521"/>
      <c r="M55" s="523"/>
      <c r="N55" s="475"/>
      <c r="O55" s="481"/>
    </row>
    <row r="56" spans="1:15" x14ac:dyDescent="0.25">
      <c r="A56" s="525"/>
      <c r="B56" s="524" t="s">
        <v>452</v>
      </c>
      <c r="C56" s="516" t="s">
        <v>39</v>
      </c>
      <c r="D56" s="502">
        <v>25</v>
      </c>
      <c r="E56" s="520">
        <f t="shared" si="29"/>
        <v>269.09775999999999</v>
      </c>
      <c r="F56" s="521" t="s">
        <v>440</v>
      </c>
      <c r="G56" s="475"/>
      <c r="H56" s="521"/>
      <c r="I56" s="521"/>
      <c r="J56" s="521"/>
      <c r="K56" s="522"/>
      <c r="L56" s="521"/>
      <c r="M56" s="523"/>
      <c r="N56" s="475"/>
      <c r="O56" s="481"/>
    </row>
    <row r="57" spans="1:15" x14ac:dyDescent="0.25">
      <c r="A57" s="525"/>
      <c r="B57" s="470" t="s">
        <v>456</v>
      </c>
      <c r="C57" s="516" t="s">
        <v>39</v>
      </c>
      <c r="D57" s="502">
        <v>26</v>
      </c>
      <c r="E57" s="473">
        <f t="shared" si="29"/>
        <v>279.86167039999998</v>
      </c>
      <c r="F57" s="477">
        <f t="shared" ref="F57:F60" si="35">E57*230</f>
        <v>64368.184191999993</v>
      </c>
      <c r="G57" s="475" t="s">
        <v>40</v>
      </c>
      <c r="H57" s="477">
        <f t="shared" si="30"/>
        <v>15360</v>
      </c>
      <c r="I57" s="477">
        <v>510</v>
      </c>
      <c r="J57" s="477">
        <f t="shared" si="31"/>
        <v>6120</v>
      </c>
      <c r="K57" s="478">
        <f t="shared" si="32"/>
        <v>9.5078027706126042E-2</v>
      </c>
      <c r="L57" s="477">
        <f t="shared" si="33"/>
        <v>5120</v>
      </c>
      <c r="M57" s="479">
        <f t="shared" si="34"/>
        <v>7.9542402263948583E-2</v>
      </c>
      <c r="N57" s="480">
        <v>700</v>
      </c>
      <c r="O57" s="481">
        <v>300</v>
      </c>
    </row>
    <row r="58" spans="1:15" x14ac:dyDescent="0.25">
      <c r="A58" s="525"/>
      <c r="B58" s="470" t="s">
        <v>457</v>
      </c>
      <c r="C58" s="516" t="s">
        <v>39</v>
      </c>
      <c r="D58" s="502">
        <v>26</v>
      </c>
      <c r="E58" s="473">
        <f t="shared" si="29"/>
        <v>279.86167039999998</v>
      </c>
      <c r="F58" s="477">
        <f t="shared" si="35"/>
        <v>64368.184191999993</v>
      </c>
      <c r="G58" s="475" t="s">
        <v>40</v>
      </c>
      <c r="H58" s="477">
        <f t="shared" si="30"/>
        <v>15360</v>
      </c>
      <c r="I58" s="477">
        <v>510</v>
      </c>
      <c r="J58" s="477">
        <f t="shared" si="31"/>
        <v>6120</v>
      </c>
      <c r="K58" s="478">
        <f t="shared" si="32"/>
        <v>9.5078027706126042E-2</v>
      </c>
      <c r="L58" s="477">
        <f t="shared" si="33"/>
        <v>5120</v>
      </c>
      <c r="M58" s="479">
        <f t="shared" si="34"/>
        <v>7.9542402263948583E-2</v>
      </c>
      <c r="N58" s="480">
        <v>700</v>
      </c>
      <c r="O58" s="481">
        <v>300</v>
      </c>
    </row>
    <row r="59" spans="1:15" x14ac:dyDescent="0.25">
      <c r="A59" s="525"/>
      <c r="B59" s="470" t="s">
        <v>458</v>
      </c>
      <c r="C59" s="516" t="s">
        <v>39</v>
      </c>
      <c r="D59" s="502">
        <v>26</v>
      </c>
      <c r="E59" s="473">
        <f t="shared" si="29"/>
        <v>279.86167039999998</v>
      </c>
      <c r="F59" s="477" t="s">
        <v>440</v>
      </c>
      <c r="G59" s="475"/>
      <c r="H59" s="477"/>
      <c r="I59" s="477"/>
      <c r="J59" s="477"/>
      <c r="K59" s="478"/>
      <c r="L59" s="477"/>
      <c r="M59" s="479"/>
      <c r="N59" s="480"/>
      <c r="O59" s="481"/>
    </row>
    <row r="60" spans="1:15" x14ac:dyDescent="0.25">
      <c r="A60" s="525"/>
      <c r="B60" s="470" t="s">
        <v>459</v>
      </c>
      <c r="C60" s="516" t="s">
        <v>39</v>
      </c>
      <c r="D60" s="502">
        <v>26</v>
      </c>
      <c r="E60" s="473">
        <f t="shared" si="29"/>
        <v>279.86167039999998</v>
      </c>
      <c r="F60" s="477">
        <f t="shared" si="35"/>
        <v>64368.184191999993</v>
      </c>
      <c r="G60" s="475" t="s">
        <v>40</v>
      </c>
      <c r="H60" s="477">
        <f t="shared" si="30"/>
        <v>15360</v>
      </c>
      <c r="I60" s="477">
        <v>510</v>
      </c>
      <c r="J60" s="477">
        <f t="shared" si="31"/>
        <v>6120</v>
      </c>
      <c r="K60" s="478">
        <f t="shared" si="32"/>
        <v>9.5078027706126042E-2</v>
      </c>
      <c r="L60" s="477">
        <f t="shared" si="33"/>
        <v>5120</v>
      </c>
      <c r="M60" s="479">
        <f t="shared" si="34"/>
        <v>7.9542402263948583E-2</v>
      </c>
      <c r="N60" s="480">
        <v>700</v>
      </c>
      <c r="O60" s="481">
        <v>300</v>
      </c>
    </row>
    <row r="61" spans="1:15" x14ac:dyDescent="0.25">
      <c r="A61" s="525"/>
      <c r="B61" s="470" t="s">
        <v>460</v>
      </c>
      <c r="C61" s="516" t="s">
        <v>39</v>
      </c>
      <c r="D61" s="502">
        <v>26</v>
      </c>
      <c r="E61" s="473">
        <f t="shared" si="29"/>
        <v>279.86167039999998</v>
      </c>
      <c r="F61" s="477" t="s">
        <v>440</v>
      </c>
      <c r="G61" s="475"/>
      <c r="H61" s="477"/>
      <c r="I61" s="477"/>
      <c r="J61" s="477"/>
      <c r="K61" s="478"/>
      <c r="L61" s="477"/>
      <c r="M61" s="479"/>
      <c r="N61" s="480"/>
      <c r="O61" s="481"/>
    </row>
    <row r="62" spans="1:15" x14ac:dyDescent="0.25">
      <c r="A62" s="525"/>
      <c r="B62" s="470" t="s">
        <v>487</v>
      </c>
      <c r="C62" s="516" t="s">
        <v>39</v>
      </c>
      <c r="D62" s="502">
        <v>29</v>
      </c>
      <c r="E62" s="473">
        <f t="shared" si="29"/>
        <v>312.1534016</v>
      </c>
      <c r="F62" s="477">
        <f>E62*218+G62</f>
        <v>78049.441548799994</v>
      </c>
      <c r="G62" s="495">
        <v>10000</v>
      </c>
      <c r="H62" s="477">
        <f t="shared" si="30"/>
        <v>18780</v>
      </c>
      <c r="I62" s="477">
        <v>605</v>
      </c>
      <c r="J62" s="477">
        <f t="shared" si="31"/>
        <v>7260</v>
      </c>
      <c r="K62" s="478">
        <f t="shared" si="32"/>
        <v>9.3017962152371375E-2</v>
      </c>
      <c r="L62" s="477">
        <f t="shared" si="33"/>
        <v>6260</v>
      </c>
      <c r="M62" s="479">
        <f t="shared" si="34"/>
        <v>8.0205570671328483E-2</v>
      </c>
      <c r="N62" s="480">
        <v>700</v>
      </c>
      <c r="O62" s="481">
        <v>300</v>
      </c>
    </row>
    <row r="63" spans="1:15" x14ac:dyDescent="0.25">
      <c r="A63" s="525"/>
      <c r="B63" s="470" t="s">
        <v>488</v>
      </c>
      <c r="C63" s="516" t="s">
        <v>39</v>
      </c>
      <c r="D63" s="502">
        <v>27</v>
      </c>
      <c r="E63" s="473">
        <f t="shared" si="29"/>
        <v>290.62558080000002</v>
      </c>
      <c r="F63" s="477" t="s">
        <v>440</v>
      </c>
      <c r="G63" s="475"/>
      <c r="H63" s="477"/>
      <c r="I63" s="477"/>
      <c r="J63" s="477"/>
      <c r="K63" s="478"/>
      <c r="L63" s="477"/>
      <c r="M63" s="479"/>
      <c r="N63" s="480"/>
      <c r="O63" s="481"/>
    </row>
    <row r="64" spans="1:15" x14ac:dyDescent="0.25">
      <c r="A64" s="525"/>
      <c r="B64" s="470" t="s">
        <v>489</v>
      </c>
      <c r="C64" s="516" t="s">
        <v>39</v>
      </c>
      <c r="D64" s="502">
        <v>27</v>
      </c>
      <c r="E64" s="473">
        <f t="shared" si="29"/>
        <v>290.62558080000002</v>
      </c>
      <c r="F64" s="477">
        <f>E64*230</f>
        <v>66843.88358400001</v>
      </c>
      <c r="G64" s="475" t="s">
        <v>40</v>
      </c>
      <c r="H64" s="477">
        <f t="shared" si="30"/>
        <v>16080</v>
      </c>
      <c r="I64" s="477">
        <v>530</v>
      </c>
      <c r="J64" s="477">
        <f t="shared" si="31"/>
        <v>6360</v>
      </c>
      <c r="K64" s="478">
        <f t="shared" si="32"/>
        <v>9.5147074930313477E-2</v>
      </c>
      <c r="L64" s="477">
        <f t="shared" si="33"/>
        <v>5360</v>
      </c>
      <c r="M64" s="479">
        <f t="shared" si="34"/>
        <v>8.0186843023031487E-2</v>
      </c>
      <c r="N64" s="480">
        <v>700</v>
      </c>
      <c r="O64" s="481">
        <v>300</v>
      </c>
    </row>
  </sheetData>
  <mergeCells count="5">
    <mergeCell ref="A3:A9"/>
    <mergeCell ref="A12:A22"/>
    <mergeCell ref="A25:A36"/>
    <mergeCell ref="A39:A50"/>
    <mergeCell ref="A53:A64"/>
  </mergeCells>
  <phoneticPr fontId="17" type="noConversion"/>
  <pageMargins left="0.75000000000000011" right="0.75000000000000011" top="1" bottom="1" header="0.5" footer="0.5"/>
  <pageSetup paperSize="9" scale="64" fitToHeight="2" orientation="landscape" horizontalDpi="4294967292" verticalDpi="4294967292" r:id="rId1"/>
  <extLst>
    <ext xmlns:mx="http://schemas.microsoft.com/office/mac/excel/2008/main" uri="{64002731-A6B0-56B0-2670-7721B7C09600}">
      <mx:PLV Mode="0" OnePage="0" WScale="10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155"/>
  <sheetViews>
    <sheetView topLeftCell="B112" zoomScale="75" zoomScaleNormal="75" zoomScalePageLayoutView="75" workbookViewId="0">
      <selection activeCell="S120" sqref="S120"/>
    </sheetView>
  </sheetViews>
  <sheetFormatPr defaultColWidth="10.875" defaultRowHeight="15.75" x14ac:dyDescent="0.25"/>
  <cols>
    <col min="1" max="1" width="10.875" style="14"/>
    <col min="2" max="2" width="23.125" style="14" customWidth="1"/>
    <col min="3" max="3" width="10.875" style="14"/>
    <col min="4" max="4" width="12.125" style="14" bestFit="1" customWidth="1"/>
    <col min="5" max="5" width="10.875" style="14"/>
    <col min="6" max="7" width="12.125" style="14" bestFit="1" customWidth="1"/>
    <col min="8" max="8" width="18" style="14" bestFit="1" customWidth="1"/>
    <col min="9" max="9" width="14.625" style="14" bestFit="1" customWidth="1"/>
    <col min="10" max="10" width="17.375" style="14" bestFit="1" customWidth="1"/>
    <col min="11" max="11" width="10.875" style="14"/>
    <col min="12" max="12" width="17.5" style="14" bestFit="1" customWidth="1"/>
    <col min="13" max="13" width="5.375" style="14" bestFit="1" customWidth="1"/>
    <col min="14" max="14" width="15.5" style="14" bestFit="1" customWidth="1"/>
    <col min="15" max="15" width="5.625" style="14" bestFit="1" customWidth="1"/>
    <col min="16" max="16384" width="10.875" style="14"/>
  </cols>
  <sheetData>
    <row r="1" spans="2:18" ht="56.1" customHeight="1" x14ac:dyDescent="0.25">
      <c r="B1" s="169" t="s">
        <v>517</v>
      </c>
      <c r="C1" s="169"/>
      <c r="D1" s="169"/>
      <c r="E1" s="169"/>
      <c r="H1" s="26"/>
      <c r="I1" s="25"/>
      <c r="J1" s="25"/>
      <c r="K1" s="25"/>
      <c r="L1" s="25"/>
      <c r="M1" s="25"/>
      <c r="N1" s="25"/>
    </row>
    <row r="2" spans="2:18" ht="86.1" customHeight="1" x14ac:dyDescent="0.25">
      <c r="B2" s="96" t="s">
        <v>1</v>
      </c>
      <c r="C2" s="96" t="s">
        <v>2</v>
      </c>
      <c r="D2" s="97" t="s">
        <v>3</v>
      </c>
      <c r="E2" s="96" t="s">
        <v>4</v>
      </c>
      <c r="F2" s="97" t="s">
        <v>5</v>
      </c>
      <c r="G2" s="98" t="s">
        <v>6</v>
      </c>
      <c r="H2" s="99" t="s">
        <v>7</v>
      </c>
      <c r="I2" s="100" t="s">
        <v>8</v>
      </c>
      <c r="J2" s="100" t="s">
        <v>9</v>
      </c>
      <c r="K2" s="99" t="s">
        <v>10</v>
      </c>
      <c r="L2" s="100" t="s">
        <v>11</v>
      </c>
      <c r="M2" s="101" t="s">
        <v>12</v>
      </c>
      <c r="N2" s="100" t="s">
        <v>13</v>
      </c>
      <c r="O2" s="102" t="s">
        <v>14</v>
      </c>
      <c r="P2" s="100" t="s">
        <v>15</v>
      </c>
      <c r="Q2" s="100" t="s">
        <v>16</v>
      </c>
      <c r="R2" s="100" t="s">
        <v>505</v>
      </c>
    </row>
    <row r="3" spans="2:18" x14ac:dyDescent="0.25">
      <c r="B3" s="171" t="s">
        <v>506</v>
      </c>
      <c r="C3" s="450" t="s">
        <v>507</v>
      </c>
      <c r="D3" s="106" t="s">
        <v>22</v>
      </c>
      <c r="E3" s="107" t="s">
        <v>23</v>
      </c>
      <c r="F3" s="108">
        <v>48</v>
      </c>
      <c r="G3" s="109">
        <f>F3*10.7639104</f>
        <v>516.66769920000002</v>
      </c>
      <c r="H3" s="110">
        <f>G3*200+I3</f>
        <v>113333.53984</v>
      </c>
      <c r="I3" s="111">
        <v>10000</v>
      </c>
      <c r="J3" s="110">
        <f>N3*3</f>
        <v>27240</v>
      </c>
      <c r="K3" s="110">
        <v>840</v>
      </c>
      <c r="L3" s="110">
        <f>K3*12</f>
        <v>10080</v>
      </c>
      <c r="M3" s="112">
        <f>L3/H3</f>
        <v>8.8941014409596328E-2</v>
      </c>
      <c r="N3" s="110">
        <f>L3-(P3+Q3)</f>
        <v>9080</v>
      </c>
      <c r="O3" s="113">
        <f>N3/H3</f>
        <v>8.0117501075310987E-2</v>
      </c>
      <c r="P3" s="114">
        <v>700</v>
      </c>
      <c r="Q3" s="115">
        <v>300</v>
      </c>
      <c r="R3" s="238" t="s">
        <v>508</v>
      </c>
    </row>
    <row r="4" spans="2:18" x14ac:dyDescent="0.25">
      <c r="B4" s="171" t="s">
        <v>506</v>
      </c>
      <c r="C4" s="450"/>
      <c r="D4" s="106" t="s">
        <v>25</v>
      </c>
      <c r="E4" s="107" t="s">
        <v>23</v>
      </c>
      <c r="F4" s="108">
        <v>48</v>
      </c>
      <c r="G4" s="109">
        <f t="shared" ref="G4:G71" si="0">F4*10.7639104</f>
        <v>516.66769920000002</v>
      </c>
      <c r="H4" s="116">
        <f>G4*200+I4</f>
        <v>113333.53984</v>
      </c>
      <c r="I4" s="111">
        <v>10000</v>
      </c>
      <c r="J4" s="117">
        <f t="shared" ref="J4:J12" si="1">N4*3</f>
        <v>27240</v>
      </c>
      <c r="K4" s="110">
        <v>840</v>
      </c>
      <c r="L4" s="110">
        <f>K4*12</f>
        <v>10080</v>
      </c>
      <c r="M4" s="112">
        <f t="shared" ref="M4:M13" si="2">L4/H4</f>
        <v>8.8941014409596328E-2</v>
      </c>
      <c r="N4" s="110">
        <f t="shared" ref="N4:N12" si="3">L4-(P4+Q4)</f>
        <v>9080</v>
      </c>
      <c r="O4" s="113">
        <f t="shared" ref="O4:O13" si="4">N4/H4</f>
        <v>8.0117501075310987E-2</v>
      </c>
      <c r="P4" s="114">
        <v>700</v>
      </c>
      <c r="Q4" s="115">
        <v>300</v>
      </c>
      <c r="R4" s="238" t="s">
        <v>508</v>
      </c>
    </row>
    <row r="5" spans="2:18" x14ac:dyDescent="0.25">
      <c r="B5" s="171" t="s">
        <v>506</v>
      </c>
      <c r="C5" s="450"/>
      <c r="D5" s="106" t="s">
        <v>47</v>
      </c>
      <c r="E5" s="118" t="s">
        <v>39</v>
      </c>
      <c r="F5" s="412">
        <v>26</v>
      </c>
      <c r="G5" s="109">
        <f t="shared" si="0"/>
        <v>279.86167039999998</v>
      </c>
      <c r="H5" s="116">
        <f t="shared" ref="H5:H7" si="5">G5*210</f>
        <v>58770.950783999993</v>
      </c>
      <c r="I5" s="111" t="s">
        <v>40</v>
      </c>
      <c r="J5" s="117">
        <f t="shared" si="1"/>
        <v>14100</v>
      </c>
      <c r="K5" s="110">
        <v>475</v>
      </c>
      <c r="L5" s="110">
        <f t="shared" ref="L5:L72" si="6">K5*12</f>
        <v>5700</v>
      </c>
      <c r="M5" s="112">
        <f t="shared" si="2"/>
        <v>9.6986690260450703E-2</v>
      </c>
      <c r="N5" s="110">
        <f t="shared" si="3"/>
        <v>4700</v>
      </c>
      <c r="O5" s="113">
        <f t="shared" si="4"/>
        <v>7.9971481442827771E-2</v>
      </c>
      <c r="P5" s="114">
        <v>700</v>
      </c>
      <c r="Q5" s="115">
        <v>300</v>
      </c>
      <c r="R5" s="238" t="s">
        <v>508</v>
      </c>
    </row>
    <row r="6" spans="2:18" x14ac:dyDescent="0.25">
      <c r="B6" s="171" t="s">
        <v>506</v>
      </c>
      <c r="C6" s="450"/>
      <c r="D6" s="106" t="s">
        <v>48</v>
      </c>
      <c r="E6" s="118" t="s">
        <v>39</v>
      </c>
      <c r="F6" s="412">
        <v>26</v>
      </c>
      <c r="G6" s="109">
        <f t="shared" si="0"/>
        <v>279.86167039999998</v>
      </c>
      <c r="H6" s="116">
        <f t="shared" si="5"/>
        <v>58770.950783999993</v>
      </c>
      <c r="I6" s="111" t="s">
        <v>40</v>
      </c>
      <c r="J6" s="117">
        <f t="shared" si="1"/>
        <v>14100</v>
      </c>
      <c r="K6" s="110">
        <v>475</v>
      </c>
      <c r="L6" s="110">
        <f t="shared" si="6"/>
        <v>5700</v>
      </c>
      <c r="M6" s="112">
        <f t="shared" si="2"/>
        <v>9.6986690260450703E-2</v>
      </c>
      <c r="N6" s="110">
        <f t="shared" si="3"/>
        <v>4700</v>
      </c>
      <c r="O6" s="113">
        <f t="shared" si="4"/>
        <v>7.9971481442827771E-2</v>
      </c>
      <c r="P6" s="114">
        <v>700</v>
      </c>
      <c r="Q6" s="115">
        <v>300</v>
      </c>
      <c r="R6" s="238" t="s">
        <v>508</v>
      </c>
    </row>
    <row r="7" spans="2:18" x14ac:dyDescent="0.25">
      <c r="B7" s="171" t="s">
        <v>506</v>
      </c>
      <c r="C7" s="450"/>
      <c r="D7" s="119" t="s">
        <v>49</v>
      </c>
      <c r="E7" s="120" t="s">
        <v>39</v>
      </c>
      <c r="F7" s="413">
        <v>26</v>
      </c>
      <c r="G7" s="121">
        <f t="shared" si="0"/>
        <v>279.86167039999998</v>
      </c>
      <c r="H7" s="122">
        <f t="shared" si="5"/>
        <v>58770.950783999993</v>
      </c>
      <c r="I7" s="123" t="s">
        <v>40</v>
      </c>
      <c r="J7" s="124">
        <f t="shared" si="1"/>
        <v>14100</v>
      </c>
      <c r="K7" s="125">
        <v>475</v>
      </c>
      <c r="L7" s="110">
        <f t="shared" si="6"/>
        <v>5700</v>
      </c>
      <c r="M7" s="126">
        <f t="shared" si="2"/>
        <v>9.6986690260450703E-2</v>
      </c>
      <c r="N7" s="125">
        <f t="shared" si="3"/>
        <v>4700</v>
      </c>
      <c r="O7" s="127">
        <f t="shared" si="4"/>
        <v>7.9971481442827771E-2</v>
      </c>
      <c r="P7" s="128">
        <v>700</v>
      </c>
      <c r="Q7" s="129">
        <v>300</v>
      </c>
      <c r="R7" s="238" t="s">
        <v>508</v>
      </c>
    </row>
    <row r="8" spans="2:18" x14ac:dyDescent="0.25">
      <c r="B8" s="171" t="s">
        <v>506</v>
      </c>
      <c r="C8" s="450"/>
      <c r="D8" s="106" t="s">
        <v>50</v>
      </c>
      <c r="E8" s="107" t="s">
        <v>39</v>
      </c>
      <c r="F8" s="414">
        <v>21</v>
      </c>
      <c r="G8" s="109">
        <f t="shared" si="0"/>
        <v>226.04211839999999</v>
      </c>
      <c r="H8" s="110">
        <f>G8*216</f>
        <v>48825.097574399995</v>
      </c>
      <c r="I8" s="111" t="s">
        <v>40</v>
      </c>
      <c r="J8" s="110">
        <f t="shared" si="1"/>
        <v>11760</v>
      </c>
      <c r="K8" s="110">
        <v>410</v>
      </c>
      <c r="L8" s="110">
        <f t="shared" si="6"/>
        <v>4920</v>
      </c>
      <c r="M8" s="112">
        <f t="shared" si="2"/>
        <v>0.10076784777547802</v>
      </c>
      <c r="N8" s="110">
        <f t="shared" si="3"/>
        <v>3920</v>
      </c>
      <c r="O8" s="113">
        <f t="shared" si="4"/>
        <v>8.0286577902413378E-2</v>
      </c>
      <c r="P8" s="114">
        <v>700</v>
      </c>
      <c r="Q8" s="115">
        <v>300</v>
      </c>
      <c r="R8" s="238" t="s">
        <v>508</v>
      </c>
    </row>
    <row r="9" spans="2:18" x14ac:dyDescent="0.25">
      <c r="B9" s="171" t="s">
        <v>506</v>
      </c>
      <c r="C9" s="450"/>
      <c r="D9" s="106" t="s">
        <v>51</v>
      </c>
      <c r="E9" s="107" t="s">
        <v>39</v>
      </c>
      <c r="F9" s="414">
        <v>27</v>
      </c>
      <c r="G9" s="109">
        <f t="shared" si="0"/>
        <v>290.62558080000002</v>
      </c>
      <c r="H9" s="122">
        <f t="shared" ref="H9:H12" si="7">G9*210</f>
        <v>61031.371968000007</v>
      </c>
      <c r="I9" s="123" t="s">
        <v>40</v>
      </c>
      <c r="J9" s="124">
        <f t="shared" si="1"/>
        <v>14640</v>
      </c>
      <c r="K9" s="125">
        <v>490</v>
      </c>
      <c r="L9" s="110">
        <f t="shared" si="6"/>
        <v>5880</v>
      </c>
      <c r="M9" s="126">
        <f t="shared" si="2"/>
        <v>9.6343893482896042E-2</v>
      </c>
      <c r="N9" s="125">
        <f t="shared" si="3"/>
        <v>4880</v>
      </c>
      <c r="O9" s="127">
        <f t="shared" si="4"/>
        <v>7.9958877584444338E-2</v>
      </c>
      <c r="P9" s="128">
        <v>700</v>
      </c>
      <c r="Q9" s="129">
        <v>300</v>
      </c>
      <c r="R9" s="238" t="s">
        <v>508</v>
      </c>
    </row>
    <row r="10" spans="2:18" x14ac:dyDescent="0.25">
      <c r="B10" s="171" t="s">
        <v>506</v>
      </c>
      <c r="C10" s="450"/>
      <c r="D10" s="130" t="s">
        <v>52</v>
      </c>
      <c r="E10" s="131" t="s">
        <v>39</v>
      </c>
      <c r="F10" s="415">
        <v>27</v>
      </c>
      <c r="G10" s="132">
        <f t="shared" si="0"/>
        <v>290.62558080000002</v>
      </c>
      <c r="H10" s="122">
        <f t="shared" si="7"/>
        <v>61031.371968000007</v>
      </c>
      <c r="I10" s="123" t="s">
        <v>40</v>
      </c>
      <c r="J10" s="124">
        <f t="shared" si="1"/>
        <v>14640</v>
      </c>
      <c r="K10" s="125">
        <v>490</v>
      </c>
      <c r="L10" s="110">
        <f t="shared" si="6"/>
        <v>5880</v>
      </c>
      <c r="M10" s="126">
        <f t="shared" si="2"/>
        <v>9.6343893482896042E-2</v>
      </c>
      <c r="N10" s="125">
        <f t="shared" si="3"/>
        <v>4880</v>
      </c>
      <c r="O10" s="127">
        <f t="shared" si="4"/>
        <v>7.9958877584444338E-2</v>
      </c>
      <c r="P10" s="128">
        <v>700</v>
      </c>
      <c r="Q10" s="129">
        <v>300</v>
      </c>
      <c r="R10" s="238" t="s">
        <v>508</v>
      </c>
    </row>
    <row r="11" spans="2:18" x14ac:dyDescent="0.25">
      <c r="B11" s="173" t="s">
        <v>506</v>
      </c>
      <c r="C11" s="450"/>
      <c r="D11" s="119" t="s">
        <v>53</v>
      </c>
      <c r="E11" s="120" t="s">
        <v>39</v>
      </c>
      <c r="F11" s="413">
        <v>27</v>
      </c>
      <c r="G11" s="121">
        <f t="shared" si="0"/>
        <v>290.62558080000002</v>
      </c>
      <c r="H11" s="122">
        <f t="shared" si="7"/>
        <v>61031.371968000007</v>
      </c>
      <c r="I11" s="123" t="s">
        <v>40</v>
      </c>
      <c r="J11" s="124">
        <f t="shared" si="1"/>
        <v>14640</v>
      </c>
      <c r="K11" s="125">
        <v>490</v>
      </c>
      <c r="L11" s="125">
        <f t="shared" si="6"/>
        <v>5880</v>
      </c>
      <c r="M11" s="126">
        <f t="shared" si="2"/>
        <v>9.6343893482896042E-2</v>
      </c>
      <c r="N11" s="125">
        <f t="shared" si="3"/>
        <v>4880</v>
      </c>
      <c r="O11" s="127">
        <f t="shared" si="4"/>
        <v>7.9958877584444338E-2</v>
      </c>
      <c r="P11" s="128">
        <v>700</v>
      </c>
      <c r="Q11" s="129">
        <v>300</v>
      </c>
      <c r="R11" s="238" t="s">
        <v>508</v>
      </c>
    </row>
    <row r="12" spans="2:18" x14ac:dyDescent="0.25">
      <c r="B12" s="182" t="s">
        <v>506</v>
      </c>
      <c r="C12" s="451"/>
      <c r="D12" s="106" t="s">
        <v>54</v>
      </c>
      <c r="E12" s="107" t="s">
        <v>39</v>
      </c>
      <c r="F12" s="414">
        <v>27</v>
      </c>
      <c r="G12" s="109">
        <f t="shared" si="0"/>
        <v>290.62558080000002</v>
      </c>
      <c r="H12" s="110">
        <f t="shared" si="7"/>
        <v>61031.371968000007</v>
      </c>
      <c r="I12" s="111" t="s">
        <v>40</v>
      </c>
      <c r="J12" s="110">
        <f t="shared" si="1"/>
        <v>14640</v>
      </c>
      <c r="K12" s="110">
        <v>490</v>
      </c>
      <c r="L12" s="110">
        <f t="shared" si="6"/>
        <v>5880</v>
      </c>
      <c r="M12" s="112">
        <f t="shared" si="2"/>
        <v>9.6343893482896042E-2</v>
      </c>
      <c r="N12" s="110">
        <f t="shared" si="3"/>
        <v>4880</v>
      </c>
      <c r="O12" s="113">
        <f t="shared" si="4"/>
        <v>7.9958877584444338E-2</v>
      </c>
      <c r="P12" s="114">
        <v>700</v>
      </c>
      <c r="Q12" s="115">
        <v>300</v>
      </c>
      <c r="R12" s="238" t="s">
        <v>508</v>
      </c>
    </row>
    <row r="13" spans="2:18" s="208" customFormat="1" x14ac:dyDescent="0.25">
      <c r="B13" s="52"/>
      <c r="C13" s="205"/>
      <c r="D13" s="185" t="s">
        <v>36</v>
      </c>
      <c r="E13" s="244" t="s">
        <v>518</v>
      </c>
      <c r="F13" s="243">
        <f>SUM(F3:F12)</f>
        <v>303</v>
      </c>
      <c r="G13" s="186">
        <f>SUM(G3:G12)</f>
        <v>3261.4648512000008</v>
      </c>
      <c r="H13" s="187">
        <f>SUM(H3:H12)</f>
        <v>695930.51747839991</v>
      </c>
      <c r="I13" s="188"/>
      <c r="J13" s="187">
        <f>SUM(J3:J12)</f>
        <v>167100</v>
      </c>
      <c r="K13" s="187"/>
      <c r="L13" s="187">
        <f>SUM(L3:L12)</f>
        <v>65700</v>
      </c>
      <c r="M13" s="241">
        <f t="shared" si="2"/>
        <v>9.4405976386915919E-2</v>
      </c>
      <c r="N13" s="187">
        <f>SUM(N3:N12)</f>
        <v>55700</v>
      </c>
      <c r="O13" s="242">
        <f t="shared" si="4"/>
        <v>8.0036725795300107E-2</v>
      </c>
      <c r="P13" s="206"/>
      <c r="Q13" s="15"/>
      <c r="R13" s="207"/>
    </row>
    <row r="14" spans="2:18" s="208" customFormat="1" x14ac:dyDescent="0.25">
      <c r="B14" s="52"/>
      <c r="C14" s="205"/>
      <c r="D14" s="185"/>
      <c r="E14" s="244" t="s">
        <v>513</v>
      </c>
      <c r="F14" s="243"/>
      <c r="G14" s="186"/>
      <c r="H14" s="187"/>
      <c r="I14" s="188"/>
      <c r="J14" s="187"/>
      <c r="K14" s="187"/>
      <c r="L14" s="187"/>
      <c r="M14" s="241"/>
      <c r="N14" s="187"/>
      <c r="O14" s="242"/>
      <c r="P14" s="206"/>
      <c r="Q14" s="15"/>
      <c r="R14" s="207"/>
    </row>
    <row r="15" spans="2:18" x14ac:dyDescent="0.25">
      <c r="B15" s="182" t="s">
        <v>506</v>
      </c>
      <c r="C15" s="452" t="s">
        <v>510</v>
      </c>
      <c r="D15" s="130" t="s">
        <v>110</v>
      </c>
      <c r="E15" s="133" t="s">
        <v>39</v>
      </c>
      <c r="F15" s="134">
        <v>25</v>
      </c>
      <c r="G15" s="135">
        <f t="shared" si="0"/>
        <v>269.09775999999999</v>
      </c>
      <c r="H15" s="136">
        <f>G15*220</f>
        <v>59201.5072</v>
      </c>
      <c r="I15" s="137" t="s">
        <v>40</v>
      </c>
      <c r="J15" s="138">
        <f>N15*3</f>
        <v>14280</v>
      </c>
      <c r="K15" s="139">
        <v>480</v>
      </c>
      <c r="L15" s="139">
        <f t="shared" si="6"/>
        <v>5760</v>
      </c>
      <c r="M15" s="140">
        <f>L15/H15</f>
        <v>9.729482022376619E-2</v>
      </c>
      <c r="N15" s="139">
        <f>L15-(P15+Q15)</f>
        <v>4760</v>
      </c>
      <c r="O15" s="141">
        <f>N15/H15</f>
        <v>8.0403358379362341E-2</v>
      </c>
      <c r="P15" s="142">
        <v>700</v>
      </c>
      <c r="Q15" s="143">
        <v>300</v>
      </c>
      <c r="R15" s="238" t="s">
        <v>508</v>
      </c>
    </row>
    <row r="16" spans="2:18" x14ac:dyDescent="0.25">
      <c r="B16" s="171" t="s">
        <v>506</v>
      </c>
      <c r="C16" s="453"/>
      <c r="D16" s="106" t="s">
        <v>111</v>
      </c>
      <c r="E16" s="107" t="s">
        <v>39</v>
      </c>
      <c r="F16" s="144">
        <v>25</v>
      </c>
      <c r="G16" s="145">
        <f t="shared" si="0"/>
        <v>269.09775999999999</v>
      </c>
      <c r="H16" s="136">
        <f>G16*220</f>
        <v>59201.5072</v>
      </c>
      <c r="I16" s="111" t="s">
        <v>40</v>
      </c>
      <c r="J16" s="117">
        <f>N16*3</f>
        <v>14280</v>
      </c>
      <c r="K16" s="110">
        <v>480</v>
      </c>
      <c r="L16" s="110">
        <f t="shared" si="6"/>
        <v>5760</v>
      </c>
      <c r="M16" s="112">
        <f>L16/H16</f>
        <v>9.729482022376619E-2</v>
      </c>
      <c r="N16" s="110">
        <f t="shared" ref="N16:N78" si="8">L16-(P16+Q16)</f>
        <v>4760</v>
      </c>
      <c r="O16" s="113">
        <f>N16/H16</f>
        <v>8.0403358379362341E-2</v>
      </c>
      <c r="P16" s="114">
        <v>700</v>
      </c>
      <c r="Q16" s="115">
        <v>300</v>
      </c>
      <c r="R16" s="238" t="s">
        <v>508</v>
      </c>
    </row>
    <row r="17" spans="2:18" x14ac:dyDescent="0.25">
      <c r="B17" s="171" t="s">
        <v>506</v>
      </c>
      <c r="C17" s="453"/>
      <c r="D17" s="106" t="s">
        <v>112</v>
      </c>
      <c r="E17" s="107" t="s">
        <v>39</v>
      </c>
      <c r="F17" s="144">
        <v>25</v>
      </c>
      <c r="G17" s="145">
        <f t="shared" si="0"/>
        <v>269.09775999999999</v>
      </c>
      <c r="H17" s="136">
        <f>G17*220</f>
        <v>59201.5072</v>
      </c>
      <c r="I17" s="111" t="s">
        <v>40</v>
      </c>
      <c r="J17" s="117">
        <f t="shared" ref="J17:J78" si="9">N17*3</f>
        <v>14280</v>
      </c>
      <c r="K17" s="110">
        <v>480</v>
      </c>
      <c r="L17" s="110">
        <f t="shared" si="6"/>
        <v>5760</v>
      </c>
      <c r="M17" s="112">
        <f t="shared" ref="M17:M78" si="10">L17/H17</f>
        <v>9.729482022376619E-2</v>
      </c>
      <c r="N17" s="110">
        <f t="shared" si="8"/>
        <v>4760</v>
      </c>
      <c r="O17" s="113">
        <f t="shared" ref="O17:O78" si="11">N17/H17</f>
        <v>8.0403358379362341E-2</v>
      </c>
      <c r="P17" s="114">
        <v>700</v>
      </c>
      <c r="Q17" s="115">
        <v>300</v>
      </c>
      <c r="R17" s="238" t="s">
        <v>508</v>
      </c>
    </row>
    <row r="18" spans="2:18" x14ac:dyDescent="0.25">
      <c r="B18" s="171" t="s">
        <v>506</v>
      </c>
      <c r="C18" s="453"/>
      <c r="D18" s="146" t="s">
        <v>113</v>
      </c>
      <c r="E18" s="147" t="s">
        <v>114</v>
      </c>
      <c r="F18" s="108">
        <v>31</v>
      </c>
      <c r="G18" s="109">
        <f t="shared" si="0"/>
        <v>333.68122240000002</v>
      </c>
      <c r="H18" s="116">
        <f t="shared" ref="H18:H19" si="12">G18*210+I18</f>
        <v>80073.056704000002</v>
      </c>
      <c r="I18" s="111">
        <v>10000</v>
      </c>
      <c r="J18" s="117">
        <f t="shared" si="9"/>
        <v>19320</v>
      </c>
      <c r="K18" s="110">
        <v>620</v>
      </c>
      <c r="L18" s="110">
        <f t="shared" si="6"/>
        <v>7440</v>
      </c>
      <c r="M18" s="112">
        <f t="shared" si="10"/>
        <v>9.2915149068217587E-2</v>
      </c>
      <c r="N18" s="110">
        <f t="shared" si="8"/>
        <v>6440</v>
      </c>
      <c r="O18" s="113">
        <f t="shared" si="11"/>
        <v>8.0426553763349631E-2</v>
      </c>
      <c r="P18" s="114">
        <v>700</v>
      </c>
      <c r="Q18" s="115">
        <v>300</v>
      </c>
      <c r="R18" s="238" t="s">
        <v>508</v>
      </c>
    </row>
    <row r="19" spans="2:18" x14ac:dyDescent="0.25">
      <c r="B19" s="171" t="s">
        <v>506</v>
      </c>
      <c r="C19" s="453"/>
      <c r="D19" s="148" t="s">
        <v>122</v>
      </c>
      <c r="E19" s="149" t="s">
        <v>114</v>
      </c>
      <c r="F19" s="108">
        <v>30</v>
      </c>
      <c r="G19" s="109">
        <f t="shared" si="0"/>
        <v>322.91731200000004</v>
      </c>
      <c r="H19" s="116">
        <f t="shared" si="12"/>
        <v>77812.635520000011</v>
      </c>
      <c r="I19" s="150">
        <v>10000</v>
      </c>
      <c r="J19" s="117">
        <f t="shared" si="9"/>
        <v>18600</v>
      </c>
      <c r="K19" s="110">
        <v>600</v>
      </c>
      <c r="L19" s="110">
        <f t="shared" si="6"/>
        <v>7200</v>
      </c>
      <c r="M19" s="112">
        <f t="shared" si="10"/>
        <v>9.2529959329669537E-2</v>
      </c>
      <c r="N19" s="110">
        <f t="shared" si="8"/>
        <v>6200</v>
      </c>
      <c r="O19" s="113">
        <f t="shared" si="11"/>
        <v>7.9678576089437653E-2</v>
      </c>
      <c r="P19" s="114">
        <v>700</v>
      </c>
      <c r="Q19" s="115">
        <v>300</v>
      </c>
      <c r="R19" s="238" t="s">
        <v>508</v>
      </c>
    </row>
    <row r="20" spans="2:18" x14ac:dyDescent="0.25">
      <c r="B20" s="171" t="s">
        <v>506</v>
      </c>
      <c r="C20" s="453"/>
      <c r="D20" s="148" t="s">
        <v>123</v>
      </c>
      <c r="E20" s="118" t="s">
        <v>39</v>
      </c>
      <c r="F20" s="108">
        <v>25</v>
      </c>
      <c r="G20" s="109">
        <f t="shared" si="0"/>
        <v>269.09775999999999</v>
      </c>
      <c r="H20" s="136">
        <f>G20*220</f>
        <v>59201.5072</v>
      </c>
      <c r="I20" s="111" t="s">
        <v>40</v>
      </c>
      <c r="J20" s="117">
        <f t="shared" si="9"/>
        <v>14280</v>
      </c>
      <c r="K20" s="110">
        <v>480</v>
      </c>
      <c r="L20" s="110">
        <f t="shared" si="6"/>
        <v>5760</v>
      </c>
      <c r="M20" s="112">
        <f t="shared" si="10"/>
        <v>9.729482022376619E-2</v>
      </c>
      <c r="N20" s="110">
        <f t="shared" si="8"/>
        <v>4760</v>
      </c>
      <c r="O20" s="113">
        <f t="shared" si="11"/>
        <v>8.0403358379362341E-2</v>
      </c>
      <c r="P20" s="114">
        <v>700</v>
      </c>
      <c r="Q20" s="115">
        <v>300</v>
      </c>
      <c r="R20" s="238" t="s">
        <v>508</v>
      </c>
    </row>
    <row r="21" spans="2:18" x14ac:dyDescent="0.25">
      <c r="B21" s="171" t="s">
        <v>506</v>
      </c>
      <c r="C21" s="453"/>
      <c r="D21" s="148" t="s">
        <v>124</v>
      </c>
      <c r="E21" s="118" t="s">
        <v>39</v>
      </c>
      <c r="F21" s="108">
        <v>25</v>
      </c>
      <c r="G21" s="109">
        <f t="shared" si="0"/>
        <v>269.09775999999999</v>
      </c>
      <c r="H21" s="136">
        <f>G21*220</f>
        <v>59201.5072</v>
      </c>
      <c r="I21" s="111" t="s">
        <v>40</v>
      </c>
      <c r="J21" s="117">
        <f t="shared" si="9"/>
        <v>14280</v>
      </c>
      <c r="K21" s="110">
        <v>480</v>
      </c>
      <c r="L21" s="110">
        <f t="shared" si="6"/>
        <v>5760</v>
      </c>
      <c r="M21" s="112">
        <f t="shared" si="10"/>
        <v>9.729482022376619E-2</v>
      </c>
      <c r="N21" s="110">
        <f t="shared" si="8"/>
        <v>4760</v>
      </c>
      <c r="O21" s="113">
        <f t="shared" si="11"/>
        <v>8.0403358379362341E-2</v>
      </c>
      <c r="P21" s="114">
        <v>700</v>
      </c>
      <c r="Q21" s="115">
        <v>300</v>
      </c>
      <c r="R21" s="238" t="s">
        <v>508</v>
      </c>
    </row>
    <row r="22" spans="2:18" x14ac:dyDescent="0.25">
      <c r="B22" s="171" t="s">
        <v>506</v>
      </c>
      <c r="C22" s="453"/>
      <c r="D22" s="148" t="s">
        <v>150</v>
      </c>
      <c r="E22" s="118" t="s">
        <v>39</v>
      </c>
      <c r="F22" s="108">
        <v>26</v>
      </c>
      <c r="G22" s="109">
        <f t="shared" si="0"/>
        <v>279.86167039999998</v>
      </c>
      <c r="H22" s="136">
        <f t="shared" ref="H22:H54" si="13">G22*220</f>
        <v>61569.567487999993</v>
      </c>
      <c r="I22" s="111" t="s">
        <v>40</v>
      </c>
      <c r="J22" s="117">
        <f t="shared" si="9"/>
        <v>14820</v>
      </c>
      <c r="K22" s="110">
        <v>495</v>
      </c>
      <c r="L22" s="110">
        <f t="shared" si="6"/>
        <v>5940</v>
      </c>
      <c r="M22" s="112">
        <f t="shared" si="10"/>
        <v>9.647623399592202E-2</v>
      </c>
      <c r="N22" s="110">
        <f t="shared" si="8"/>
        <v>4940</v>
      </c>
      <c r="O22" s="113">
        <f t="shared" si="11"/>
        <v>8.0234443760918317E-2</v>
      </c>
      <c r="P22" s="114">
        <v>700</v>
      </c>
      <c r="Q22" s="115">
        <v>300</v>
      </c>
      <c r="R22" s="238" t="s">
        <v>508</v>
      </c>
    </row>
    <row r="23" spans="2:18" x14ac:dyDescent="0.25">
      <c r="B23" s="171" t="s">
        <v>506</v>
      </c>
      <c r="C23" s="453"/>
      <c r="D23" s="148" t="s">
        <v>151</v>
      </c>
      <c r="E23" s="118" t="s">
        <v>39</v>
      </c>
      <c r="F23" s="108">
        <v>26</v>
      </c>
      <c r="G23" s="109">
        <f t="shared" si="0"/>
        <v>279.86167039999998</v>
      </c>
      <c r="H23" s="136">
        <f t="shared" si="13"/>
        <v>61569.567487999993</v>
      </c>
      <c r="I23" s="111" t="s">
        <v>40</v>
      </c>
      <c r="J23" s="117">
        <f t="shared" si="9"/>
        <v>14820</v>
      </c>
      <c r="K23" s="110">
        <v>495</v>
      </c>
      <c r="L23" s="110">
        <f t="shared" si="6"/>
        <v>5940</v>
      </c>
      <c r="M23" s="112">
        <f t="shared" si="10"/>
        <v>9.647623399592202E-2</v>
      </c>
      <c r="N23" s="110">
        <f t="shared" si="8"/>
        <v>4940</v>
      </c>
      <c r="O23" s="113">
        <f t="shared" si="11"/>
        <v>8.0234443760918317E-2</v>
      </c>
      <c r="P23" s="114">
        <v>700</v>
      </c>
      <c r="Q23" s="115">
        <v>300</v>
      </c>
      <c r="R23" s="238" t="s">
        <v>508</v>
      </c>
    </row>
    <row r="24" spans="2:18" x14ac:dyDescent="0.25">
      <c r="B24" s="171" t="s">
        <v>506</v>
      </c>
      <c r="C24" s="453"/>
      <c r="D24" s="148" t="s">
        <v>152</v>
      </c>
      <c r="E24" s="118" t="s">
        <v>39</v>
      </c>
      <c r="F24" s="108">
        <v>26</v>
      </c>
      <c r="G24" s="109">
        <f t="shared" si="0"/>
        <v>279.86167039999998</v>
      </c>
      <c r="H24" s="136">
        <f t="shared" si="13"/>
        <v>61569.567487999993</v>
      </c>
      <c r="I24" s="111" t="s">
        <v>40</v>
      </c>
      <c r="J24" s="117">
        <f t="shared" si="9"/>
        <v>14820</v>
      </c>
      <c r="K24" s="110">
        <v>495</v>
      </c>
      <c r="L24" s="110">
        <f t="shared" si="6"/>
        <v>5940</v>
      </c>
      <c r="M24" s="112">
        <f t="shared" si="10"/>
        <v>9.647623399592202E-2</v>
      </c>
      <c r="N24" s="110">
        <f t="shared" si="8"/>
        <v>4940</v>
      </c>
      <c r="O24" s="113">
        <f t="shared" si="11"/>
        <v>8.0234443760918317E-2</v>
      </c>
      <c r="P24" s="114">
        <v>700</v>
      </c>
      <c r="Q24" s="115">
        <v>300</v>
      </c>
      <c r="R24" s="238" t="s">
        <v>508</v>
      </c>
    </row>
    <row r="25" spans="2:18" x14ac:dyDescent="0.25">
      <c r="B25" s="171" t="s">
        <v>506</v>
      </c>
      <c r="C25" s="453"/>
      <c r="D25" s="148" t="s">
        <v>153</v>
      </c>
      <c r="E25" s="118" t="s">
        <v>39</v>
      </c>
      <c r="F25" s="108">
        <v>26</v>
      </c>
      <c r="G25" s="109">
        <f t="shared" si="0"/>
        <v>279.86167039999998</v>
      </c>
      <c r="H25" s="136">
        <f t="shared" si="13"/>
        <v>61569.567487999993</v>
      </c>
      <c r="I25" s="111" t="s">
        <v>40</v>
      </c>
      <c r="J25" s="117">
        <f t="shared" si="9"/>
        <v>14820</v>
      </c>
      <c r="K25" s="110">
        <v>495</v>
      </c>
      <c r="L25" s="110">
        <f t="shared" si="6"/>
        <v>5940</v>
      </c>
      <c r="M25" s="112">
        <f t="shared" si="10"/>
        <v>9.647623399592202E-2</v>
      </c>
      <c r="N25" s="110">
        <f t="shared" si="8"/>
        <v>4940</v>
      </c>
      <c r="O25" s="113">
        <f t="shared" si="11"/>
        <v>8.0234443760918317E-2</v>
      </c>
      <c r="P25" s="114">
        <v>700</v>
      </c>
      <c r="Q25" s="115">
        <v>300</v>
      </c>
      <c r="R25" s="238" t="s">
        <v>508</v>
      </c>
    </row>
    <row r="26" spans="2:18" x14ac:dyDescent="0.25">
      <c r="B26" s="171" t="s">
        <v>506</v>
      </c>
      <c r="C26" s="453"/>
      <c r="D26" s="148" t="s">
        <v>154</v>
      </c>
      <c r="E26" s="118" t="s">
        <v>39</v>
      </c>
      <c r="F26" s="108">
        <v>23</v>
      </c>
      <c r="G26" s="109">
        <f t="shared" si="0"/>
        <v>247.56993920000002</v>
      </c>
      <c r="H26" s="136">
        <f t="shared" si="13"/>
        <v>54465.386624000006</v>
      </c>
      <c r="I26" s="111" t="s">
        <v>40</v>
      </c>
      <c r="J26" s="117">
        <f t="shared" si="9"/>
        <v>13020</v>
      </c>
      <c r="K26" s="110">
        <v>445</v>
      </c>
      <c r="L26" s="110">
        <f t="shared" si="6"/>
        <v>5340</v>
      </c>
      <c r="M26" s="112">
        <f t="shared" si="10"/>
        <v>9.8043919835996265E-2</v>
      </c>
      <c r="N26" s="110">
        <f t="shared" si="8"/>
        <v>4340</v>
      </c>
      <c r="O26" s="113">
        <f t="shared" si="11"/>
        <v>7.9683635222513816E-2</v>
      </c>
      <c r="P26" s="114">
        <v>700</v>
      </c>
      <c r="Q26" s="115">
        <v>300</v>
      </c>
      <c r="R26" s="238" t="s">
        <v>508</v>
      </c>
    </row>
    <row r="27" spans="2:18" x14ac:dyDescent="0.25">
      <c r="B27" s="171" t="s">
        <v>506</v>
      </c>
      <c r="C27" s="453"/>
      <c r="D27" s="148" t="s">
        <v>155</v>
      </c>
      <c r="E27" s="118" t="s">
        <v>39</v>
      </c>
      <c r="F27" s="108">
        <v>26</v>
      </c>
      <c r="G27" s="109">
        <f t="shared" si="0"/>
        <v>279.86167039999998</v>
      </c>
      <c r="H27" s="136">
        <f t="shared" si="13"/>
        <v>61569.567487999993</v>
      </c>
      <c r="I27" s="111" t="s">
        <v>40</v>
      </c>
      <c r="J27" s="117">
        <f t="shared" si="9"/>
        <v>14820</v>
      </c>
      <c r="K27" s="110">
        <v>495</v>
      </c>
      <c r="L27" s="110">
        <f t="shared" si="6"/>
        <v>5940</v>
      </c>
      <c r="M27" s="112">
        <f t="shared" si="10"/>
        <v>9.647623399592202E-2</v>
      </c>
      <c r="N27" s="110">
        <f t="shared" si="8"/>
        <v>4940</v>
      </c>
      <c r="O27" s="113">
        <f t="shared" si="11"/>
        <v>8.0234443760918317E-2</v>
      </c>
      <c r="P27" s="114">
        <v>700</v>
      </c>
      <c r="Q27" s="115">
        <v>300</v>
      </c>
      <c r="R27" s="238" t="s">
        <v>508</v>
      </c>
    </row>
    <row r="28" spans="2:18" x14ac:dyDescent="0.25">
      <c r="B28" s="171" t="s">
        <v>506</v>
      </c>
      <c r="C28" s="453"/>
      <c r="D28" s="148" t="s">
        <v>156</v>
      </c>
      <c r="E28" s="118" t="s">
        <v>39</v>
      </c>
      <c r="F28" s="108">
        <v>26</v>
      </c>
      <c r="G28" s="109">
        <f t="shared" si="0"/>
        <v>279.86167039999998</v>
      </c>
      <c r="H28" s="136">
        <f t="shared" si="13"/>
        <v>61569.567487999993</v>
      </c>
      <c r="I28" s="111" t="s">
        <v>40</v>
      </c>
      <c r="J28" s="117">
        <f t="shared" si="9"/>
        <v>14820</v>
      </c>
      <c r="K28" s="110">
        <v>495</v>
      </c>
      <c r="L28" s="110">
        <f t="shared" si="6"/>
        <v>5940</v>
      </c>
      <c r="M28" s="112">
        <f t="shared" si="10"/>
        <v>9.647623399592202E-2</v>
      </c>
      <c r="N28" s="110">
        <f t="shared" si="8"/>
        <v>4940</v>
      </c>
      <c r="O28" s="113">
        <f t="shared" si="11"/>
        <v>8.0234443760918317E-2</v>
      </c>
      <c r="P28" s="114">
        <v>700</v>
      </c>
      <c r="Q28" s="115">
        <v>300</v>
      </c>
      <c r="R28" s="238" t="s">
        <v>508</v>
      </c>
    </row>
    <row r="29" spans="2:18" x14ac:dyDescent="0.25">
      <c r="B29" s="171" t="s">
        <v>506</v>
      </c>
      <c r="C29" s="453"/>
      <c r="D29" s="148" t="s">
        <v>157</v>
      </c>
      <c r="E29" s="118" t="s">
        <v>39</v>
      </c>
      <c r="F29" s="108">
        <v>26</v>
      </c>
      <c r="G29" s="109">
        <f t="shared" si="0"/>
        <v>279.86167039999998</v>
      </c>
      <c r="H29" s="136">
        <f t="shared" si="13"/>
        <v>61569.567487999993</v>
      </c>
      <c r="I29" s="111" t="s">
        <v>40</v>
      </c>
      <c r="J29" s="117">
        <f t="shared" si="9"/>
        <v>14820</v>
      </c>
      <c r="K29" s="110">
        <v>495</v>
      </c>
      <c r="L29" s="110">
        <f t="shared" si="6"/>
        <v>5940</v>
      </c>
      <c r="M29" s="112">
        <f t="shared" si="10"/>
        <v>9.647623399592202E-2</v>
      </c>
      <c r="N29" s="110">
        <f t="shared" si="8"/>
        <v>4940</v>
      </c>
      <c r="O29" s="113">
        <f t="shared" si="11"/>
        <v>8.0234443760918317E-2</v>
      </c>
      <c r="P29" s="114">
        <v>700</v>
      </c>
      <c r="Q29" s="115">
        <v>300</v>
      </c>
      <c r="R29" s="238" t="s">
        <v>508</v>
      </c>
    </row>
    <row r="30" spans="2:18" x14ac:dyDescent="0.25">
      <c r="B30" s="171" t="s">
        <v>506</v>
      </c>
      <c r="C30" s="453"/>
      <c r="D30" s="148" t="s">
        <v>158</v>
      </c>
      <c r="E30" s="118" t="s">
        <v>39</v>
      </c>
      <c r="F30" s="108">
        <v>26</v>
      </c>
      <c r="G30" s="109">
        <f t="shared" si="0"/>
        <v>279.86167039999998</v>
      </c>
      <c r="H30" s="136">
        <f t="shared" si="13"/>
        <v>61569.567487999993</v>
      </c>
      <c r="I30" s="111" t="s">
        <v>40</v>
      </c>
      <c r="J30" s="117">
        <f t="shared" si="9"/>
        <v>14820</v>
      </c>
      <c r="K30" s="110">
        <v>495</v>
      </c>
      <c r="L30" s="110">
        <f t="shared" si="6"/>
        <v>5940</v>
      </c>
      <c r="M30" s="112">
        <f t="shared" si="10"/>
        <v>9.647623399592202E-2</v>
      </c>
      <c r="N30" s="110">
        <f t="shared" si="8"/>
        <v>4940</v>
      </c>
      <c r="O30" s="113">
        <f t="shared" si="11"/>
        <v>8.0234443760918317E-2</v>
      </c>
      <c r="P30" s="114">
        <v>700</v>
      </c>
      <c r="Q30" s="115">
        <v>300</v>
      </c>
      <c r="R30" s="238" t="s">
        <v>508</v>
      </c>
    </row>
    <row r="31" spans="2:18" x14ac:dyDescent="0.25">
      <c r="B31" s="171" t="s">
        <v>506</v>
      </c>
      <c r="C31" s="453"/>
      <c r="D31" s="148" t="s">
        <v>159</v>
      </c>
      <c r="E31" s="118" t="s">
        <v>39</v>
      </c>
      <c r="F31" s="108">
        <v>26</v>
      </c>
      <c r="G31" s="109">
        <f t="shared" si="0"/>
        <v>279.86167039999998</v>
      </c>
      <c r="H31" s="136">
        <f t="shared" si="13"/>
        <v>61569.567487999993</v>
      </c>
      <c r="I31" s="111" t="s">
        <v>40</v>
      </c>
      <c r="J31" s="117">
        <f t="shared" si="9"/>
        <v>14820</v>
      </c>
      <c r="K31" s="110">
        <v>495</v>
      </c>
      <c r="L31" s="110">
        <f t="shared" si="6"/>
        <v>5940</v>
      </c>
      <c r="M31" s="112">
        <f t="shared" si="10"/>
        <v>9.647623399592202E-2</v>
      </c>
      <c r="N31" s="110">
        <f t="shared" si="8"/>
        <v>4940</v>
      </c>
      <c r="O31" s="113">
        <f t="shared" si="11"/>
        <v>8.0234443760918317E-2</v>
      </c>
      <c r="P31" s="114">
        <v>700</v>
      </c>
      <c r="Q31" s="115">
        <v>300</v>
      </c>
      <c r="R31" s="238" t="s">
        <v>508</v>
      </c>
    </row>
    <row r="32" spans="2:18" x14ac:dyDescent="0.25">
      <c r="B32" s="171" t="s">
        <v>506</v>
      </c>
      <c r="C32" s="453"/>
      <c r="D32" s="148" t="s">
        <v>160</v>
      </c>
      <c r="E32" s="149" t="s">
        <v>114</v>
      </c>
      <c r="F32" s="108">
        <v>35</v>
      </c>
      <c r="G32" s="109">
        <f t="shared" si="0"/>
        <v>376.73686400000003</v>
      </c>
      <c r="H32" s="116">
        <f>G32*205+I32</f>
        <v>87231.057120000012</v>
      </c>
      <c r="I32" s="150">
        <v>10000</v>
      </c>
      <c r="J32" s="117">
        <f t="shared" si="9"/>
        <v>20940</v>
      </c>
      <c r="K32" s="110">
        <v>665</v>
      </c>
      <c r="L32" s="110">
        <f t="shared" si="6"/>
        <v>7980</v>
      </c>
      <c r="M32" s="112">
        <f t="shared" si="10"/>
        <v>9.1481179564547266E-2</v>
      </c>
      <c r="N32" s="110">
        <f t="shared" si="8"/>
        <v>6980</v>
      </c>
      <c r="O32" s="113">
        <f t="shared" si="11"/>
        <v>8.0017372601571421E-2</v>
      </c>
      <c r="P32" s="114">
        <v>700</v>
      </c>
      <c r="Q32" s="115">
        <v>300</v>
      </c>
      <c r="R32" s="238" t="s">
        <v>508</v>
      </c>
    </row>
    <row r="33" spans="2:18" x14ac:dyDescent="0.25">
      <c r="B33" s="171" t="s">
        <v>506</v>
      </c>
      <c r="C33" s="453"/>
      <c r="D33" s="148" t="s">
        <v>161</v>
      </c>
      <c r="E33" s="118" t="s">
        <v>39</v>
      </c>
      <c r="F33" s="108">
        <v>28</v>
      </c>
      <c r="G33" s="109">
        <f t="shared" si="0"/>
        <v>301.38949120000001</v>
      </c>
      <c r="H33" s="136">
        <f t="shared" si="13"/>
        <v>66305.688064000002</v>
      </c>
      <c r="I33" s="111" t="s">
        <v>40</v>
      </c>
      <c r="J33" s="117">
        <f t="shared" si="9"/>
        <v>15900</v>
      </c>
      <c r="K33" s="110">
        <v>525</v>
      </c>
      <c r="L33" s="110">
        <f t="shared" si="6"/>
        <v>6300</v>
      </c>
      <c r="M33" s="112">
        <f t="shared" si="10"/>
        <v>9.5014472874771674E-2</v>
      </c>
      <c r="N33" s="110">
        <f t="shared" si="8"/>
        <v>5300</v>
      </c>
      <c r="O33" s="113">
        <f t="shared" si="11"/>
        <v>7.99328105136968E-2</v>
      </c>
      <c r="P33" s="114">
        <v>700</v>
      </c>
      <c r="Q33" s="115">
        <v>300</v>
      </c>
      <c r="R33" s="238" t="s">
        <v>508</v>
      </c>
    </row>
    <row r="34" spans="2:18" x14ac:dyDescent="0.25">
      <c r="B34" s="171" t="s">
        <v>506</v>
      </c>
      <c r="C34" s="453"/>
      <c r="D34" s="148" t="s">
        <v>162</v>
      </c>
      <c r="E34" s="118" t="s">
        <v>39</v>
      </c>
      <c r="F34" s="108">
        <v>27</v>
      </c>
      <c r="G34" s="109">
        <f t="shared" si="0"/>
        <v>290.62558080000002</v>
      </c>
      <c r="H34" s="136">
        <f t="shared" si="13"/>
        <v>63937.627776000008</v>
      </c>
      <c r="I34" s="111" t="s">
        <v>40</v>
      </c>
      <c r="J34" s="117">
        <f t="shared" si="9"/>
        <v>15360</v>
      </c>
      <c r="K34" s="110">
        <v>510</v>
      </c>
      <c r="L34" s="110">
        <f t="shared" si="6"/>
        <v>6120</v>
      </c>
      <c r="M34" s="112">
        <f t="shared" si="10"/>
        <v>9.5718283784955158E-2</v>
      </c>
      <c r="N34" s="110">
        <f t="shared" si="8"/>
        <v>5120</v>
      </c>
      <c r="O34" s="113">
        <f t="shared" si="11"/>
        <v>8.0078041336433078E-2</v>
      </c>
      <c r="P34" s="114">
        <v>700</v>
      </c>
      <c r="Q34" s="115">
        <v>300</v>
      </c>
      <c r="R34" s="238" t="s">
        <v>508</v>
      </c>
    </row>
    <row r="35" spans="2:18" x14ac:dyDescent="0.25">
      <c r="B35" s="171" t="s">
        <v>506</v>
      </c>
      <c r="C35" s="453"/>
      <c r="D35" s="148" t="s">
        <v>163</v>
      </c>
      <c r="E35" s="118" t="s">
        <v>39</v>
      </c>
      <c r="F35" s="108">
        <v>27</v>
      </c>
      <c r="G35" s="109">
        <f t="shared" si="0"/>
        <v>290.62558080000002</v>
      </c>
      <c r="H35" s="136">
        <f t="shared" si="13"/>
        <v>63937.627776000008</v>
      </c>
      <c r="I35" s="111" t="s">
        <v>40</v>
      </c>
      <c r="J35" s="117">
        <f t="shared" si="9"/>
        <v>15360</v>
      </c>
      <c r="K35" s="110">
        <v>510</v>
      </c>
      <c r="L35" s="110">
        <f t="shared" si="6"/>
        <v>6120</v>
      </c>
      <c r="M35" s="112">
        <f t="shared" si="10"/>
        <v>9.5718283784955158E-2</v>
      </c>
      <c r="N35" s="110">
        <f t="shared" si="8"/>
        <v>5120</v>
      </c>
      <c r="O35" s="113">
        <f t="shared" si="11"/>
        <v>8.0078041336433078E-2</v>
      </c>
      <c r="P35" s="114">
        <v>700</v>
      </c>
      <c r="Q35" s="115">
        <v>300</v>
      </c>
      <c r="R35" s="238" t="s">
        <v>508</v>
      </c>
    </row>
    <row r="36" spans="2:18" x14ac:dyDescent="0.25">
      <c r="B36" s="171" t="s">
        <v>506</v>
      </c>
      <c r="C36" s="453"/>
      <c r="D36" s="148" t="s">
        <v>164</v>
      </c>
      <c r="E36" s="118" t="s">
        <v>39</v>
      </c>
      <c r="F36" s="108">
        <v>27</v>
      </c>
      <c r="G36" s="109">
        <f t="shared" si="0"/>
        <v>290.62558080000002</v>
      </c>
      <c r="H36" s="136">
        <f t="shared" si="13"/>
        <v>63937.627776000008</v>
      </c>
      <c r="I36" s="111" t="s">
        <v>40</v>
      </c>
      <c r="J36" s="117">
        <f t="shared" si="9"/>
        <v>15360</v>
      </c>
      <c r="K36" s="110">
        <v>510</v>
      </c>
      <c r="L36" s="110">
        <f t="shared" si="6"/>
        <v>6120</v>
      </c>
      <c r="M36" s="112">
        <f t="shared" si="10"/>
        <v>9.5718283784955158E-2</v>
      </c>
      <c r="N36" s="110">
        <f t="shared" si="8"/>
        <v>5120</v>
      </c>
      <c r="O36" s="113">
        <f t="shared" si="11"/>
        <v>8.0078041336433078E-2</v>
      </c>
      <c r="P36" s="114">
        <v>700</v>
      </c>
      <c r="Q36" s="115">
        <v>300</v>
      </c>
      <c r="R36" s="238" t="s">
        <v>508</v>
      </c>
    </row>
    <row r="37" spans="2:18" x14ac:dyDescent="0.25">
      <c r="B37" s="171" t="s">
        <v>506</v>
      </c>
      <c r="C37" s="453"/>
      <c r="D37" s="148" t="s">
        <v>165</v>
      </c>
      <c r="E37" s="118" t="s">
        <v>39</v>
      </c>
      <c r="F37" s="108">
        <v>27</v>
      </c>
      <c r="G37" s="109">
        <f t="shared" si="0"/>
        <v>290.62558080000002</v>
      </c>
      <c r="H37" s="136">
        <f t="shared" si="13"/>
        <v>63937.627776000008</v>
      </c>
      <c r="I37" s="111" t="s">
        <v>40</v>
      </c>
      <c r="J37" s="117">
        <f t="shared" si="9"/>
        <v>15360</v>
      </c>
      <c r="K37" s="110">
        <v>510</v>
      </c>
      <c r="L37" s="110">
        <f t="shared" si="6"/>
        <v>6120</v>
      </c>
      <c r="M37" s="112">
        <f t="shared" si="10"/>
        <v>9.5718283784955158E-2</v>
      </c>
      <c r="N37" s="110">
        <f t="shared" si="8"/>
        <v>5120</v>
      </c>
      <c r="O37" s="113">
        <f t="shared" si="11"/>
        <v>8.0078041336433078E-2</v>
      </c>
      <c r="P37" s="114">
        <v>700</v>
      </c>
      <c r="Q37" s="115">
        <v>300</v>
      </c>
      <c r="R37" s="238" t="s">
        <v>508</v>
      </c>
    </row>
    <row r="38" spans="2:18" x14ac:dyDescent="0.25">
      <c r="B38" s="171" t="s">
        <v>506</v>
      </c>
      <c r="C38" s="453"/>
      <c r="D38" s="148" t="s">
        <v>166</v>
      </c>
      <c r="E38" s="118" t="s">
        <v>39</v>
      </c>
      <c r="F38" s="108">
        <v>27</v>
      </c>
      <c r="G38" s="109">
        <f t="shared" si="0"/>
        <v>290.62558080000002</v>
      </c>
      <c r="H38" s="136">
        <f t="shared" si="13"/>
        <v>63937.627776000008</v>
      </c>
      <c r="I38" s="111" t="s">
        <v>40</v>
      </c>
      <c r="J38" s="117">
        <f t="shared" si="9"/>
        <v>15360</v>
      </c>
      <c r="K38" s="110">
        <v>510</v>
      </c>
      <c r="L38" s="110">
        <f t="shared" si="6"/>
        <v>6120</v>
      </c>
      <c r="M38" s="112">
        <f t="shared" si="10"/>
        <v>9.5718283784955158E-2</v>
      </c>
      <c r="N38" s="110">
        <f t="shared" si="8"/>
        <v>5120</v>
      </c>
      <c r="O38" s="113">
        <f t="shared" si="11"/>
        <v>8.0078041336433078E-2</v>
      </c>
      <c r="P38" s="114">
        <v>700</v>
      </c>
      <c r="Q38" s="115">
        <v>300</v>
      </c>
      <c r="R38" s="238" t="s">
        <v>508</v>
      </c>
    </row>
    <row r="39" spans="2:18" x14ac:dyDescent="0.25">
      <c r="B39" s="171" t="s">
        <v>506</v>
      </c>
      <c r="C39" s="453"/>
      <c r="D39" s="148" t="s">
        <v>167</v>
      </c>
      <c r="E39" s="118" t="s">
        <v>39</v>
      </c>
      <c r="F39" s="108">
        <v>26</v>
      </c>
      <c r="G39" s="109">
        <f t="shared" si="0"/>
        <v>279.86167039999998</v>
      </c>
      <c r="H39" s="136">
        <f t="shared" si="13"/>
        <v>61569.567487999993</v>
      </c>
      <c r="I39" s="111" t="s">
        <v>40</v>
      </c>
      <c r="J39" s="117">
        <f t="shared" si="9"/>
        <v>14820</v>
      </c>
      <c r="K39" s="110">
        <v>495</v>
      </c>
      <c r="L39" s="110">
        <f t="shared" si="6"/>
        <v>5940</v>
      </c>
      <c r="M39" s="112">
        <f t="shared" si="10"/>
        <v>9.647623399592202E-2</v>
      </c>
      <c r="N39" s="110">
        <f t="shared" si="8"/>
        <v>4940</v>
      </c>
      <c r="O39" s="113">
        <f t="shared" si="11"/>
        <v>8.0234443760918317E-2</v>
      </c>
      <c r="P39" s="114">
        <v>700</v>
      </c>
      <c r="Q39" s="115">
        <v>300</v>
      </c>
      <c r="R39" s="238" t="s">
        <v>508</v>
      </c>
    </row>
    <row r="40" spans="2:18" x14ac:dyDescent="0.25">
      <c r="B40" s="171" t="s">
        <v>506</v>
      </c>
      <c r="C40" s="453"/>
      <c r="D40" s="148" t="s">
        <v>168</v>
      </c>
      <c r="E40" s="118" t="s">
        <v>39</v>
      </c>
      <c r="F40" s="108">
        <v>21</v>
      </c>
      <c r="G40" s="109">
        <f t="shared" si="0"/>
        <v>226.04211839999999</v>
      </c>
      <c r="H40" s="136">
        <f t="shared" si="13"/>
        <v>49729.266047999998</v>
      </c>
      <c r="I40" s="111" t="s">
        <v>40</v>
      </c>
      <c r="J40" s="117">
        <f t="shared" si="9"/>
        <v>11940</v>
      </c>
      <c r="K40" s="110">
        <v>415</v>
      </c>
      <c r="L40" s="110">
        <f t="shared" si="6"/>
        <v>4980</v>
      </c>
      <c r="M40" s="112">
        <f t="shared" si="10"/>
        <v>0.10014223807753714</v>
      </c>
      <c r="N40" s="110">
        <f t="shared" si="8"/>
        <v>3980</v>
      </c>
      <c r="O40" s="113">
        <f t="shared" si="11"/>
        <v>8.0033354929437306E-2</v>
      </c>
      <c r="P40" s="114">
        <v>700</v>
      </c>
      <c r="Q40" s="115">
        <v>300</v>
      </c>
      <c r="R40" s="238" t="s">
        <v>508</v>
      </c>
    </row>
    <row r="41" spans="2:18" x14ac:dyDescent="0.25">
      <c r="B41" s="171" t="s">
        <v>506</v>
      </c>
      <c r="C41" s="453"/>
      <c r="D41" s="148" t="s">
        <v>169</v>
      </c>
      <c r="E41" s="118" t="s">
        <v>39</v>
      </c>
      <c r="F41" s="108">
        <v>27</v>
      </c>
      <c r="G41" s="109">
        <f t="shared" si="0"/>
        <v>290.62558080000002</v>
      </c>
      <c r="H41" s="136">
        <f t="shared" si="13"/>
        <v>63937.627776000008</v>
      </c>
      <c r="I41" s="111" t="s">
        <v>40</v>
      </c>
      <c r="J41" s="117">
        <f t="shared" si="9"/>
        <v>15360</v>
      </c>
      <c r="K41" s="110">
        <v>510</v>
      </c>
      <c r="L41" s="110">
        <f t="shared" si="6"/>
        <v>6120</v>
      </c>
      <c r="M41" s="112">
        <f t="shared" si="10"/>
        <v>9.5718283784955158E-2</v>
      </c>
      <c r="N41" s="110">
        <f t="shared" si="8"/>
        <v>5120</v>
      </c>
      <c r="O41" s="113">
        <f t="shared" si="11"/>
        <v>8.0078041336433078E-2</v>
      </c>
      <c r="P41" s="114">
        <v>700</v>
      </c>
      <c r="Q41" s="115">
        <v>300</v>
      </c>
      <c r="R41" s="238" t="s">
        <v>508</v>
      </c>
    </row>
    <row r="42" spans="2:18" x14ac:dyDescent="0.25">
      <c r="B42" s="171" t="s">
        <v>506</v>
      </c>
      <c r="C42" s="453"/>
      <c r="D42" s="148" t="s">
        <v>170</v>
      </c>
      <c r="E42" s="118" t="s">
        <v>39</v>
      </c>
      <c r="F42" s="108">
        <v>27</v>
      </c>
      <c r="G42" s="109">
        <f t="shared" si="0"/>
        <v>290.62558080000002</v>
      </c>
      <c r="H42" s="136">
        <f t="shared" si="13"/>
        <v>63937.627776000008</v>
      </c>
      <c r="I42" s="111" t="s">
        <v>40</v>
      </c>
      <c r="J42" s="117">
        <f t="shared" si="9"/>
        <v>15360</v>
      </c>
      <c r="K42" s="110">
        <v>510</v>
      </c>
      <c r="L42" s="110">
        <f t="shared" si="6"/>
        <v>6120</v>
      </c>
      <c r="M42" s="112">
        <f t="shared" si="10"/>
        <v>9.5718283784955158E-2</v>
      </c>
      <c r="N42" s="110">
        <f t="shared" si="8"/>
        <v>5120</v>
      </c>
      <c r="O42" s="113">
        <f t="shared" si="11"/>
        <v>8.0078041336433078E-2</v>
      </c>
      <c r="P42" s="114">
        <v>700</v>
      </c>
      <c r="Q42" s="115">
        <v>300</v>
      </c>
      <c r="R42" s="238" t="s">
        <v>508</v>
      </c>
    </row>
    <row r="43" spans="2:18" x14ac:dyDescent="0.25">
      <c r="B43" s="173" t="s">
        <v>506</v>
      </c>
      <c r="C43" s="453"/>
      <c r="D43" s="151" t="s">
        <v>171</v>
      </c>
      <c r="E43" s="120" t="s">
        <v>39</v>
      </c>
      <c r="F43" s="152">
        <v>27</v>
      </c>
      <c r="G43" s="121">
        <f t="shared" si="0"/>
        <v>290.62558080000002</v>
      </c>
      <c r="H43" s="153">
        <f t="shared" si="13"/>
        <v>63937.627776000008</v>
      </c>
      <c r="I43" s="123" t="s">
        <v>40</v>
      </c>
      <c r="J43" s="124">
        <f t="shared" si="9"/>
        <v>15360</v>
      </c>
      <c r="K43" s="125">
        <v>510</v>
      </c>
      <c r="L43" s="125">
        <f t="shared" si="6"/>
        <v>6120</v>
      </c>
      <c r="M43" s="126">
        <f t="shared" si="10"/>
        <v>9.5718283784955158E-2</v>
      </c>
      <c r="N43" s="125">
        <f t="shared" si="8"/>
        <v>5120</v>
      </c>
      <c r="O43" s="127">
        <f t="shared" si="11"/>
        <v>8.0078041336433078E-2</v>
      </c>
      <c r="P43" s="128">
        <v>700</v>
      </c>
      <c r="Q43" s="129">
        <v>300</v>
      </c>
      <c r="R43" s="238" t="s">
        <v>508</v>
      </c>
    </row>
    <row r="44" spans="2:18" x14ac:dyDescent="0.25">
      <c r="B44" s="182" t="s">
        <v>506</v>
      </c>
      <c r="C44" s="454"/>
      <c r="D44" s="106" t="s">
        <v>172</v>
      </c>
      <c r="E44" s="107" t="s">
        <v>39</v>
      </c>
      <c r="F44" s="108">
        <v>27</v>
      </c>
      <c r="G44" s="109">
        <f t="shared" si="0"/>
        <v>290.62558080000002</v>
      </c>
      <c r="H44" s="110">
        <f t="shared" si="13"/>
        <v>63937.627776000008</v>
      </c>
      <c r="I44" s="111" t="s">
        <v>40</v>
      </c>
      <c r="J44" s="110">
        <f t="shared" si="9"/>
        <v>15360</v>
      </c>
      <c r="K44" s="110">
        <v>510</v>
      </c>
      <c r="L44" s="110">
        <f t="shared" si="6"/>
        <v>6120</v>
      </c>
      <c r="M44" s="112">
        <f t="shared" si="10"/>
        <v>9.5718283784955158E-2</v>
      </c>
      <c r="N44" s="110">
        <f t="shared" si="8"/>
        <v>5120</v>
      </c>
      <c r="O44" s="113">
        <f t="shared" si="11"/>
        <v>8.0078041336433078E-2</v>
      </c>
      <c r="P44" s="114">
        <v>700</v>
      </c>
      <c r="Q44" s="115">
        <v>300</v>
      </c>
      <c r="R44" s="238" t="s">
        <v>508</v>
      </c>
    </row>
    <row r="45" spans="2:18" s="208" customFormat="1" x14ac:dyDescent="0.25">
      <c r="B45" s="52"/>
      <c r="C45" s="205"/>
      <c r="D45" s="185" t="s">
        <v>60</v>
      </c>
      <c r="E45" s="244" t="s">
        <v>519</v>
      </c>
      <c r="F45" s="243">
        <f>SUM(F15:F44)</f>
        <v>796</v>
      </c>
      <c r="G45" s="186">
        <f>SUM(G15:G44)</f>
        <v>8568.072678399998</v>
      </c>
      <c r="H45" s="187">
        <f>SUM(H15:H44)</f>
        <v>1902758.9509439999</v>
      </c>
      <c r="I45" s="188"/>
      <c r="J45" s="187">
        <f>SUM(J15:J44)</f>
        <v>457560</v>
      </c>
      <c r="K45" s="187"/>
      <c r="L45" s="187">
        <f>SUM(L15:L44)</f>
        <v>182520</v>
      </c>
      <c r="M45" s="241">
        <f t="shared" si="10"/>
        <v>9.5923868816619087E-2</v>
      </c>
      <c r="N45" s="187">
        <f>SUM(N15:N44)</f>
        <v>152520</v>
      </c>
      <c r="O45" s="242">
        <f t="shared" si="11"/>
        <v>8.0157289458200429E-2</v>
      </c>
      <c r="P45" s="206"/>
      <c r="Q45" s="15"/>
      <c r="R45" s="207"/>
    </row>
    <row r="46" spans="2:18" s="208" customFormat="1" x14ac:dyDescent="0.25">
      <c r="B46" s="52"/>
      <c r="C46" s="205"/>
      <c r="D46" s="185"/>
      <c r="E46" s="244" t="s">
        <v>511</v>
      </c>
      <c r="F46" s="243"/>
      <c r="G46" s="186"/>
      <c r="H46" s="187"/>
      <c r="I46" s="188"/>
      <c r="J46" s="187"/>
      <c r="K46" s="187"/>
      <c r="L46" s="187"/>
      <c r="M46" s="241"/>
      <c r="N46" s="187"/>
      <c r="O46" s="242"/>
      <c r="P46" s="206"/>
      <c r="Q46" s="15"/>
      <c r="R46" s="207"/>
    </row>
    <row r="47" spans="2:18" x14ac:dyDescent="0.25">
      <c r="B47" s="182" t="s">
        <v>506</v>
      </c>
      <c r="C47" s="451" t="s">
        <v>512</v>
      </c>
      <c r="D47" s="93" t="s">
        <v>251</v>
      </c>
      <c r="E47" s="80" t="s">
        <v>39</v>
      </c>
      <c r="F47" s="94">
        <v>23</v>
      </c>
      <c r="G47" s="70">
        <f t="shared" si="0"/>
        <v>247.56993920000002</v>
      </c>
      <c r="H47" s="73">
        <f t="shared" si="13"/>
        <v>54465.386624000006</v>
      </c>
      <c r="I47" s="255" t="s">
        <v>40</v>
      </c>
      <c r="J47" s="73">
        <f t="shared" si="9"/>
        <v>13920</v>
      </c>
      <c r="K47" s="73">
        <v>470</v>
      </c>
      <c r="L47" s="73">
        <f t="shared" si="6"/>
        <v>5640</v>
      </c>
      <c r="M47" s="74">
        <f t="shared" si="10"/>
        <v>0.103552005220041</v>
      </c>
      <c r="N47" s="73">
        <f t="shared" si="8"/>
        <v>4640</v>
      </c>
      <c r="O47" s="75">
        <f t="shared" si="11"/>
        <v>8.5191720606558552E-2</v>
      </c>
      <c r="P47" s="76">
        <v>700</v>
      </c>
      <c r="Q47" s="77">
        <v>300</v>
      </c>
      <c r="R47" s="203" t="s">
        <v>509</v>
      </c>
    </row>
    <row r="48" spans="2:18" x14ac:dyDescent="0.25">
      <c r="B48" s="174" t="s">
        <v>506</v>
      </c>
      <c r="C48" s="450"/>
      <c r="D48" s="55" t="s">
        <v>252</v>
      </c>
      <c r="E48" s="178" t="s">
        <v>39</v>
      </c>
      <c r="F48" s="57">
        <v>25</v>
      </c>
      <c r="G48" s="58">
        <f t="shared" si="0"/>
        <v>269.09775999999999</v>
      </c>
      <c r="H48" s="59">
        <f t="shared" si="13"/>
        <v>59201.5072</v>
      </c>
      <c r="I48" s="60" t="s">
        <v>40</v>
      </c>
      <c r="J48" s="61">
        <f t="shared" si="9"/>
        <v>14280</v>
      </c>
      <c r="K48" s="62">
        <v>480</v>
      </c>
      <c r="L48" s="62">
        <f t="shared" si="6"/>
        <v>5760</v>
      </c>
      <c r="M48" s="63">
        <f t="shared" si="10"/>
        <v>9.729482022376619E-2</v>
      </c>
      <c r="N48" s="62">
        <f t="shared" si="8"/>
        <v>4760</v>
      </c>
      <c r="O48" s="64">
        <f t="shared" si="11"/>
        <v>8.0403358379362341E-2</v>
      </c>
      <c r="P48" s="65">
        <v>700</v>
      </c>
      <c r="Q48" s="66">
        <v>300</v>
      </c>
      <c r="R48" s="203" t="s">
        <v>509</v>
      </c>
    </row>
    <row r="49" spans="2:18" x14ac:dyDescent="0.25">
      <c r="B49" s="171" t="s">
        <v>506</v>
      </c>
      <c r="C49" s="450"/>
      <c r="D49" s="67" t="s">
        <v>253</v>
      </c>
      <c r="E49" s="80" t="s">
        <v>39</v>
      </c>
      <c r="F49" s="69">
        <v>25</v>
      </c>
      <c r="G49" s="70">
        <f t="shared" si="0"/>
        <v>269.09775999999999</v>
      </c>
      <c r="H49" s="59">
        <f t="shared" si="13"/>
        <v>59201.5072</v>
      </c>
      <c r="I49" s="71" t="s">
        <v>40</v>
      </c>
      <c r="J49" s="72">
        <f t="shared" si="9"/>
        <v>14280</v>
      </c>
      <c r="K49" s="73">
        <v>480</v>
      </c>
      <c r="L49" s="73">
        <f t="shared" si="6"/>
        <v>5760</v>
      </c>
      <c r="M49" s="74">
        <f t="shared" si="10"/>
        <v>9.729482022376619E-2</v>
      </c>
      <c r="N49" s="73">
        <f t="shared" si="8"/>
        <v>4760</v>
      </c>
      <c r="O49" s="75">
        <f t="shared" si="11"/>
        <v>8.0403358379362341E-2</v>
      </c>
      <c r="P49" s="76">
        <v>700</v>
      </c>
      <c r="Q49" s="77">
        <v>300</v>
      </c>
      <c r="R49" s="203" t="s">
        <v>509</v>
      </c>
    </row>
    <row r="50" spans="2:18" x14ac:dyDescent="0.25">
      <c r="B50" s="171" t="s">
        <v>506</v>
      </c>
      <c r="C50" s="450"/>
      <c r="D50" s="67" t="s">
        <v>254</v>
      </c>
      <c r="E50" s="80" t="s">
        <v>39</v>
      </c>
      <c r="F50" s="69">
        <v>25</v>
      </c>
      <c r="G50" s="70">
        <f t="shared" si="0"/>
        <v>269.09775999999999</v>
      </c>
      <c r="H50" s="59">
        <f t="shared" si="13"/>
        <v>59201.5072</v>
      </c>
      <c r="I50" s="71" t="s">
        <v>40</v>
      </c>
      <c r="J50" s="72">
        <f t="shared" si="9"/>
        <v>14280</v>
      </c>
      <c r="K50" s="73">
        <v>480</v>
      </c>
      <c r="L50" s="73">
        <f t="shared" si="6"/>
        <v>5760</v>
      </c>
      <c r="M50" s="74">
        <f t="shared" si="10"/>
        <v>9.729482022376619E-2</v>
      </c>
      <c r="N50" s="73">
        <f t="shared" si="8"/>
        <v>4760</v>
      </c>
      <c r="O50" s="75">
        <f t="shared" si="11"/>
        <v>8.0403358379362341E-2</v>
      </c>
      <c r="P50" s="76">
        <v>700</v>
      </c>
      <c r="Q50" s="77">
        <v>300</v>
      </c>
      <c r="R50" s="203" t="s">
        <v>509</v>
      </c>
    </row>
    <row r="51" spans="2:18" x14ac:dyDescent="0.25">
      <c r="B51" s="171" t="s">
        <v>506</v>
      </c>
      <c r="C51" s="450"/>
      <c r="D51" s="67" t="s">
        <v>255</v>
      </c>
      <c r="E51" s="80" t="s">
        <v>39</v>
      </c>
      <c r="F51" s="69">
        <v>25</v>
      </c>
      <c r="G51" s="70">
        <f t="shared" si="0"/>
        <v>269.09775999999999</v>
      </c>
      <c r="H51" s="59">
        <f t="shared" si="13"/>
        <v>59201.5072</v>
      </c>
      <c r="I51" s="71" t="s">
        <v>40</v>
      </c>
      <c r="J51" s="72">
        <f t="shared" si="9"/>
        <v>14280</v>
      </c>
      <c r="K51" s="73">
        <v>480</v>
      </c>
      <c r="L51" s="73">
        <f t="shared" si="6"/>
        <v>5760</v>
      </c>
      <c r="M51" s="74">
        <f t="shared" si="10"/>
        <v>9.729482022376619E-2</v>
      </c>
      <c r="N51" s="73">
        <f t="shared" si="8"/>
        <v>4760</v>
      </c>
      <c r="O51" s="75">
        <f t="shared" si="11"/>
        <v>8.0403358379362341E-2</v>
      </c>
      <c r="P51" s="76">
        <v>700</v>
      </c>
      <c r="Q51" s="77">
        <v>300</v>
      </c>
      <c r="R51" s="203" t="s">
        <v>509</v>
      </c>
    </row>
    <row r="52" spans="2:18" x14ac:dyDescent="0.25">
      <c r="B52" s="171" t="s">
        <v>506</v>
      </c>
      <c r="C52" s="450"/>
      <c r="D52" s="67" t="s">
        <v>256</v>
      </c>
      <c r="E52" s="80" t="s">
        <v>39</v>
      </c>
      <c r="F52" s="69">
        <v>25</v>
      </c>
      <c r="G52" s="70">
        <f t="shared" si="0"/>
        <v>269.09775999999999</v>
      </c>
      <c r="H52" s="59">
        <f t="shared" si="13"/>
        <v>59201.5072</v>
      </c>
      <c r="I52" s="71" t="s">
        <v>40</v>
      </c>
      <c r="J52" s="72">
        <f t="shared" si="9"/>
        <v>14280</v>
      </c>
      <c r="K52" s="73">
        <v>480</v>
      </c>
      <c r="L52" s="73">
        <f t="shared" si="6"/>
        <v>5760</v>
      </c>
      <c r="M52" s="74">
        <f t="shared" si="10"/>
        <v>9.729482022376619E-2</v>
      </c>
      <c r="N52" s="73">
        <f t="shared" si="8"/>
        <v>4760</v>
      </c>
      <c r="O52" s="75">
        <f t="shared" si="11"/>
        <v>8.0403358379362341E-2</v>
      </c>
      <c r="P52" s="76">
        <v>700</v>
      </c>
      <c r="Q52" s="77">
        <v>300</v>
      </c>
      <c r="R52" s="203" t="s">
        <v>509</v>
      </c>
    </row>
    <row r="53" spans="2:18" x14ac:dyDescent="0.25">
      <c r="B53" s="171" t="s">
        <v>506</v>
      </c>
      <c r="C53" s="450"/>
      <c r="D53" s="67" t="s">
        <v>257</v>
      </c>
      <c r="E53" s="80" t="s">
        <v>39</v>
      </c>
      <c r="F53" s="69">
        <v>25</v>
      </c>
      <c r="G53" s="70">
        <f t="shared" si="0"/>
        <v>269.09775999999999</v>
      </c>
      <c r="H53" s="59">
        <f t="shared" si="13"/>
        <v>59201.5072</v>
      </c>
      <c r="I53" s="71" t="s">
        <v>40</v>
      </c>
      <c r="J53" s="72">
        <f t="shared" si="9"/>
        <v>14280</v>
      </c>
      <c r="K53" s="73">
        <v>480</v>
      </c>
      <c r="L53" s="73">
        <f t="shared" si="6"/>
        <v>5760</v>
      </c>
      <c r="M53" s="74">
        <f t="shared" si="10"/>
        <v>9.729482022376619E-2</v>
      </c>
      <c r="N53" s="73">
        <f t="shared" si="8"/>
        <v>4760</v>
      </c>
      <c r="O53" s="75">
        <f t="shared" si="11"/>
        <v>8.0403358379362341E-2</v>
      </c>
      <c r="P53" s="76">
        <v>700</v>
      </c>
      <c r="Q53" s="77">
        <v>300</v>
      </c>
      <c r="R53" s="203" t="s">
        <v>509</v>
      </c>
    </row>
    <row r="54" spans="2:18" x14ac:dyDescent="0.25">
      <c r="B54" s="171" t="s">
        <v>506</v>
      </c>
      <c r="C54" s="450"/>
      <c r="D54" s="67" t="s">
        <v>258</v>
      </c>
      <c r="E54" s="80" t="s">
        <v>39</v>
      </c>
      <c r="F54" s="69">
        <v>25</v>
      </c>
      <c r="G54" s="70">
        <f t="shared" si="0"/>
        <v>269.09775999999999</v>
      </c>
      <c r="H54" s="59">
        <f t="shared" si="13"/>
        <v>59201.5072</v>
      </c>
      <c r="I54" s="71" t="s">
        <v>40</v>
      </c>
      <c r="J54" s="72">
        <f t="shared" si="9"/>
        <v>14280</v>
      </c>
      <c r="K54" s="73">
        <v>480</v>
      </c>
      <c r="L54" s="73">
        <f t="shared" si="6"/>
        <v>5760</v>
      </c>
      <c r="M54" s="74">
        <f t="shared" si="10"/>
        <v>9.729482022376619E-2</v>
      </c>
      <c r="N54" s="73">
        <f t="shared" si="8"/>
        <v>4760</v>
      </c>
      <c r="O54" s="75">
        <f t="shared" si="11"/>
        <v>8.0403358379362341E-2</v>
      </c>
      <c r="P54" s="76">
        <v>700</v>
      </c>
      <c r="Q54" s="77">
        <v>300</v>
      </c>
      <c r="R54" s="203" t="s">
        <v>509</v>
      </c>
    </row>
    <row r="55" spans="2:18" x14ac:dyDescent="0.25">
      <c r="B55" s="171" t="s">
        <v>506</v>
      </c>
      <c r="C55" s="450"/>
      <c r="D55" s="67" t="s">
        <v>259</v>
      </c>
      <c r="E55" s="68" t="s">
        <v>114</v>
      </c>
      <c r="F55" s="69">
        <v>30</v>
      </c>
      <c r="G55" s="70">
        <f t="shared" si="0"/>
        <v>322.91731200000004</v>
      </c>
      <c r="H55" s="78">
        <f>G55*210+I55</f>
        <v>77812.635520000011</v>
      </c>
      <c r="I55" s="79">
        <v>10000</v>
      </c>
      <c r="J55" s="72">
        <f t="shared" si="9"/>
        <v>18600</v>
      </c>
      <c r="K55" s="73">
        <v>600</v>
      </c>
      <c r="L55" s="73">
        <f t="shared" si="6"/>
        <v>7200</v>
      </c>
      <c r="M55" s="74">
        <f t="shared" si="10"/>
        <v>9.2529959329669537E-2</v>
      </c>
      <c r="N55" s="73">
        <f t="shared" si="8"/>
        <v>6200</v>
      </c>
      <c r="O55" s="75">
        <f t="shared" si="11"/>
        <v>7.9678576089437653E-2</v>
      </c>
      <c r="P55" s="76">
        <v>700</v>
      </c>
      <c r="Q55" s="77">
        <v>300</v>
      </c>
      <c r="R55" s="203" t="s">
        <v>509</v>
      </c>
    </row>
    <row r="56" spans="2:18" x14ac:dyDescent="0.25">
      <c r="B56" s="171" t="s">
        <v>506</v>
      </c>
      <c r="C56" s="450"/>
      <c r="D56" s="67" t="s">
        <v>276</v>
      </c>
      <c r="E56" s="80" t="s">
        <v>39</v>
      </c>
      <c r="F56" s="69">
        <v>26</v>
      </c>
      <c r="G56" s="70">
        <f t="shared" si="0"/>
        <v>279.86167039999998</v>
      </c>
      <c r="H56" s="59">
        <f t="shared" ref="H56:H65" si="14">G56*220</f>
        <v>61569.567487999993</v>
      </c>
      <c r="I56" s="71" t="s">
        <v>40</v>
      </c>
      <c r="J56" s="72">
        <f t="shared" si="9"/>
        <v>14820</v>
      </c>
      <c r="K56" s="73">
        <v>495</v>
      </c>
      <c r="L56" s="73">
        <f t="shared" si="6"/>
        <v>5940</v>
      </c>
      <c r="M56" s="74">
        <f t="shared" si="10"/>
        <v>9.647623399592202E-2</v>
      </c>
      <c r="N56" s="73">
        <f t="shared" si="8"/>
        <v>4940</v>
      </c>
      <c r="O56" s="75">
        <f t="shared" si="11"/>
        <v>8.0234443760918317E-2</v>
      </c>
      <c r="P56" s="76">
        <v>700</v>
      </c>
      <c r="Q56" s="77">
        <v>300</v>
      </c>
      <c r="R56" s="203" t="s">
        <v>509</v>
      </c>
    </row>
    <row r="57" spans="2:18" x14ac:dyDescent="0.25">
      <c r="B57" s="171" t="s">
        <v>506</v>
      </c>
      <c r="C57" s="450"/>
      <c r="D57" s="67" t="s">
        <v>277</v>
      </c>
      <c r="E57" s="80" t="s">
        <v>39</v>
      </c>
      <c r="F57" s="69">
        <v>26</v>
      </c>
      <c r="G57" s="70">
        <f t="shared" si="0"/>
        <v>279.86167039999998</v>
      </c>
      <c r="H57" s="59">
        <f t="shared" si="14"/>
        <v>61569.567487999993</v>
      </c>
      <c r="I57" s="71" t="s">
        <v>40</v>
      </c>
      <c r="J57" s="72">
        <f t="shared" si="9"/>
        <v>14820</v>
      </c>
      <c r="K57" s="73">
        <v>495</v>
      </c>
      <c r="L57" s="73">
        <f t="shared" si="6"/>
        <v>5940</v>
      </c>
      <c r="M57" s="74">
        <f t="shared" si="10"/>
        <v>9.647623399592202E-2</v>
      </c>
      <c r="N57" s="73">
        <f t="shared" si="8"/>
        <v>4940</v>
      </c>
      <c r="O57" s="75">
        <f t="shared" si="11"/>
        <v>8.0234443760918317E-2</v>
      </c>
      <c r="P57" s="76">
        <v>700</v>
      </c>
      <c r="Q57" s="77">
        <v>300</v>
      </c>
      <c r="R57" s="203" t="s">
        <v>509</v>
      </c>
    </row>
    <row r="58" spans="2:18" x14ac:dyDescent="0.25">
      <c r="B58" s="171" t="s">
        <v>506</v>
      </c>
      <c r="C58" s="450"/>
      <c r="D58" s="67" t="s">
        <v>278</v>
      </c>
      <c r="E58" s="80" t="s">
        <v>39</v>
      </c>
      <c r="F58" s="69">
        <v>26</v>
      </c>
      <c r="G58" s="70">
        <f t="shared" si="0"/>
        <v>279.86167039999998</v>
      </c>
      <c r="H58" s="59">
        <f t="shared" si="14"/>
        <v>61569.567487999993</v>
      </c>
      <c r="I58" s="71" t="s">
        <v>40</v>
      </c>
      <c r="J58" s="72">
        <f t="shared" si="9"/>
        <v>14820</v>
      </c>
      <c r="K58" s="73">
        <v>495</v>
      </c>
      <c r="L58" s="73">
        <f t="shared" si="6"/>
        <v>5940</v>
      </c>
      <c r="M58" s="74">
        <f t="shared" si="10"/>
        <v>9.647623399592202E-2</v>
      </c>
      <c r="N58" s="73">
        <f t="shared" si="8"/>
        <v>4940</v>
      </c>
      <c r="O58" s="75">
        <f t="shared" si="11"/>
        <v>8.0234443760918317E-2</v>
      </c>
      <c r="P58" s="76">
        <v>700</v>
      </c>
      <c r="Q58" s="77">
        <v>300</v>
      </c>
      <c r="R58" s="203" t="s">
        <v>509</v>
      </c>
    </row>
    <row r="59" spans="2:18" x14ac:dyDescent="0.25">
      <c r="B59" s="171" t="s">
        <v>506</v>
      </c>
      <c r="C59" s="450"/>
      <c r="D59" s="67" t="s">
        <v>279</v>
      </c>
      <c r="E59" s="80" t="s">
        <v>39</v>
      </c>
      <c r="F59" s="69">
        <v>26</v>
      </c>
      <c r="G59" s="70">
        <f t="shared" si="0"/>
        <v>279.86167039999998</v>
      </c>
      <c r="H59" s="59">
        <f t="shared" si="14"/>
        <v>61569.567487999993</v>
      </c>
      <c r="I59" s="71" t="s">
        <v>40</v>
      </c>
      <c r="J59" s="72">
        <f t="shared" si="9"/>
        <v>14820</v>
      </c>
      <c r="K59" s="73">
        <v>495</v>
      </c>
      <c r="L59" s="73">
        <f t="shared" si="6"/>
        <v>5940</v>
      </c>
      <c r="M59" s="74">
        <f t="shared" si="10"/>
        <v>9.647623399592202E-2</v>
      </c>
      <c r="N59" s="73">
        <f t="shared" si="8"/>
        <v>4940</v>
      </c>
      <c r="O59" s="75">
        <f t="shared" si="11"/>
        <v>8.0234443760918317E-2</v>
      </c>
      <c r="P59" s="76">
        <v>700</v>
      </c>
      <c r="Q59" s="77">
        <v>300</v>
      </c>
      <c r="R59" s="203" t="s">
        <v>509</v>
      </c>
    </row>
    <row r="60" spans="2:18" x14ac:dyDescent="0.25">
      <c r="B60" s="171" t="s">
        <v>506</v>
      </c>
      <c r="C60" s="450"/>
      <c r="D60" s="67" t="s">
        <v>280</v>
      </c>
      <c r="E60" s="80" t="s">
        <v>39</v>
      </c>
      <c r="F60" s="69">
        <v>23</v>
      </c>
      <c r="G60" s="70">
        <f t="shared" si="0"/>
        <v>247.56993920000002</v>
      </c>
      <c r="H60" s="59">
        <f t="shared" si="14"/>
        <v>54465.386624000006</v>
      </c>
      <c r="I60" s="71" t="s">
        <v>40</v>
      </c>
      <c r="J60" s="72">
        <f t="shared" si="9"/>
        <v>13020</v>
      </c>
      <c r="K60" s="73">
        <v>445</v>
      </c>
      <c r="L60" s="73">
        <f t="shared" si="6"/>
        <v>5340</v>
      </c>
      <c r="M60" s="74">
        <f t="shared" si="10"/>
        <v>9.8043919835996265E-2</v>
      </c>
      <c r="N60" s="73">
        <f t="shared" si="8"/>
        <v>4340</v>
      </c>
      <c r="O60" s="75">
        <f t="shared" si="11"/>
        <v>7.9683635222513816E-2</v>
      </c>
      <c r="P60" s="76">
        <v>700</v>
      </c>
      <c r="Q60" s="77">
        <v>300</v>
      </c>
      <c r="R60" s="203" t="s">
        <v>509</v>
      </c>
    </row>
    <row r="61" spans="2:18" x14ac:dyDescent="0.25">
      <c r="B61" s="171" t="s">
        <v>506</v>
      </c>
      <c r="C61" s="450"/>
      <c r="D61" s="67" t="s">
        <v>281</v>
      </c>
      <c r="E61" s="80" t="s">
        <v>39</v>
      </c>
      <c r="F61" s="69">
        <v>26</v>
      </c>
      <c r="G61" s="70">
        <f t="shared" si="0"/>
        <v>279.86167039999998</v>
      </c>
      <c r="H61" s="59">
        <f t="shared" si="14"/>
        <v>61569.567487999993</v>
      </c>
      <c r="I61" s="71" t="s">
        <v>40</v>
      </c>
      <c r="J61" s="72">
        <f t="shared" si="9"/>
        <v>14820</v>
      </c>
      <c r="K61" s="73">
        <v>495</v>
      </c>
      <c r="L61" s="73">
        <f t="shared" si="6"/>
        <v>5940</v>
      </c>
      <c r="M61" s="74">
        <f t="shared" si="10"/>
        <v>9.647623399592202E-2</v>
      </c>
      <c r="N61" s="73">
        <f t="shared" si="8"/>
        <v>4940</v>
      </c>
      <c r="O61" s="75">
        <f t="shared" si="11"/>
        <v>8.0234443760918317E-2</v>
      </c>
      <c r="P61" s="76">
        <v>700</v>
      </c>
      <c r="Q61" s="77">
        <v>300</v>
      </c>
      <c r="R61" s="203" t="s">
        <v>509</v>
      </c>
    </row>
    <row r="62" spans="2:18" x14ac:dyDescent="0.25">
      <c r="B62" s="171" t="s">
        <v>506</v>
      </c>
      <c r="C62" s="450"/>
      <c r="D62" s="67" t="s">
        <v>282</v>
      </c>
      <c r="E62" s="80" t="s">
        <v>39</v>
      </c>
      <c r="F62" s="69">
        <v>26</v>
      </c>
      <c r="G62" s="70">
        <f t="shared" si="0"/>
        <v>279.86167039999998</v>
      </c>
      <c r="H62" s="59">
        <f t="shared" si="14"/>
        <v>61569.567487999993</v>
      </c>
      <c r="I62" s="71" t="s">
        <v>40</v>
      </c>
      <c r="J62" s="72">
        <f t="shared" si="9"/>
        <v>14820</v>
      </c>
      <c r="K62" s="73">
        <v>495</v>
      </c>
      <c r="L62" s="73">
        <f t="shared" si="6"/>
        <v>5940</v>
      </c>
      <c r="M62" s="74">
        <f t="shared" si="10"/>
        <v>9.647623399592202E-2</v>
      </c>
      <c r="N62" s="73">
        <f t="shared" si="8"/>
        <v>4940</v>
      </c>
      <c r="O62" s="75">
        <f t="shared" si="11"/>
        <v>8.0234443760918317E-2</v>
      </c>
      <c r="P62" s="76">
        <v>700</v>
      </c>
      <c r="Q62" s="77">
        <v>300</v>
      </c>
      <c r="R62" s="203" t="s">
        <v>509</v>
      </c>
    </row>
    <row r="63" spans="2:18" x14ac:dyDescent="0.25">
      <c r="B63" s="171" t="s">
        <v>506</v>
      </c>
      <c r="C63" s="450"/>
      <c r="D63" s="67" t="s">
        <v>283</v>
      </c>
      <c r="E63" s="80" t="s">
        <v>39</v>
      </c>
      <c r="F63" s="69">
        <v>26</v>
      </c>
      <c r="G63" s="70">
        <f t="shared" si="0"/>
        <v>279.86167039999998</v>
      </c>
      <c r="H63" s="59">
        <f t="shared" si="14"/>
        <v>61569.567487999993</v>
      </c>
      <c r="I63" s="71" t="s">
        <v>40</v>
      </c>
      <c r="J63" s="72">
        <f t="shared" si="9"/>
        <v>14820</v>
      </c>
      <c r="K63" s="73">
        <v>495</v>
      </c>
      <c r="L63" s="73">
        <f t="shared" si="6"/>
        <v>5940</v>
      </c>
      <c r="M63" s="74">
        <f t="shared" si="10"/>
        <v>9.647623399592202E-2</v>
      </c>
      <c r="N63" s="73">
        <f t="shared" si="8"/>
        <v>4940</v>
      </c>
      <c r="O63" s="75">
        <f t="shared" si="11"/>
        <v>8.0234443760918317E-2</v>
      </c>
      <c r="P63" s="76">
        <v>700</v>
      </c>
      <c r="Q63" s="77">
        <v>300</v>
      </c>
      <c r="R63" s="203" t="s">
        <v>509</v>
      </c>
    </row>
    <row r="64" spans="2:18" x14ac:dyDescent="0.25">
      <c r="B64" s="171" t="s">
        <v>506</v>
      </c>
      <c r="C64" s="450"/>
      <c r="D64" s="67" t="s">
        <v>284</v>
      </c>
      <c r="E64" s="80" t="s">
        <v>39</v>
      </c>
      <c r="F64" s="69">
        <v>26</v>
      </c>
      <c r="G64" s="70">
        <f t="shared" si="0"/>
        <v>279.86167039999998</v>
      </c>
      <c r="H64" s="59">
        <f t="shared" si="14"/>
        <v>61569.567487999993</v>
      </c>
      <c r="I64" s="71" t="s">
        <v>40</v>
      </c>
      <c r="J64" s="72">
        <f t="shared" si="9"/>
        <v>14820</v>
      </c>
      <c r="K64" s="73">
        <v>495</v>
      </c>
      <c r="L64" s="73">
        <f t="shared" si="6"/>
        <v>5940</v>
      </c>
      <c r="M64" s="74">
        <f t="shared" si="10"/>
        <v>9.647623399592202E-2</v>
      </c>
      <c r="N64" s="73">
        <f t="shared" si="8"/>
        <v>4940</v>
      </c>
      <c r="O64" s="75">
        <f t="shared" si="11"/>
        <v>8.0234443760918317E-2</v>
      </c>
      <c r="P64" s="76">
        <v>700</v>
      </c>
      <c r="Q64" s="77">
        <v>300</v>
      </c>
      <c r="R64" s="203" t="s">
        <v>509</v>
      </c>
    </row>
    <row r="65" spans="2:18" x14ac:dyDescent="0.25">
      <c r="B65" s="171" t="s">
        <v>506</v>
      </c>
      <c r="C65" s="450"/>
      <c r="D65" s="67" t="s">
        <v>285</v>
      </c>
      <c r="E65" s="80" t="s">
        <v>39</v>
      </c>
      <c r="F65" s="69">
        <v>26</v>
      </c>
      <c r="G65" s="70">
        <f t="shared" si="0"/>
        <v>279.86167039999998</v>
      </c>
      <c r="H65" s="59">
        <f t="shared" si="14"/>
        <v>61569.567487999993</v>
      </c>
      <c r="I65" s="71" t="s">
        <v>40</v>
      </c>
      <c r="J65" s="72">
        <f t="shared" si="9"/>
        <v>14820</v>
      </c>
      <c r="K65" s="73">
        <v>495</v>
      </c>
      <c r="L65" s="73">
        <f t="shared" si="6"/>
        <v>5940</v>
      </c>
      <c r="M65" s="74">
        <f t="shared" si="10"/>
        <v>9.647623399592202E-2</v>
      </c>
      <c r="N65" s="73">
        <f t="shared" si="8"/>
        <v>4940</v>
      </c>
      <c r="O65" s="75">
        <f t="shared" si="11"/>
        <v>8.0234443760918317E-2</v>
      </c>
      <c r="P65" s="76">
        <v>700</v>
      </c>
      <c r="Q65" s="77">
        <v>300</v>
      </c>
      <c r="R65" s="203" t="s">
        <v>509</v>
      </c>
    </row>
    <row r="66" spans="2:18" x14ac:dyDescent="0.25">
      <c r="B66" s="171" t="s">
        <v>506</v>
      </c>
      <c r="C66" s="450"/>
      <c r="D66" s="67" t="s">
        <v>286</v>
      </c>
      <c r="E66" s="68" t="s">
        <v>114</v>
      </c>
      <c r="F66" s="69">
        <v>35</v>
      </c>
      <c r="G66" s="70">
        <f t="shared" si="0"/>
        <v>376.73686400000003</v>
      </c>
      <c r="H66" s="78">
        <f>G66*208+I66</f>
        <v>88361.267712000001</v>
      </c>
      <c r="I66" s="79">
        <v>10000</v>
      </c>
      <c r="J66" s="72">
        <f t="shared" si="9"/>
        <v>21120</v>
      </c>
      <c r="K66" s="73">
        <v>670</v>
      </c>
      <c r="L66" s="73">
        <f t="shared" si="6"/>
        <v>8040</v>
      </c>
      <c r="M66" s="74">
        <f t="shared" si="10"/>
        <v>9.0990093376717346E-2</v>
      </c>
      <c r="N66" s="73">
        <f t="shared" si="8"/>
        <v>7040</v>
      </c>
      <c r="O66" s="75">
        <f t="shared" si="11"/>
        <v>7.9672917583593308E-2</v>
      </c>
      <c r="P66" s="76">
        <v>700</v>
      </c>
      <c r="Q66" s="77">
        <v>300</v>
      </c>
      <c r="R66" s="203" t="s">
        <v>509</v>
      </c>
    </row>
    <row r="67" spans="2:18" x14ac:dyDescent="0.25">
      <c r="B67" s="171" t="s">
        <v>506</v>
      </c>
      <c r="C67" s="450"/>
      <c r="D67" s="67" t="s">
        <v>287</v>
      </c>
      <c r="E67" s="80" t="s">
        <v>39</v>
      </c>
      <c r="F67" s="69">
        <v>28</v>
      </c>
      <c r="G67" s="70">
        <f t="shared" si="0"/>
        <v>301.38949120000001</v>
      </c>
      <c r="H67" s="78">
        <f>G67*210+I67</f>
        <v>73291.793151999998</v>
      </c>
      <c r="I67" s="79">
        <v>10000</v>
      </c>
      <c r="J67" s="72">
        <f t="shared" si="9"/>
        <v>17520</v>
      </c>
      <c r="K67" s="73">
        <v>570</v>
      </c>
      <c r="L67" s="73">
        <f t="shared" si="6"/>
        <v>6840</v>
      </c>
      <c r="M67" s="74">
        <f t="shared" si="10"/>
        <v>9.3325592209410266E-2</v>
      </c>
      <c r="N67" s="73">
        <f t="shared" si="8"/>
        <v>5840</v>
      </c>
      <c r="O67" s="75">
        <f t="shared" si="11"/>
        <v>7.968149978113391E-2</v>
      </c>
      <c r="P67" s="76">
        <v>700</v>
      </c>
      <c r="Q67" s="77">
        <v>300</v>
      </c>
      <c r="R67" s="203" t="s">
        <v>509</v>
      </c>
    </row>
    <row r="68" spans="2:18" x14ac:dyDescent="0.25">
      <c r="B68" s="171" t="s">
        <v>506</v>
      </c>
      <c r="C68" s="450"/>
      <c r="D68" s="67" t="s">
        <v>288</v>
      </c>
      <c r="E68" s="80" t="s">
        <v>39</v>
      </c>
      <c r="F68" s="69">
        <v>27</v>
      </c>
      <c r="G68" s="70">
        <f t="shared" si="0"/>
        <v>290.62558080000002</v>
      </c>
      <c r="H68" s="59">
        <f t="shared" ref="H68:H78" si="15">G68*220</f>
        <v>63937.627776000008</v>
      </c>
      <c r="I68" s="71" t="s">
        <v>40</v>
      </c>
      <c r="J68" s="72">
        <f t="shared" si="9"/>
        <v>15360</v>
      </c>
      <c r="K68" s="73">
        <v>510</v>
      </c>
      <c r="L68" s="73">
        <f t="shared" si="6"/>
        <v>6120</v>
      </c>
      <c r="M68" s="74">
        <f t="shared" si="10"/>
        <v>9.5718283784955158E-2</v>
      </c>
      <c r="N68" s="73">
        <f t="shared" si="8"/>
        <v>5120</v>
      </c>
      <c r="O68" s="75">
        <f t="shared" si="11"/>
        <v>8.0078041336433078E-2</v>
      </c>
      <c r="P68" s="76">
        <v>700</v>
      </c>
      <c r="Q68" s="77">
        <v>300</v>
      </c>
      <c r="R68" s="203" t="s">
        <v>509</v>
      </c>
    </row>
    <row r="69" spans="2:18" x14ac:dyDescent="0.25">
      <c r="B69" s="171" t="s">
        <v>506</v>
      </c>
      <c r="C69" s="450"/>
      <c r="D69" s="67" t="s">
        <v>289</v>
      </c>
      <c r="E69" s="80" t="s">
        <v>39</v>
      </c>
      <c r="F69" s="69">
        <v>27</v>
      </c>
      <c r="G69" s="70">
        <f t="shared" si="0"/>
        <v>290.62558080000002</v>
      </c>
      <c r="H69" s="59">
        <f t="shared" si="15"/>
        <v>63937.627776000008</v>
      </c>
      <c r="I69" s="71" t="s">
        <v>40</v>
      </c>
      <c r="J69" s="72">
        <f t="shared" si="9"/>
        <v>15360</v>
      </c>
      <c r="K69" s="73">
        <v>510</v>
      </c>
      <c r="L69" s="73">
        <f t="shared" si="6"/>
        <v>6120</v>
      </c>
      <c r="M69" s="74">
        <f t="shared" si="10"/>
        <v>9.5718283784955158E-2</v>
      </c>
      <c r="N69" s="73">
        <f t="shared" si="8"/>
        <v>5120</v>
      </c>
      <c r="O69" s="75">
        <f t="shared" si="11"/>
        <v>8.0078041336433078E-2</v>
      </c>
      <c r="P69" s="76">
        <v>700</v>
      </c>
      <c r="Q69" s="77">
        <v>300</v>
      </c>
      <c r="R69" s="203" t="s">
        <v>509</v>
      </c>
    </row>
    <row r="70" spans="2:18" x14ac:dyDescent="0.25">
      <c r="B70" s="171" t="s">
        <v>506</v>
      </c>
      <c r="C70" s="450"/>
      <c r="D70" s="67" t="s">
        <v>290</v>
      </c>
      <c r="E70" s="80" t="s">
        <v>39</v>
      </c>
      <c r="F70" s="69">
        <v>27</v>
      </c>
      <c r="G70" s="70">
        <f t="shared" si="0"/>
        <v>290.62558080000002</v>
      </c>
      <c r="H70" s="59">
        <f t="shared" si="15"/>
        <v>63937.627776000008</v>
      </c>
      <c r="I70" s="71" t="s">
        <v>40</v>
      </c>
      <c r="J70" s="72">
        <f t="shared" si="9"/>
        <v>15360</v>
      </c>
      <c r="K70" s="73">
        <v>510</v>
      </c>
      <c r="L70" s="73">
        <f t="shared" si="6"/>
        <v>6120</v>
      </c>
      <c r="M70" s="74">
        <f t="shared" si="10"/>
        <v>9.5718283784955158E-2</v>
      </c>
      <c r="N70" s="73">
        <f t="shared" si="8"/>
        <v>5120</v>
      </c>
      <c r="O70" s="75">
        <f t="shared" si="11"/>
        <v>8.0078041336433078E-2</v>
      </c>
      <c r="P70" s="76">
        <v>700</v>
      </c>
      <c r="Q70" s="77">
        <v>300</v>
      </c>
      <c r="R70" s="203" t="s">
        <v>509</v>
      </c>
    </row>
    <row r="71" spans="2:18" x14ac:dyDescent="0.25">
      <c r="B71" s="171" t="s">
        <v>506</v>
      </c>
      <c r="C71" s="450"/>
      <c r="D71" s="67" t="s">
        <v>291</v>
      </c>
      <c r="E71" s="80" t="s">
        <v>39</v>
      </c>
      <c r="F71" s="69">
        <v>27</v>
      </c>
      <c r="G71" s="70">
        <f t="shared" si="0"/>
        <v>290.62558080000002</v>
      </c>
      <c r="H71" s="59">
        <f t="shared" si="15"/>
        <v>63937.627776000008</v>
      </c>
      <c r="I71" s="71" t="s">
        <v>40</v>
      </c>
      <c r="J71" s="72">
        <f t="shared" si="9"/>
        <v>15360</v>
      </c>
      <c r="K71" s="73">
        <v>510</v>
      </c>
      <c r="L71" s="73">
        <f t="shared" si="6"/>
        <v>6120</v>
      </c>
      <c r="M71" s="74">
        <f t="shared" si="10"/>
        <v>9.5718283784955158E-2</v>
      </c>
      <c r="N71" s="73">
        <f t="shared" si="8"/>
        <v>5120</v>
      </c>
      <c r="O71" s="75">
        <f t="shared" si="11"/>
        <v>8.0078041336433078E-2</v>
      </c>
      <c r="P71" s="76">
        <v>700</v>
      </c>
      <c r="Q71" s="77">
        <v>300</v>
      </c>
      <c r="R71" s="203" t="s">
        <v>509</v>
      </c>
    </row>
    <row r="72" spans="2:18" x14ac:dyDescent="0.25">
      <c r="B72" s="171" t="s">
        <v>506</v>
      </c>
      <c r="C72" s="450"/>
      <c r="D72" s="67" t="s">
        <v>292</v>
      </c>
      <c r="E72" s="80" t="s">
        <v>39</v>
      </c>
      <c r="F72" s="69">
        <v>27</v>
      </c>
      <c r="G72" s="70">
        <f t="shared" ref="G72:G139" si="16">F72*10.7639104</f>
        <v>290.62558080000002</v>
      </c>
      <c r="H72" s="59">
        <f t="shared" si="15"/>
        <v>63937.627776000008</v>
      </c>
      <c r="I72" s="71" t="s">
        <v>40</v>
      </c>
      <c r="J72" s="72">
        <f t="shared" si="9"/>
        <v>15360</v>
      </c>
      <c r="K72" s="73">
        <v>510</v>
      </c>
      <c r="L72" s="73">
        <f t="shared" si="6"/>
        <v>6120</v>
      </c>
      <c r="M72" s="74">
        <f t="shared" si="10"/>
        <v>9.5718283784955158E-2</v>
      </c>
      <c r="N72" s="73">
        <f t="shared" si="8"/>
        <v>5120</v>
      </c>
      <c r="O72" s="75">
        <f t="shared" si="11"/>
        <v>8.0078041336433078E-2</v>
      </c>
      <c r="P72" s="76">
        <v>700</v>
      </c>
      <c r="Q72" s="77">
        <v>300</v>
      </c>
      <c r="R72" s="203" t="s">
        <v>509</v>
      </c>
    </row>
    <row r="73" spans="2:18" x14ac:dyDescent="0.25">
      <c r="B73" s="171" t="s">
        <v>506</v>
      </c>
      <c r="C73" s="450"/>
      <c r="D73" s="67" t="s">
        <v>293</v>
      </c>
      <c r="E73" s="80" t="s">
        <v>39</v>
      </c>
      <c r="F73" s="69">
        <v>26</v>
      </c>
      <c r="G73" s="70">
        <f t="shared" si="16"/>
        <v>279.86167039999998</v>
      </c>
      <c r="H73" s="59">
        <f t="shared" si="15"/>
        <v>61569.567487999993</v>
      </c>
      <c r="I73" s="71" t="s">
        <v>40</v>
      </c>
      <c r="J73" s="72">
        <f t="shared" si="9"/>
        <v>14820</v>
      </c>
      <c r="K73" s="73">
        <v>495</v>
      </c>
      <c r="L73" s="73">
        <f t="shared" ref="L73:L140" si="17">K73*12</f>
        <v>5940</v>
      </c>
      <c r="M73" s="74">
        <f t="shared" si="10"/>
        <v>9.647623399592202E-2</v>
      </c>
      <c r="N73" s="73">
        <f t="shared" si="8"/>
        <v>4940</v>
      </c>
      <c r="O73" s="75">
        <f t="shared" si="11"/>
        <v>8.0234443760918317E-2</v>
      </c>
      <c r="P73" s="76">
        <v>700</v>
      </c>
      <c r="Q73" s="77">
        <v>300</v>
      </c>
      <c r="R73" s="203" t="s">
        <v>509</v>
      </c>
    </row>
    <row r="74" spans="2:18" x14ac:dyDescent="0.25">
      <c r="B74" s="171" t="s">
        <v>506</v>
      </c>
      <c r="C74" s="450"/>
      <c r="D74" s="67" t="s">
        <v>294</v>
      </c>
      <c r="E74" s="80" t="s">
        <v>39</v>
      </c>
      <c r="F74" s="69">
        <v>21</v>
      </c>
      <c r="G74" s="70">
        <f t="shared" si="16"/>
        <v>226.04211839999999</v>
      </c>
      <c r="H74" s="59">
        <f t="shared" si="15"/>
        <v>49729.266047999998</v>
      </c>
      <c r="I74" s="71" t="s">
        <v>40</v>
      </c>
      <c r="J74" s="72">
        <f t="shared" si="9"/>
        <v>11940</v>
      </c>
      <c r="K74" s="73">
        <v>415</v>
      </c>
      <c r="L74" s="73">
        <f t="shared" si="17"/>
        <v>4980</v>
      </c>
      <c r="M74" s="74">
        <f t="shared" si="10"/>
        <v>0.10014223807753714</v>
      </c>
      <c r="N74" s="73">
        <f t="shared" si="8"/>
        <v>3980</v>
      </c>
      <c r="O74" s="75">
        <f t="shared" si="11"/>
        <v>8.0033354929437306E-2</v>
      </c>
      <c r="P74" s="76">
        <v>700</v>
      </c>
      <c r="Q74" s="77">
        <v>300</v>
      </c>
      <c r="R74" s="203" t="s">
        <v>509</v>
      </c>
    </row>
    <row r="75" spans="2:18" x14ac:dyDescent="0.25">
      <c r="B75" s="171" t="s">
        <v>506</v>
      </c>
      <c r="C75" s="450"/>
      <c r="D75" s="67" t="s">
        <v>295</v>
      </c>
      <c r="E75" s="80" t="s">
        <v>39</v>
      </c>
      <c r="F75" s="69">
        <v>27</v>
      </c>
      <c r="G75" s="70">
        <f t="shared" si="16"/>
        <v>290.62558080000002</v>
      </c>
      <c r="H75" s="59">
        <f t="shared" si="15"/>
        <v>63937.627776000008</v>
      </c>
      <c r="I75" s="71" t="s">
        <v>40</v>
      </c>
      <c r="J75" s="72">
        <f t="shared" si="9"/>
        <v>15360</v>
      </c>
      <c r="K75" s="73">
        <v>510</v>
      </c>
      <c r="L75" s="73">
        <f t="shared" si="17"/>
        <v>6120</v>
      </c>
      <c r="M75" s="74">
        <f t="shared" si="10"/>
        <v>9.5718283784955158E-2</v>
      </c>
      <c r="N75" s="73">
        <f t="shared" si="8"/>
        <v>5120</v>
      </c>
      <c r="O75" s="75">
        <f t="shared" si="11"/>
        <v>8.0078041336433078E-2</v>
      </c>
      <c r="P75" s="76">
        <v>700</v>
      </c>
      <c r="Q75" s="77">
        <v>300</v>
      </c>
      <c r="R75" s="203" t="s">
        <v>509</v>
      </c>
    </row>
    <row r="76" spans="2:18" x14ac:dyDescent="0.25">
      <c r="B76" s="171" t="s">
        <v>506</v>
      </c>
      <c r="C76" s="450"/>
      <c r="D76" s="81" t="s">
        <v>296</v>
      </c>
      <c r="E76" s="82" t="s">
        <v>39</v>
      </c>
      <c r="F76" s="83">
        <v>27</v>
      </c>
      <c r="G76" s="84">
        <f t="shared" si="16"/>
        <v>290.62558080000002</v>
      </c>
      <c r="H76" s="85">
        <f t="shared" si="15"/>
        <v>63937.627776000008</v>
      </c>
      <c r="I76" s="86" t="s">
        <v>40</v>
      </c>
      <c r="J76" s="87">
        <f t="shared" si="9"/>
        <v>15360</v>
      </c>
      <c r="K76" s="88">
        <v>510</v>
      </c>
      <c r="L76" s="88">
        <f t="shared" si="17"/>
        <v>6120</v>
      </c>
      <c r="M76" s="89">
        <f t="shared" si="10"/>
        <v>9.5718283784955158E-2</v>
      </c>
      <c r="N76" s="88">
        <f t="shared" si="8"/>
        <v>5120</v>
      </c>
      <c r="O76" s="90">
        <f t="shared" si="11"/>
        <v>8.0078041336433078E-2</v>
      </c>
      <c r="P76" s="91">
        <v>700</v>
      </c>
      <c r="Q76" s="92">
        <v>300</v>
      </c>
      <c r="R76" s="203" t="s">
        <v>509</v>
      </c>
    </row>
    <row r="77" spans="2:18" x14ac:dyDescent="0.25">
      <c r="B77" s="173" t="s">
        <v>506</v>
      </c>
      <c r="C77" s="450"/>
      <c r="D77" s="93" t="s">
        <v>297</v>
      </c>
      <c r="E77" s="80" t="s">
        <v>39</v>
      </c>
      <c r="F77" s="94">
        <v>27</v>
      </c>
      <c r="G77" s="70">
        <f t="shared" si="16"/>
        <v>290.62558080000002</v>
      </c>
      <c r="H77" s="73">
        <f t="shared" si="15"/>
        <v>63937.627776000008</v>
      </c>
      <c r="I77" s="71" t="s">
        <v>40</v>
      </c>
      <c r="J77" s="73">
        <f t="shared" si="9"/>
        <v>15360</v>
      </c>
      <c r="K77" s="73">
        <v>510</v>
      </c>
      <c r="L77" s="73">
        <f t="shared" si="17"/>
        <v>6120</v>
      </c>
      <c r="M77" s="74">
        <f t="shared" si="10"/>
        <v>9.5718283784955158E-2</v>
      </c>
      <c r="N77" s="73">
        <f t="shared" si="8"/>
        <v>5120</v>
      </c>
      <c r="O77" s="75">
        <f t="shared" si="11"/>
        <v>8.0078041336433078E-2</v>
      </c>
      <c r="P77" s="76">
        <v>700</v>
      </c>
      <c r="Q77" s="77">
        <v>300</v>
      </c>
      <c r="R77" s="203" t="s">
        <v>509</v>
      </c>
    </row>
    <row r="78" spans="2:18" x14ac:dyDescent="0.25">
      <c r="B78" s="182" t="s">
        <v>506</v>
      </c>
      <c r="C78" s="451"/>
      <c r="D78" s="93" t="s">
        <v>298</v>
      </c>
      <c r="E78" s="80" t="s">
        <v>39</v>
      </c>
      <c r="F78" s="94">
        <v>27</v>
      </c>
      <c r="G78" s="70">
        <f t="shared" si="16"/>
        <v>290.62558080000002</v>
      </c>
      <c r="H78" s="73">
        <f t="shared" si="15"/>
        <v>63937.627776000008</v>
      </c>
      <c r="I78" s="71" t="s">
        <v>40</v>
      </c>
      <c r="J78" s="73">
        <f t="shared" si="9"/>
        <v>15360</v>
      </c>
      <c r="K78" s="73">
        <v>510</v>
      </c>
      <c r="L78" s="73">
        <f t="shared" si="17"/>
        <v>6120</v>
      </c>
      <c r="M78" s="74">
        <f t="shared" si="10"/>
        <v>9.5718283784955158E-2</v>
      </c>
      <c r="N78" s="73">
        <f t="shared" si="8"/>
        <v>5120</v>
      </c>
      <c r="O78" s="75">
        <f t="shared" si="11"/>
        <v>8.0078041336433078E-2</v>
      </c>
      <c r="P78" s="76">
        <v>700</v>
      </c>
      <c r="Q78" s="77">
        <v>300</v>
      </c>
      <c r="R78" s="203" t="s">
        <v>509</v>
      </c>
    </row>
    <row r="79" spans="2:18" s="216" customFormat="1" ht="15" x14ac:dyDescent="0.25">
      <c r="B79" s="52"/>
      <c r="C79" s="205"/>
      <c r="D79" s="256" t="s">
        <v>62</v>
      </c>
      <c r="E79" s="257" t="s">
        <v>520</v>
      </c>
      <c r="F79" s="258">
        <f>SUM(F47:F78)</f>
        <v>838</v>
      </c>
      <c r="G79" s="259">
        <f>SUM(G47:G78)</f>
        <v>9020.1569151999975</v>
      </c>
      <c r="H79" s="260">
        <f>SUM(H47:H78)</f>
        <v>2003670.6109439998</v>
      </c>
      <c r="I79" s="261"/>
      <c r="J79" s="260">
        <f>SUM(J47:J78)</f>
        <v>482520</v>
      </c>
      <c r="K79" s="260"/>
      <c r="L79" s="260">
        <f>SUM(L47:L78)</f>
        <v>192840</v>
      </c>
      <c r="M79" s="262">
        <v>0.09</v>
      </c>
      <c r="N79" s="260">
        <f>SUM(N47:N78)</f>
        <v>160840</v>
      </c>
      <c r="O79" s="263">
        <v>0.08</v>
      </c>
      <c r="P79" s="206"/>
      <c r="Q79" s="15"/>
      <c r="R79" s="207"/>
    </row>
    <row r="80" spans="2:18" s="216" customFormat="1" ht="15" x14ac:dyDescent="0.25">
      <c r="B80" s="52"/>
      <c r="C80" s="205"/>
      <c r="D80" s="256"/>
      <c r="E80" s="257" t="s">
        <v>513</v>
      </c>
      <c r="F80" s="258"/>
      <c r="G80" s="259"/>
      <c r="H80" s="260"/>
      <c r="I80" s="261"/>
      <c r="J80" s="260"/>
      <c r="K80" s="260"/>
      <c r="L80" s="260"/>
      <c r="M80" s="262"/>
      <c r="N80" s="260"/>
      <c r="O80" s="263"/>
      <c r="P80" s="206"/>
      <c r="Q80" s="15"/>
      <c r="R80" s="207"/>
    </row>
    <row r="81" spans="2:18" x14ac:dyDescent="0.25">
      <c r="B81" s="182" t="s">
        <v>506</v>
      </c>
      <c r="C81" s="451" t="s">
        <v>514</v>
      </c>
      <c r="D81" s="93" t="s">
        <v>377</v>
      </c>
      <c r="E81" s="184" t="s">
        <v>39</v>
      </c>
      <c r="F81" s="94">
        <v>25</v>
      </c>
      <c r="G81" s="70">
        <f t="shared" si="16"/>
        <v>269.09775999999999</v>
      </c>
      <c r="H81" s="73">
        <f>G81*225</f>
        <v>60546.995999999999</v>
      </c>
      <c r="I81" s="71" t="s">
        <v>40</v>
      </c>
      <c r="J81" s="73">
        <f>N81*3</f>
        <v>14460</v>
      </c>
      <c r="K81" s="73">
        <v>485</v>
      </c>
      <c r="L81" s="73">
        <f t="shared" si="17"/>
        <v>5820</v>
      </c>
      <c r="M81" s="74">
        <f>L81/H81</f>
        <v>9.6123678869220866E-2</v>
      </c>
      <c r="N81" s="73">
        <f>L81-(P81+Q81)</f>
        <v>4820</v>
      </c>
      <c r="O81" s="75">
        <f>N81/H81</f>
        <v>7.9607582843581534E-2</v>
      </c>
      <c r="P81" s="76">
        <v>700</v>
      </c>
      <c r="Q81" s="77">
        <v>300</v>
      </c>
      <c r="R81" s="203" t="s">
        <v>509</v>
      </c>
    </row>
    <row r="82" spans="2:18" x14ac:dyDescent="0.25">
      <c r="B82" s="174" t="s">
        <v>506</v>
      </c>
      <c r="C82" s="450"/>
      <c r="D82" s="55" t="s">
        <v>378</v>
      </c>
      <c r="E82" s="56" t="s">
        <v>39</v>
      </c>
      <c r="F82" s="57">
        <v>25</v>
      </c>
      <c r="G82" s="58">
        <f t="shared" si="16"/>
        <v>269.09775999999999</v>
      </c>
      <c r="H82" s="59">
        <f>G82*225</f>
        <v>60546.995999999999</v>
      </c>
      <c r="I82" s="60" t="s">
        <v>40</v>
      </c>
      <c r="J82" s="61">
        <f>N82*3</f>
        <v>14460</v>
      </c>
      <c r="K82" s="62">
        <v>485</v>
      </c>
      <c r="L82" s="62">
        <f t="shared" si="17"/>
        <v>5820</v>
      </c>
      <c r="M82" s="63">
        <f>L82/H82</f>
        <v>9.6123678869220866E-2</v>
      </c>
      <c r="N82" s="62">
        <f t="shared" ref="N82:N112" si="18">L82-(P82+Q82)</f>
        <v>4820</v>
      </c>
      <c r="O82" s="64">
        <f>N82/H82</f>
        <v>7.9607582843581534E-2</v>
      </c>
      <c r="P82" s="65">
        <v>700</v>
      </c>
      <c r="Q82" s="66">
        <v>300</v>
      </c>
      <c r="R82" s="203" t="s">
        <v>509</v>
      </c>
    </row>
    <row r="83" spans="2:18" x14ac:dyDescent="0.25">
      <c r="B83" s="171" t="s">
        <v>506</v>
      </c>
      <c r="C83" s="450"/>
      <c r="D83" s="67" t="s">
        <v>379</v>
      </c>
      <c r="E83" s="68" t="s">
        <v>39</v>
      </c>
      <c r="F83" s="69">
        <v>25</v>
      </c>
      <c r="G83" s="70">
        <f t="shared" si="16"/>
        <v>269.09775999999999</v>
      </c>
      <c r="H83" s="59">
        <f>G83*225</f>
        <v>60546.995999999999</v>
      </c>
      <c r="I83" s="71" t="s">
        <v>40</v>
      </c>
      <c r="J83" s="72">
        <f t="shared" ref="J83:J112" si="19">N83*3</f>
        <v>14460</v>
      </c>
      <c r="K83" s="73">
        <v>485</v>
      </c>
      <c r="L83" s="73">
        <f t="shared" si="17"/>
        <v>5820</v>
      </c>
      <c r="M83" s="74">
        <f t="shared" ref="M83:M112" si="20">L83/H83</f>
        <v>9.6123678869220866E-2</v>
      </c>
      <c r="N83" s="73">
        <f t="shared" si="18"/>
        <v>4820</v>
      </c>
      <c r="O83" s="75">
        <f t="shared" ref="O83:O112" si="21">N83/H83</f>
        <v>7.9607582843581534E-2</v>
      </c>
      <c r="P83" s="76">
        <v>700</v>
      </c>
      <c r="Q83" s="77">
        <v>300</v>
      </c>
      <c r="R83" s="203" t="s">
        <v>509</v>
      </c>
    </row>
    <row r="84" spans="2:18" x14ac:dyDescent="0.25">
      <c r="B84" s="171" t="s">
        <v>506</v>
      </c>
      <c r="C84" s="450"/>
      <c r="D84" s="67" t="s">
        <v>380</v>
      </c>
      <c r="E84" s="68" t="s">
        <v>39</v>
      </c>
      <c r="F84" s="69">
        <v>25</v>
      </c>
      <c r="G84" s="70">
        <f t="shared" si="16"/>
        <v>269.09775999999999</v>
      </c>
      <c r="H84" s="59">
        <f>G84*225</f>
        <v>60546.995999999999</v>
      </c>
      <c r="I84" s="71" t="s">
        <v>40</v>
      </c>
      <c r="J84" s="72">
        <f t="shared" si="19"/>
        <v>14460</v>
      </c>
      <c r="K84" s="73">
        <v>485</v>
      </c>
      <c r="L84" s="73">
        <f t="shared" si="17"/>
        <v>5820</v>
      </c>
      <c r="M84" s="74">
        <f t="shared" si="20"/>
        <v>9.6123678869220866E-2</v>
      </c>
      <c r="N84" s="73">
        <f t="shared" si="18"/>
        <v>4820</v>
      </c>
      <c r="O84" s="75">
        <f t="shared" si="21"/>
        <v>7.9607582843581534E-2</v>
      </c>
      <c r="P84" s="76">
        <v>700</v>
      </c>
      <c r="Q84" s="77">
        <v>300</v>
      </c>
      <c r="R84" s="203" t="s">
        <v>509</v>
      </c>
    </row>
    <row r="85" spans="2:18" x14ac:dyDescent="0.25">
      <c r="B85" s="171" t="s">
        <v>506</v>
      </c>
      <c r="C85" s="450"/>
      <c r="D85" s="67" t="s">
        <v>381</v>
      </c>
      <c r="E85" s="68" t="s">
        <v>114</v>
      </c>
      <c r="F85" s="69">
        <v>30</v>
      </c>
      <c r="G85" s="70">
        <f t="shared" si="16"/>
        <v>322.91731200000004</v>
      </c>
      <c r="H85" s="78">
        <f>G85*215+I85</f>
        <v>79427.222080000007</v>
      </c>
      <c r="I85" s="79">
        <v>10000</v>
      </c>
      <c r="J85" s="72">
        <f t="shared" si="19"/>
        <v>18960</v>
      </c>
      <c r="K85" s="73">
        <v>610</v>
      </c>
      <c r="L85" s="73">
        <f t="shared" si="17"/>
        <v>7320</v>
      </c>
      <c r="M85" s="74">
        <f t="shared" si="20"/>
        <v>9.2159839011204656E-2</v>
      </c>
      <c r="N85" s="73">
        <f t="shared" si="18"/>
        <v>6320</v>
      </c>
      <c r="O85" s="75">
        <f t="shared" si="21"/>
        <v>7.9569697069783243E-2</v>
      </c>
      <c r="P85" s="76">
        <v>700</v>
      </c>
      <c r="Q85" s="77">
        <v>300</v>
      </c>
      <c r="R85" s="203" t="s">
        <v>509</v>
      </c>
    </row>
    <row r="86" spans="2:18" x14ac:dyDescent="0.25">
      <c r="B86" s="171" t="s">
        <v>506</v>
      </c>
      <c r="C86" s="450"/>
      <c r="D86" s="67" t="s">
        <v>382</v>
      </c>
      <c r="E86" s="68" t="s">
        <v>114</v>
      </c>
      <c r="F86" s="69">
        <v>30</v>
      </c>
      <c r="G86" s="70">
        <f t="shared" si="16"/>
        <v>322.91731200000004</v>
      </c>
      <c r="H86" s="78">
        <f>G86*215+I86</f>
        <v>79427.222080000007</v>
      </c>
      <c r="I86" s="79">
        <v>10000</v>
      </c>
      <c r="J86" s="72">
        <f t="shared" si="19"/>
        <v>18960</v>
      </c>
      <c r="K86" s="73">
        <v>610</v>
      </c>
      <c r="L86" s="73">
        <f t="shared" si="17"/>
        <v>7320</v>
      </c>
      <c r="M86" s="74">
        <f t="shared" si="20"/>
        <v>9.2159839011204656E-2</v>
      </c>
      <c r="N86" s="73">
        <f t="shared" si="18"/>
        <v>6320</v>
      </c>
      <c r="O86" s="75">
        <f t="shared" si="21"/>
        <v>7.9569697069783243E-2</v>
      </c>
      <c r="P86" s="76">
        <v>700</v>
      </c>
      <c r="Q86" s="77">
        <v>300</v>
      </c>
      <c r="R86" s="203" t="s">
        <v>509</v>
      </c>
    </row>
    <row r="87" spans="2:18" x14ac:dyDescent="0.25">
      <c r="B87" s="171" t="s">
        <v>506</v>
      </c>
      <c r="C87" s="450"/>
      <c r="D87" s="67" t="s">
        <v>383</v>
      </c>
      <c r="E87" s="68" t="s">
        <v>39</v>
      </c>
      <c r="F87" s="69">
        <v>25</v>
      </c>
      <c r="G87" s="70">
        <f t="shared" si="16"/>
        <v>269.09775999999999</v>
      </c>
      <c r="H87" s="59">
        <f>G87*225</f>
        <v>60546.995999999999</v>
      </c>
      <c r="I87" s="71" t="s">
        <v>40</v>
      </c>
      <c r="J87" s="72">
        <f t="shared" si="19"/>
        <v>14460</v>
      </c>
      <c r="K87" s="73">
        <v>485</v>
      </c>
      <c r="L87" s="73">
        <f t="shared" si="17"/>
        <v>5820</v>
      </c>
      <c r="M87" s="74">
        <f t="shared" si="20"/>
        <v>9.6123678869220866E-2</v>
      </c>
      <c r="N87" s="73">
        <f t="shared" si="18"/>
        <v>4820</v>
      </c>
      <c r="O87" s="75">
        <f t="shared" si="21"/>
        <v>7.9607582843581534E-2</v>
      </c>
      <c r="P87" s="76">
        <v>700</v>
      </c>
      <c r="Q87" s="77">
        <v>300</v>
      </c>
      <c r="R87" s="203" t="s">
        <v>509</v>
      </c>
    </row>
    <row r="88" spans="2:18" x14ac:dyDescent="0.25">
      <c r="B88" s="171" t="s">
        <v>506</v>
      </c>
      <c r="C88" s="450"/>
      <c r="D88" s="67" t="s">
        <v>384</v>
      </c>
      <c r="E88" s="68" t="s">
        <v>39</v>
      </c>
      <c r="F88" s="69">
        <v>25</v>
      </c>
      <c r="G88" s="70">
        <f t="shared" si="16"/>
        <v>269.09775999999999</v>
      </c>
      <c r="H88" s="59">
        <f>G88*225</f>
        <v>60546.995999999999</v>
      </c>
      <c r="I88" s="71" t="s">
        <v>40</v>
      </c>
      <c r="J88" s="72">
        <f t="shared" si="19"/>
        <v>14460</v>
      </c>
      <c r="K88" s="73">
        <v>485</v>
      </c>
      <c r="L88" s="73">
        <f t="shared" si="17"/>
        <v>5820</v>
      </c>
      <c r="M88" s="74">
        <f t="shared" si="20"/>
        <v>9.6123678869220866E-2</v>
      </c>
      <c r="N88" s="73">
        <f t="shared" si="18"/>
        <v>4820</v>
      </c>
      <c r="O88" s="75">
        <f t="shared" si="21"/>
        <v>7.9607582843581534E-2</v>
      </c>
      <c r="P88" s="76">
        <v>700</v>
      </c>
      <c r="Q88" s="77">
        <v>300</v>
      </c>
      <c r="R88" s="203" t="s">
        <v>509</v>
      </c>
    </row>
    <row r="89" spans="2:18" x14ac:dyDescent="0.25">
      <c r="B89" s="171" t="s">
        <v>506</v>
      </c>
      <c r="C89" s="450"/>
      <c r="D89" s="67" t="s">
        <v>385</v>
      </c>
      <c r="E89" s="68" t="s">
        <v>114</v>
      </c>
      <c r="F89" s="69">
        <v>30</v>
      </c>
      <c r="G89" s="70">
        <f t="shared" si="16"/>
        <v>322.91731200000004</v>
      </c>
      <c r="H89" s="78">
        <f>G89*215+I89</f>
        <v>79427.222080000007</v>
      </c>
      <c r="I89" s="79">
        <v>10000</v>
      </c>
      <c r="J89" s="72">
        <f t="shared" si="19"/>
        <v>18960</v>
      </c>
      <c r="K89" s="73">
        <v>610</v>
      </c>
      <c r="L89" s="73">
        <f t="shared" si="17"/>
        <v>7320</v>
      </c>
      <c r="M89" s="74">
        <f t="shared" si="20"/>
        <v>9.2159839011204656E-2</v>
      </c>
      <c r="N89" s="73">
        <f t="shared" si="18"/>
        <v>6320</v>
      </c>
      <c r="O89" s="75">
        <f t="shared" si="21"/>
        <v>7.9569697069783243E-2</v>
      </c>
      <c r="P89" s="76">
        <v>700</v>
      </c>
      <c r="Q89" s="77">
        <v>300</v>
      </c>
      <c r="R89" s="203" t="s">
        <v>509</v>
      </c>
    </row>
    <row r="90" spans="2:18" x14ac:dyDescent="0.25">
      <c r="B90" s="171" t="s">
        <v>506</v>
      </c>
      <c r="C90" s="450"/>
      <c r="D90" s="67" t="s">
        <v>402</v>
      </c>
      <c r="E90" s="68" t="s">
        <v>39</v>
      </c>
      <c r="F90" s="69">
        <v>26</v>
      </c>
      <c r="G90" s="70">
        <f t="shared" si="16"/>
        <v>279.86167039999998</v>
      </c>
      <c r="H90" s="59">
        <f t="shared" ref="H90:H99" si="22">G90*225</f>
        <v>62968.875839999993</v>
      </c>
      <c r="I90" s="71" t="s">
        <v>40</v>
      </c>
      <c r="J90" s="72">
        <f t="shared" si="19"/>
        <v>15180</v>
      </c>
      <c r="K90" s="73">
        <v>505</v>
      </c>
      <c r="L90" s="73">
        <f t="shared" si="17"/>
        <v>6060</v>
      </c>
      <c r="M90" s="74">
        <f t="shared" si="20"/>
        <v>9.6238021072475297E-2</v>
      </c>
      <c r="N90" s="73">
        <f t="shared" si="18"/>
        <v>5060</v>
      </c>
      <c r="O90" s="75">
        <f t="shared" si="21"/>
        <v>8.0357159509360565E-2</v>
      </c>
      <c r="P90" s="76">
        <v>700</v>
      </c>
      <c r="Q90" s="77">
        <v>300</v>
      </c>
      <c r="R90" s="203" t="s">
        <v>509</v>
      </c>
    </row>
    <row r="91" spans="2:18" x14ac:dyDescent="0.25">
      <c r="B91" s="171" t="s">
        <v>506</v>
      </c>
      <c r="C91" s="450"/>
      <c r="D91" s="67" t="s">
        <v>403</v>
      </c>
      <c r="E91" s="68" t="s">
        <v>39</v>
      </c>
      <c r="F91" s="69">
        <v>26</v>
      </c>
      <c r="G91" s="70">
        <f t="shared" si="16"/>
        <v>279.86167039999998</v>
      </c>
      <c r="H91" s="59">
        <f t="shared" si="22"/>
        <v>62968.875839999993</v>
      </c>
      <c r="I91" s="71" t="s">
        <v>40</v>
      </c>
      <c r="J91" s="72">
        <f t="shared" si="19"/>
        <v>15180</v>
      </c>
      <c r="K91" s="73">
        <v>505</v>
      </c>
      <c r="L91" s="73">
        <f t="shared" si="17"/>
        <v>6060</v>
      </c>
      <c r="M91" s="74">
        <f t="shared" si="20"/>
        <v>9.6238021072475297E-2</v>
      </c>
      <c r="N91" s="73">
        <f t="shared" si="18"/>
        <v>5060</v>
      </c>
      <c r="O91" s="75">
        <f t="shared" si="21"/>
        <v>8.0357159509360565E-2</v>
      </c>
      <c r="P91" s="76">
        <v>700</v>
      </c>
      <c r="Q91" s="77">
        <v>300</v>
      </c>
      <c r="R91" s="203" t="s">
        <v>509</v>
      </c>
    </row>
    <row r="92" spans="2:18" x14ac:dyDescent="0.25">
      <c r="B92" s="171" t="s">
        <v>506</v>
      </c>
      <c r="C92" s="450"/>
      <c r="D92" s="67" t="s">
        <v>404</v>
      </c>
      <c r="E92" s="68" t="s">
        <v>39</v>
      </c>
      <c r="F92" s="69">
        <v>26</v>
      </c>
      <c r="G92" s="70">
        <f t="shared" si="16"/>
        <v>279.86167039999998</v>
      </c>
      <c r="H92" s="59">
        <f t="shared" si="22"/>
        <v>62968.875839999993</v>
      </c>
      <c r="I92" s="71" t="s">
        <v>40</v>
      </c>
      <c r="J92" s="72">
        <f t="shared" si="19"/>
        <v>15180</v>
      </c>
      <c r="K92" s="73">
        <v>505</v>
      </c>
      <c r="L92" s="73">
        <f t="shared" si="17"/>
        <v>6060</v>
      </c>
      <c r="M92" s="74">
        <f t="shared" si="20"/>
        <v>9.6238021072475297E-2</v>
      </c>
      <c r="N92" s="73">
        <f t="shared" si="18"/>
        <v>5060</v>
      </c>
      <c r="O92" s="75">
        <f t="shared" si="21"/>
        <v>8.0357159509360565E-2</v>
      </c>
      <c r="P92" s="76">
        <v>700</v>
      </c>
      <c r="Q92" s="77">
        <v>300</v>
      </c>
      <c r="R92" s="203" t="s">
        <v>509</v>
      </c>
    </row>
    <row r="93" spans="2:18" x14ac:dyDescent="0.25">
      <c r="B93" s="171" t="s">
        <v>506</v>
      </c>
      <c r="C93" s="450"/>
      <c r="D93" s="67" t="s">
        <v>405</v>
      </c>
      <c r="E93" s="68" t="s">
        <v>39</v>
      </c>
      <c r="F93" s="69">
        <v>26</v>
      </c>
      <c r="G93" s="70">
        <f t="shared" si="16"/>
        <v>279.86167039999998</v>
      </c>
      <c r="H93" s="59">
        <f t="shared" si="22"/>
        <v>62968.875839999993</v>
      </c>
      <c r="I93" s="71" t="s">
        <v>40</v>
      </c>
      <c r="J93" s="72">
        <f t="shared" si="19"/>
        <v>15180</v>
      </c>
      <c r="K93" s="73">
        <v>505</v>
      </c>
      <c r="L93" s="73">
        <f t="shared" si="17"/>
        <v>6060</v>
      </c>
      <c r="M93" s="74">
        <f t="shared" si="20"/>
        <v>9.6238021072475297E-2</v>
      </c>
      <c r="N93" s="73">
        <f t="shared" si="18"/>
        <v>5060</v>
      </c>
      <c r="O93" s="75">
        <f t="shared" si="21"/>
        <v>8.0357159509360565E-2</v>
      </c>
      <c r="P93" s="76">
        <v>700</v>
      </c>
      <c r="Q93" s="77">
        <v>300</v>
      </c>
      <c r="R93" s="203" t="s">
        <v>509</v>
      </c>
    </row>
    <row r="94" spans="2:18" x14ac:dyDescent="0.25">
      <c r="B94" s="171" t="s">
        <v>506</v>
      </c>
      <c r="C94" s="450"/>
      <c r="D94" s="67" t="s">
        <v>406</v>
      </c>
      <c r="E94" s="68" t="s">
        <v>39</v>
      </c>
      <c r="F94" s="69">
        <v>23</v>
      </c>
      <c r="G94" s="70">
        <f t="shared" si="16"/>
        <v>247.56993920000002</v>
      </c>
      <c r="H94" s="59">
        <f t="shared" si="22"/>
        <v>55703.236320000004</v>
      </c>
      <c r="I94" s="71" t="s">
        <v>40</v>
      </c>
      <c r="J94" s="72">
        <f t="shared" si="19"/>
        <v>13380</v>
      </c>
      <c r="K94" s="73">
        <v>455</v>
      </c>
      <c r="L94" s="73">
        <f t="shared" si="17"/>
        <v>5460</v>
      </c>
      <c r="M94" s="74">
        <f t="shared" si="20"/>
        <v>9.8019439456511634E-2</v>
      </c>
      <c r="N94" s="73">
        <f t="shared" si="18"/>
        <v>4460</v>
      </c>
      <c r="O94" s="75">
        <f t="shared" si="21"/>
        <v>8.0067161167773238E-2</v>
      </c>
      <c r="P94" s="76">
        <v>700</v>
      </c>
      <c r="Q94" s="77">
        <v>300</v>
      </c>
      <c r="R94" s="203" t="s">
        <v>509</v>
      </c>
    </row>
    <row r="95" spans="2:18" x14ac:dyDescent="0.25">
      <c r="B95" s="171" t="s">
        <v>506</v>
      </c>
      <c r="C95" s="450"/>
      <c r="D95" s="67" t="s">
        <v>407</v>
      </c>
      <c r="E95" s="68" t="s">
        <v>39</v>
      </c>
      <c r="F95" s="69">
        <v>26</v>
      </c>
      <c r="G95" s="70">
        <f t="shared" si="16"/>
        <v>279.86167039999998</v>
      </c>
      <c r="H95" s="59">
        <f t="shared" si="22"/>
        <v>62968.875839999993</v>
      </c>
      <c r="I95" s="71" t="s">
        <v>40</v>
      </c>
      <c r="J95" s="72">
        <f t="shared" si="19"/>
        <v>15180</v>
      </c>
      <c r="K95" s="73">
        <v>505</v>
      </c>
      <c r="L95" s="73">
        <f t="shared" si="17"/>
        <v>6060</v>
      </c>
      <c r="M95" s="74">
        <f t="shared" si="20"/>
        <v>9.6238021072475297E-2</v>
      </c>
      <c r="N95" s="73">
        <f t="shared" si="18"/>
        <v>5060</v>
      </c>
      <c r="O95" s="75">
        <f t="shared" si="21"/>
        <v>8.0357159509360565E-2</v>
      </c>
      <c r="P95" s="76">
        <v>700</v>
      </c>
      <c r="Q95" s="77">
        <v>300</v>
      </c>
      <c r="R95" s="203" t="s">
        <v>509</v>
      </c>
    </row>
    <row r="96" spans="2:18" x14ac:dyDescent="0.25">
      <c r="B96" s="171" t="s">
        <v>506</v>
      </c>
      <c r="C96" s="450"/>
      <c r="D96" s="67" t="s">
        <v>408</v>
      </c>
      <c r="E96" s="68" t="s">
        <v>39</v>
      </c>
      <c r="F96" s="69">
        <v>26</v>
      </c>
      <c r="G96" s="70">
        <f t="shared" si="16"/>
        <v>279.86167039999998</v>
      </c>
      <c r="H96" s="59">
        <f t="shared" si="22"/>
        <v>62968.875839999993</v>
      </c>
      <c r="I96" s="71" t="s">
        <v>40</v>
      </c>
      <c r="J96" s="72">
        <f t="shared" si="19"/>
        <v>15180</v>
      </c>
      <c r="K96" s="73">
        <v>505</v>
      </c>
      <c r="L96" s="73">
        <f t="shared" si="17"/>
        <v>6060</v>
      </c>
      <c r="M96" s="74">
        <f t="shared" si="20"/>
        <v>9.6238021072475297E-2</v>
      </c>
      <c r="N96" s="73">
        <f t="shared" si="18"/>
        <v>5060</v>
      </c>
      <c r="O96" s="75">
        <f t="shared" si="21"/>
        <v>8.0357159509360565E-2</v>
      </c>
      <c r="P96" s="76">
        <v>700</v>
      </c>
      <c r="Q96" s="77">
        <v>300</v>
      </c>
      <c r="R96" s="203" t="s">
        <v>509</v>
      </c>
    </row>
    <row r="97" spans="2:18" x14ac:dyDescent="0.25">
      <c r="B97" s="171" t="s">
        <v>506</v>
      </c>
      <c r="C97" s="450"/>
      <c r="D97" s="67" t="s">
        <v>409</v>
      </c>
      <c r="E97" s="68" t="s">
        <v>39</v>
      </c>
      <c r="F97" s="69">
        <v>26</v>
      </c>
      <c r="G97" s="70">
        <f t="shared" si="16"/>
        <v>279.86167039999998</v>
      </c>
      <c r="H97" s="59">
        <f t="shared" si="22"/>
        <v>62968.875839999993</v>
      </c>
      <c r="I97" s="71" t="s">
        <v>40</v>
      </c>
      <c r="J97" s="72">
        <f t="shared" si="19"/>
        <v>15180</v>
      </c>
      <c r="K97" s="73">
        <v>505</v>
      </c>
      <c r="L97" s="73">
        <f t="shared" si="17"/>
        <v>6060</v>
      </c>
      <c r="M97" s="74">
        <f t="shared" si="20"/>
        <v>9.6238021072475297E-2</v>
      </c>
      <c r="N97" s="73">
        <f t="shared" si="18"/>
        <v>5060</v>
      </c>
      <c r="O97" s="75">
        <f t="shared" si="21"/>
        <v>8.0357159509360565E-2</v>
      </c>
      <c r="P97" s="76">
        <v>700</v>
      </c>
      <c r="Q97" s="77">
        <v>300</v>
      </c>
      <c r="R97" s="203" t="s">
        <v>509</v>
      </c>
    </row>
    <row r="98" spans="2:18" x14ac:dyDescent="0.25">
      <c r="B98" s="171" t="s">
        <v>506</v>
      </c>
      <c r="C98" s="450"/>
      <c r="D98" s="67" t="s">
        <v>410</v>
      </c>
      <c r="E98" s="68" t="s">
        <v>39</v>
      </c>
      <c r="F98" s="69">
        <v>26</v>
      </c>
      <c r="G98" s="70">
        <f t="shared" si="16"/>
        <v>279.86167039999998</v>
      </c>
      <c r="H98" s="59">
        <f t="shared" si="22"/>
        <v>62968.875839999993</v>
      </c>
      <c r="I98" s="71" t="s">
        <v>40</v>
      </c>
      <c r="J98" s="72">
        <f t="shared" si="19"/>
        <v>15180</v>
      </c>
      <c r="K98" s="73">
        <v>505</v>
      </c>
      <c r="L98" s="73">
        <f t="shared" si="17"/>
        <v>6060</v>
      </c>
      <c r="M98" s="74">
        <f t="shared" si="20"/>
        <v>9.6238021072475297E-2</v>
      </c>
      <c r="N98" s="73">
        <f t="shared" si="18"/>
        <v>5060</v>
      </c>
      <c r="O98" s="75">
        <f t="shared" si="21"/>
        <v>8.0357159509360565E-2</v>
      </c>
      <c r="P98" s="76">
        <v>700</v>
      </c>
      <c r="Q98" s="77">
        <v>300</v>
      </c>
      <c r="R98" s="203" t="s">
        <v>509</v>
      </c>
    </row>
    <row r="99" spans="2:18" x14ac:dyDescent="0.25">
      <c r="B99" s="171" t="s">
        <v>506</v>
      </c>
      <c r="C99" s="450"/>
      <c r="D99" s="67" t="s">
        <v>411</v>
      </c>
      <c r="E99" s="68" t="s">
        <v>39</v>
      </c>
      <c r="F99" s="69">
        <v>26</v>
      </c>
      <c r="G99" s="70">
        <f t="shared" si="16"/>
        <v>279.86167039999998</v>
      </c>
      <c r="H99" s="59">
        <f t="shared" si="22"/>
        <v>62968.875839999993</v>
      </c>
      <c r="I99" s="71" t="s">
        <v>40</v>
      </c>
      <c r="J99" s="72">
        <f t="shared" si="19"/>
        <v>15180</v>
      </c>
      <c r="K99" s="73">
        <v>505</v>
      </c>
      <c r="L99" s="73">
        <f t="shared" si="17"/>
        <v>6060</v>
      </c>
      <c r="M99" s="74">
        <f t="shared" si="20"/>
        <v>9.6238021072475297E-2</v>
      </c>
      <c r="N99" s="73">
        <f t="shared" si="18"/>
        <v>5060</v>
      </c>
      <c r="O99" s="75">
        <f t="shared" si="21"/>
        <v>8.0357159509360565E-2</v>
      </c>
      <c r="P99" s="76">
        <v>700</v>
      </c>
      <c r="Q99" s="77">
        <v>300</v>
      </c>
      <c r="R99" s="203" t="s">
        <v>509</v>
      </c>
    </row>
    <row r="100" spans="2:18" x14ac:dyDescent="0.25">
      <c r="B100" s="171" t="s">
        <v>506</v>
      </c>
      <c r="C100" s="450"/>
      <c r="D100" s="67" t="s">
        <v>412</v>
      </c>
      <c r="E100" s="68" t="s">
        <v>114</v>
      </c>
      <c r="F100" s="69">
        <v>35</v>
      </c>
      <c r="G100" s="70">
        <f t="shared" si="16"/>
        <v>376.73686400000003</v>
      </c>
      <c r="H100" s="78">
        <f>G100*210+I100</f>
        <v>89114.741440000013</v>
      </c>
      <c r="I100" s="79">
        <v>10000</v>
      </c>
      <c r="J100" s="72">
        <f t="shared" si="19"/>
        <v>21300</v>
      </c>
      <c r="K100" s="73">
        <v>675</v>
      </c>
      <c r="L100" s="73">
        <f t="shared" si="17"/>
        <v>8100</v>
      </c>
      <c r="M100" s="74">
        <f t="shared" si="20"/>
        <v>9.0894052646201554E-2</v>
      </c>
      <c r="N100" s="73">
        <f t="shared" si="18"/>
        <v>7100</v>
      </c>
      <c r="O100" s="75">
        <f t="shared" si="21"/>
        <v>7.9672564665189016E-2</v>
      </c>
      <c r="P100" s="76">
        <v>700</v>
      </c>
      <c r="Q100" s="77">
        <v>300</v>
      </c>
      <c r="R100" s="203" t="s">
        <v>509</v>
      </c>
    </row>
    <row r="101" spans="2:18" x14ac:dyDescent="0.25">
      <c r="B101" s="171" t="s">
        <v>506</v>
      </c>
      <c r="C101" s="450"/>
      <c r="D101" s="67" t="s">
        <v>413</v>
      </c>
      <c r="E101" s="68" t="s">
        <v>39</v>
      </c>
      <c r="F101" s="69">
        <v>28</v>
      </c>
      <c r="G101" s="70">
        <f t="shared" si="16"/>
        <v>301.38949120000001</v>
      </c>
      <c r="H101" s="59">
        <f t="shared" ref="H101:H112" si="23">G101*225</f>
        <v>67812.635519999996</v>
      </c>
      <c r="I101" s="71" t="s">
        <v>40</v>
      </c>
      <c r="J101" s="72">
        <f t="shared" si="19"/>
        <v>16260</v>
      </c>
      <c r="K101" s="73">
        <v>535</v>
      </c>
      <c r="L101" s="73">
        <f t="shared" si="17"/>
        <v>6420</v>
      </c>
      <c r="M101" s="74">
        <f t="shared" si="20"/>
        <v>9.4672621861253983E-2</v>
      </c>
      <c r="N101" s="73">
        <f t="shared" si="18"/>
        <v>5420</v>
      </c>
      <c r="O101" s="75">
        <f t="shared" si="21"/>
        <v>7.9926107552647438E-2</v>
      </c>
      <c r="P101" s="76">
        <v>700</v>
      </c>
      <c r="Q101" s="77">
        <v>300</v>
      </c>
      <c r="R101" s="203" t="s">
        <v>509</v>
      </c>
    </row>
    <row r="102" spans="2:18" x14ac:dyDescent="0.25">
      <c r="B102" s="171" t="s">
        <v>506</v>
      </c>
      <c r="C102" s="450"/>
      <c r="D102" s="67" t="s">
        <v>414</v>
      </c>
      <c r="E102" s="68" t="s">
        <v>39</v>
      </c>
      <c r="F102" s="69">
        <v>27</v>
      </c>
      <c r="G102" s="70">
        <f t="shared" si="16"/>
        <v>290.62558080000002</v>
      </c>
      <c r="H102" s="59">
        <f t="shared" si="23"/>
        <v>65390.755680000002</v>
      </c>
      <c r="I102" s="71" t="s">
        <v>40</v>
      </c>
      <c r="J102" s="72">
        <f t="shared" si="19"/>
        <v>15720</v>
      </c>
      <c r="K102" s="73">
        <v>520</v>
      </c>
      <c r="L102" s="73">
        <f t="shared" si="17"/>
        <v>6240</v>
      </c>
      <c r="M102" s="74">
        <f t="shared" si="20"/>
        <v>9.5426332592582749E-2</v>
      </c>
      <c r="N102" s="73">
        <f t="shared" si="18"/>
        <v>5240</v>
      </c>
      <c r="O102" s="75">
        <f t="shared" si="21"/>
        <v>8.013365108736116E-2</v>
      </c>
      <c r="P102" s="76">
        <v>700</v>
      </c>
      <c r="Q102" s="77">
        <v>300</v>
      </c>
      <c r="R102" s="203" t="s">
        <v>509</v>
      </c>
    </row>
    <row r="103" spans="2:18" x14ac:dyDescent="0.25">
      <c r="B103" s="171" t="s">
        <v>506</v>
      </c>
      <c r="C103" s="450"/>
      <c r="D103" s="67" t="s">
        <v>415</v>
      </c>
      <c r="E103" s="68" t="s">
        <v>39</v>
      </c>
      <c r="F103" s="69">
        <v>27</v>
      </c>
      <c r="G103" s="70">
        <f t="shared" si="16"/>
        <v>290.62558080000002</v>
      </c>
      <c r="H103" s="59">
        <f t="shared" si="23"/>
        <v>65390.755680000002</v>
      </c>
      <c r="I103" s="71" t="s">
        <v>40</v>
      </c>
      <c r="J103" s="72">
        <f t="shared" si="19"/>
        <v>15720</v>
      </c>
      <c r="K103" s="73">
        <v>520</v>
      </c>
      <c r="L103" s="73">
        <f t="shared" si="17"/>
        <v>6240</v>
      </c>
      <c r="M103" s="74">
        <f t="shared" si="20"/>
        <v>9.5426332592582749E-2</v>
      </c>
      <c r="N103" s="73">
        <f t="shared" si="18"/>
        <v>5240</v>
      </c>
      <c r="O103" s="75">
        <f t="shared" si="21"/>
        <v>8.013365108736116E-2</v>
      </c>
      <c r="P103" s="76">
        <v>700</v>
      </c>
      <c r="Q103" s="77">
        <v>300</v>
      </c>
      <c r="R103" s="203" t="s">
        <v>509</v>
      </c>
    </row>
    <row r="104" spans="2:18" x14ac:dyDescent="0.25">
      <c r="B104" s="171" t="s">
        <v>506</v>
      </c>
      <c r="C104" s="450"/>
      <c r="D104" s="67" t="s">
        <v>416</v>
      </c>
      <c r="E104" s="68" t="s">
        <v>39</v>
      </c>
      <c r="F104" s="69">
        <v>27</v>
      </c>
      <c r="G104" s="70">
        <f t="shared" si="16"/>
        <v>290.62558080000002</v>
      </c>
      <c r="H104" s="59">
        <f t="shared" si="23"/>
        <v>65390.755680000002</v>
      </c>
      <c r="I104" s="71" t="s">
        <v>40</v>
      </c>
      <c r="J104" s="72">
        <f t="shared" si="19"/>
        <v>15720</v>
      </c>
      <c r="K104" s="73">
        <v>520</v>
      </c>
      <c r="L104" s="73">
        <f t="shared" si="17"/>
        <v>6240</v>
      </c>
      <c r="M104" s="74">
        <f t="shared" si="20"/>
        <v>9.5426332592582749E-2</v>
      </c>
      <c r="N104" s="73">
        <f t="shared" si="18"/>
        <v>5240</v>
      </c>
      <c r="O104" s="75">
        <f t="shared" si="21"/>
        <v>8.013365108736116E-2</v>
      </c>
      <c r="P104" s="76">
        <v>700</v>
      </c>
      <c r="Q104" s="77">
        <v>300</v>
      </c>
      <c r="R104" s="203" t="s">
        <v>509</v>
      </c>
    </row>
    <row r="105" spans="2:18" x14ac:dyDescent="0.25">
      <c r="B105" s="171" t="s">
        <v>506</v>
      </c>
      <c r="C105" s="450"/>
      <c r="D105" s="67" t="s">
        <v>417</v>
      </c>
      <c r="E105" s="68" t="s">
        <v>39</v>
      </c>
      <c r="F105" s="69">
        <v>27</v>
      </c>
      <c r="G105" s="70">
        <f t="shared" si="16"/>
        <v>290.62558080000002</v>
      </c>
      <c r="H105" s="59">
        <f t="shared" si="23"/>
        <v>65390.755680000002</v>
      </c>
      <c r="I105" s="71" t="s">
        <v>40</v>
      </c>
      <c r="J105" s="72">
        <f t="shared" si="19"/>
        <v>15720</v>
      </c>
      <c r="K105" s="73">
        <v>520</v>
      </c>
      <c r="L105" s="73">
        <f t="shared" si="17"/>
        <v>6240</v>
      </c>
      <c r="M105" s="74">
        <f t="shared" si="20"/>
        <v>9.5426332592582749E-2</v>
      </c>
      <c r="N105" s="73">
        <f t="shared" si="18"/>
        <v>5240</v>
      </c>
      <c r="O105" s="75">
        <f t="shared" si="21"/>
        <v>8.013365108736116E-2</v>
      </c>
      <c r="P105" s="76">
        <v>700</v>
      </c>
      <c r="Q105" s="77">
        <v>300</v>
      </c>
      <c r="R105" s="203" t="s">
        <v>509</v>
      </c>
    </row>
    <row r="106" spans="2:18" x14ac:dyDescent="0.25">
      <c r="B106" s="171" t="s">
        <v>506</v>
      </c>
      <c r="C106" s="450"/>
      <c r="D106" s="67" t="s">
        <v>418</v>
      </c>
      <c r="E106" s="68" t="s">
        <v>39</v>
      </c>
      <c r="F106" s="69">
        <v>27</v>
      </c>
      <c r="G106" s="70">
        <f t="shared" si="16"/>
        <v>290.62558080000002</v>
      </c>
      <c r="H106" s="59">
        <f t="shared" si="23"/>
        <v>65390.755680000002</v>
      </c>
      <c r="I106" s="71" t="s">
        <v>40</v>
      </c>
      <c r="J106" s="72">
        <f t="shared" si="19"/>
        <v>15720</v>
      </c>
      <c r="K106" s="73">
        <v>520</v>
      </c>
      <c r="L106" s="73">
        <f t="shared" si="17"/>
        <v>6240</v>
      </c>
      <c r="M106" s="74">
        <f t="shared" si="20"/>
        <v>9.5426332592582749E-2</v>
      </c>
      <c r="N106" s="73">
        <f t="shared" si="18"/>
        <v>5240</v>
      </c>
      <c r="O106" s="75">
        <f t="shared" si="21"/>
        <v>8.013365108736116E-2</v>
      </c>
      <c r="P106" s="76">
        <v>700</v>
      </c>
      <c r="Q106" s="77">
        <v>300</v>
      </c>
      <c r="R106" s="203" t="s">
        <v>509</v>
      </c>
    </row>
    <row r="107" spans="2:18" x14ac:dyDescent="0.25">
      <c r="B107" s="171" t="s">
        <v>506</v>
      </c>
      <c r="C107" s="450"/>
      <c r="D107" s="67" t="s">
        <v>419</v>
      </c>
      <c r="E107" s="68" t="s">
        <v>39</v>
      </c>
      <c r="F107" s="69">
        <v>26</v>
      </c>
      <c r="G107" s="70">
        <f t="shared" si="16"/>
        <v>279.86167039999998</v>
      </c>
      <c r="H107" s="59">
        <f t="shared" si="23"/>
        <v>62968.875839999993</v>
      </c>
      <c r="I107" s="71" t="s">
        <v>40</v>
      </c>
      <c r="J107" s="72">
        <f t="shared" si="19"/>
        <v>15180</v>
      </c>
      <c r="K107" s="73">
        <v>505</v>
      </c>
      <c r="L107" s="73">
        <f t="shared" si="17"/>
        <v>6060</v>
      </c>
      <c r="M107" s="74">
        <f t="shared" si="20"/>
        <v>9.6238021072475297E-2</v>
      </c>
      <c r="N107" s="73">
        <f t="shared" si="18"/>
        <v>5060</v>
      </c>
      <c r="O107" s="75">
        <f t="shared" si="21"/>
        <v>8.0357159509360565E-2</v>
      </c>
      <c r="P107" s="76">
        <v>700</v>
      </c>
      <c r="Q107" s="77">
        <v>300</v>
      </c>
      <c r="R107" s="203" t="s">
        <v>509</v>
      </c>
    </row>
    <row r="108" spans="2:18" x14ac:dyDescent="0.25">
      <c r="B108" s="171" t="s">
        <v>506</v>
      </c>
      <c r="C108" s="450"/>
      <c r="D108" s="67" t="s">
        <v>420</v>
      </c>
      <c r="E108" s="68" t="s">
        <v>39</v>
      </c>
      <c r="F108" s="69">
        <v>21</v>
      </c>
      <c r="G108" s="70">
        <f t="shared" si="16"/>
        <v>226.04211839999999</v>
      </c>
      <c r="H108" s="59">
        <f t="shared" si="23"/>
        <v>50859.476640000001</v>
      </c>
      <c r="I108" s="71" t="s">
        <v>40</v>
      </c>
      <c r="J108" s="72">
        <f t="shared" si="19"/>
        <v>12192</v>
      </c>
      <c r="K108" s="73">
        <v>422</v>
      </c>
      <c r="L108" s="73">
        <f t="shared" si="17"/>
        <v>5064</v>
      </c>
      <c r="M108" s="74">
        <f t="shared" si="20"/>
        <v>9.9568464611711344E-2</v>
      </c>
      <c r="N108" s="73">
        <f t="shared" si="18"/>
        <v>4064</v>
      </c>
      <c r="O108" s="75">
        <f t="shared" si="21"/>
        <v>7.9906445533569292E-2</v>
      </c>
      <c r="P108" s="76">
        <v>700</v>
      </c>
      <c r="Q108" s="77">
        <v>300</v>
      </c>
      <c r="R108" s="203" t="s">
        <v>509</v>
      </c>
    </row>
    <row r="109" spans="2:18" x14ac:dyDescent="0.25">
      <c r="B109" s="171" t="s">
        <v>506</v>
      </c>
      <c r="C109" s="450"/>
      <c r="D109" s="67" t="s">
        <v>421</v>
      </c>
      <c r="E109" s="68" t="s">
        <v>39</v>
      </c>
      <c r="F109" s="69">
        <v>27</v>
      </c>
      <c r="G109" s="70">
        <f t="shared" si="16"/>
        <v>290.62558080000002</v>
      </c>
      <c r="H109" s="59">
        <f t="shared" si="23"/>
        <v>65390.755680000002</v>
      </c>
      <c r="I109" s="71" t="s">
        <v>40</v>
      </c>
      <c r="J109" s="72">
        <f t="shared" si="19"/>
        <v>15720</v>
      </c>
      <c r="K109" s="73">
        <v>520</v>
      </c>
      <c r="L109" s="73">
        <f t="shared" si="17"/>
        <v>6240</v>
      </c>
      <c r="M109" s="74">
        <f t="shared" si="20"/>
        <v>9.5426332592582749E-2</v>
      </c>
      <c r="N109" s="73">
        <f t="shared" si="18"/>
        <v>5240</v>
      </c>
      <c r="O109" s="75">
        <f t="shared" si="21"/>
        <v>8.013365108736116E-2</v>
      </c>
      <c r="P109" s="76">
        <v>700</v>
      </c>
      <c r="Q109" s="77">
        <v>300</v>
      </c>
      <c r="R109" s="203" t="s">
        <v>509</v>
      </c>
    </row>
    <row r="110" spans="2:18" x14ac:dyDescent="0.25">
      <c r="B110" s="171" t="s">
        <v>506</v>
      </c>
      <c r="C110" s="450"/>
      <c r="D110" s="67" t="s">
        <v>422</v>
      </c>
      <c r="E110" s="68" t="s">
        <v>39</v>
      </c>
      <c r="F110" s="69">
        <v>27</v>
      </c>
      <c r="G110" s="70">
        <f t="shared" si="16"/>
        <v>290.62558080000002</v>
      </c>
      <c r="H110" s="59">
        <f t="shared" si="23"/>
        <v>65390.755680000002</v>
      </c>
      <c r="I110" s="71" t="s">
        <v>40</v>
      </c>
      <c r="J110" s="72">
        <f t="shared" si="19"/>
        <v>15720</v>
      </c>
      <c r="K110" s="73">
        <v>520</v>
      </c>
      <c r="L110" s="73">
        <f t="shared" si="17"/>
        <v>6240</v>
      </c>
      <c r="M110" s="74">
        <f t="shared" si="20"/>
        <v>9.5426332592582749E-2</v>
      </c>
      <c r="N110" s="73">
        <f t="shared" si="18"/>
        <v>5240</v>
      </c>
      <c r="O110" s="75">
        <f t="shared" si="21"/>
        <v>8.013365108736116E-2</v>
      </c>
      <c r="P110" s="76">
        <v>700</v>
      </c>
      <c r="Q110" s="77">
        <v>300</v>
      </c>
      <c r="R110" s="203" t="s">
        <v>509</v>
      </c>
    </row>
    <row r="111" spans="2:18" x14ac:dyDescent="0.25">
      <c r="B111" s="173" t="s">
        <v>506</v>
      </c>
      <c r="C111" s="450"/>
      <c r="D111" s="81" t="s">
        <v>423</v>
      </c>
      <c r="E111" s="172" t="s">
        <v>39</v>
      </c>
      <c r="F111" s="83">
        <v>27</v>
      </c>
      <c r="G111" s="84">
        <f t="shared" si="16"/>
        <v>290.62558080000002</v>
      </c>
      <c r="H111" s="85">
        <f t="shared" si="23"/>
        <v>65390.755680000002</v>
      </c>
      <c r="I111" s="86" t="s">
        <v>40</v>
      </c>
      <c r="J111" s="87">
        <f t="shared" si="19"/>
        <v>15720</v>
      </c>
      <c r="K111" s="88">
        <v>520</v>
      </c>
      <c r="L111" s="88">
        <f t="shared" si="17"/>
        <v>6240</v>
      </c>
      <c r="M111" s="89">
        <f t="shared" si="20"/>
        <v>9.5426332592582749E-2</v>
      </c>
      <c r="N111" s="88">
        <f t="shared" si="18"/>
        <v>5240</v>
      </c>
      <c r="O111" s="90">
        <f t="shared" si="21"/>
        <v>8.013365108736116E-2</v>
      </c>
      <c r="P111" s="91">
        <v>700</v>
      </c>
      <c r="Q111" s="92">
        <v>300</v>
      </c>
      <c r="R111" s="203" t="s">
        <v>509</v>
      </c>
    </row>
    <row r="112" spans="2:18" x14ac:dyDescent="0.25">
      <c r="B112" s="182" t="s">
        <v>506</v>
      </c>
      <c r="C112" s="451"/>
      <c r="D112" s="93" t="s">
        <v>424</v>
      </c>
      <c r="E112" s="184" t="s">
        <v>39</v>
      </c>
      <c r="F112" s="94">
        <v>27</v>
      </c>
      <c r="G112" s="70">
        <f t="shared" si="16"/>
        <v>290.62558080000002</v>
      </c>
      <c r="H112" s="73">
        <f t="shared" si="23"/>
        <v>65390.755680000002</v>
      </c>
      <c r="I112" s="71" t="s">
        <v>40</v>
      </c>
      <c r="J112" s="73">
        <f t="shared" si="19"/>
        <v>15720</v>
      </c>
      <c r="K112" s="73">
        <v>520</v>
      </c>
      <c r="L112" s="73">
        <f t="shared" si="17"/>
        <v>6240</v>
      </c>
      <c r="M112" s="74">
        <f t="shared" si="20"/>
        <v>9.5426332592582749E-2</v>
      </c>
      <c r="N112" s="73">
        <f t="shared" si="18"/>
        <v>5240</v>
      </c>
      <c r="O112" s="75">
        <f t="shared" si="21"/>
        <v>8.013365108736116E-2</v>
      </c>
      <c r="P112" s="76">
        <v>700</v>
      </c>
      <c r="Q112" s="77">
        <v>300</v>
      </c>
      <c r="R112" s="203" t="s">
        <v>509</v>
      </c>
    </row>
    <row r="113" spans="2:19" s="189" customFormat="1" x14ac:dyDescent="0.25">
      <c r="B113" s="250"/>
      <c r="C113" s="251"/>
      <c r="D113" s="256" t="s">
        <v>62</v>
      </c>
      <c r="E113" s="257" t="s">
        <v>521</v>
      </c>
      <c r="F113" s="258">
        <f>SUM(F81:F112)</f>
        <v>850</v>
      </c>
      <c r="G113" s="259">
        <f>SUM(G81:G112)</f>
        <v>9149.3238399999991</v>
      </c>
      <c r="H113" s="260">
        <f>SUM(H81:H112)</f>
        <v>2083259.2916799993</v>
      </c>
      <c r="I113" s="261"/>
      <c r="J113" s="260">
        <f>SUM(J81:J112)</f>
        <v>500052</v>
      </c>
      <c r="K113" s="260"/>
      <c r="L113" s="260">
        <f>SUM(L81:L112)</f>
        <v>198684</v>
      </c>
      <c r="M113" s="262">
        <v>0.09</v>
      </c>
      <c r="N113" s="260">
        <f>SUM(N81:N112)</f>
        <v>166684</v>
      </c>
      <c r="O113" s="263">
        <v>0.08</v>
      </c>
      <c r="P113" s="252"/>
      <c r="Q113" s="253"/>
      <c r="R113" s="254"/>
    </row>
    <row r="114" spans="2:19" s="189" customFormat="1" x14ac:dyDescent="0.25">
      <c r="B114" s="250"/>
      <c r="C114" s="251"/>
      <c r="D114" s="256"/>
      <c r="E114" s="257" t="s">
        <v>375</v>
      </c>
      <c r="F114" s="258"/>
      <c r="G114" s="259"/>
      <c r="H114" s="260"/>
      <c r="I114" s="261"/>
      <c r="J114" s="260"/>
      <c r="K114" s="260"/>
      <c r="L114" s="260"/>
      <c r="M114" s="262"/>
      <c r="N114" s="260"/>
      <c r="O114" s="263"/>
      <c r="P114" s="252"/>
      <c r="Q114" s="253"/>
      <c r="R114" s="254"/>
    </row>
    <row r="115" spans="2:19" x14ac:dyDescent="0.25">
      <c r="B115" s="182" t="s">
        <v>506</v>
      </c>
      <c r="C115" s="451" t="s">
        <v>515</v>
      </c>
      <c r="D115" s="93" t="s">
        <v>436</v>
      </c>
      <c r="E115" s="184" t="s">
        <v>39</v>
      </c>
      <c r="F115" s="94">
        <v>25</v>
      </c>
      <c r="G115" s="70">
        <f t="shared" si="16"/>
        <v>269.09775999999999</v>
      </c>
      <c r="H115" s="73">
        <f>G115*230</f>
        <v>61892.484799999998</v>
      </c>
      <c r="I115" s="71" t="s">
        <v>40</v>
      </c>
      <c r="J115" s="73">
        <f>N115*3</f>
        <v>14820</v>
      </c>
      <c r="K115" s="73">
        <v>495</v>
      </c>
      <c r="L115" s="73">
        <f t="shared" si="17"/>
        <v>5940</v>
      </c>
      <c r="M115" s="74">
        <f>L115/H115</f>
        <v>9.5972879731595462E-2</v>
      </c>
      <c r="N115" s="73">
        <f>L115-(P115+Q115)</f>
        <v>4940</v>
      </c>
      <c r="O115" s="75">
        <f>N115/H115</f>
        <v>7.9815829271730906E-2</v>
      </c>
      <c r="P115" s="76">
        <v>700</v>
      </c>
      <c r="Q115" s="77">
        <v>300</v>
      </c>
      <c r="R115" s="203" t="s">
        <v>509</v>
      </c>
    </row>
    <row r="116" spans="2:19" x14ac:dyDescent="0.25">
      <c r="B116" s="174" t="s">
        <v>506</v>
      </c>
      <c r="C116" s="450"/>
      <c r="D116" s="55" t="s">
        <v>437</v>
      </c>
      <c r="E116" s="56" t="s">
        <v>39</v>
      </c>
      <c r="F116" s="57">
        <v>25</v>
      </c>
      <c r="G116" s="58">
        <f t="shared" si="16"/>
        <v>269.09775999999999</v>
      </c>
      <c r="H116" s="59">
        <f>G116*230</f>
        <v>61892.484799999998</v>
      </c>
      <c r="I116" s="60" t="s">
        <v>40</v>
      </c>
      <c r="J116" s="61">
        <f>N116*3</f>
        <v>14820</v>
      </c>
      <c r="K116" s="62">
        <v>495</v>
      </c>
      <c r="L116" s="62">
        <f t="shared" si="17"/>
        <v>5940</v>
      </c>
      <c r="M116" s="63">
        <f>L116/H116</f>
        <v>9.5972879731595462E-2</v>
      </c>
      <c r="N116" s="62">
        <f t="shared" ref="N116:N146" si="24">L116-(P116+Q116)</f>
        <v>4940</v>
      </c>
      <c r="O116" s="64">
        <f>N116/H116</f>
        <v>7.9815829271730906E-2</v>
      </c>
      <c r="P116" s="65">
        <v>700</v>
      </c>
      <c r="Q116" s="66">
        <v>300</v>
      </c>
      <c r="R116" s="203" t="s">
        <v>509</v>
      </c>
    </row>
    <row r="117" spans="2:19" x14ac:dyDescent="0.25">
      <c r="B117" s="171" t="s">
        <v>506</v>
      </c>
      <c r="C117" s="450"/>
      <c r="D117" s="55" t="s">
        <v>438</v>
      </c>
      <c r="E117" s="68" t="s">
        <v>39</v>
      </c>
      <c r="F117" s="69">
        <v>25</v>
      </c>
      <c r="G117" s="70">
        <f t="shared" si="16"/>
        <v>269.09775999999999</v>
      </c>
      <c r="H117" s="59">
        <f>G117*230</f>
        <v>61892.484799999998</v>
      </c>
      <c r="I117" s="71" t="s">
        <v>40</v>
      </c>
      <c r="J117" s="72">
        <f t="shared" ref="J117:J146" si="25">N117*3</f>
        <v>14820</v>
      </c>
      <c r="K117" s="73">
        <v>495</v>
      </c>
      <c r="L117" s="73">
        <f t="shared" si="17"/>
        <v>5940</v>
      </c>
      <c r="M117" s="74">
        <f t="shared" ref="M117:M146" si="26">L117/H117</f>
        <v>9.5972879731595462E-2</v>
      </c>
      <c r="N117" s="73">
        <f t="shared" si="24"/>
        <v>4940</v>
      </c>
      <c r="O117" s="75">
        <f t="shared" ref="O117:O146" si="27">N117/H117</f>
        <v>7.9815829271730906E-2</v>
      </c>
      <c r="P117" s="76">
        <v>700</v>
      </c>
      <c r="Q117" s="77">
        <v>300</v>
      </c>
      <c r="R117" s="203" t="s">
        <v>509</v>
      </c>
    </row>
    <row r="118" spans="2:19" x14ac:dyDescent="0.25">
      <c r="B118" s="171" t="s">
        <v>506</v>
      </c>
      <c r="C118" s="450"/>
      <c r="D118" s="55" t="s">
        <v>439</v>
      </c>
      <c r="E118" s="68" t="s">
        <v>39</v>
      </c>
      <c r="F118" s="69">
        <v>25</v>
      </c>
      <c r="G118" s="70">
        <f t="shared" si="16"/>
        <v>269.09775999999999</v>
      </c>
      <c r="H118" s="59">
        <f>G118*230</f>
        <v>61892.484799999998</v>
      </c>
      <c r="I118" s="71" t="s">
        <v>40</v>
      </c>
      <c r="J118" s="72">
        <f t="shared" si="25"/>
        <v>14820</v>
      </c>
      <c r="K118" s="73">
        <v>495</v>
      </c>
      <c r="L118" s="73">
        <f t="shared" si="17"/>
        <v>5940</v>
      </c>
      <c r="M118" s="74">
        <f t="shared" si="26"/>
        <v>9.5972879731595462E-2</v>
      </c>
      <c r="N118" s="73">
        <f t="shared" si="24"/>
        <v>4940</v>
      </c>
      <c r="O118" s="75">
        <f t="shared" si="27"/>
        <v>7.9815829271730906E-2</v>
      </c>
      <c r="P118" s="76">
        <v>700</v>
      </c>
      <c r="Q118" s="77">
        <v>300</v>
      </c>
      <c r="R118" s="203" t="s">
        <v>509</v>
      </c>
    </row>
    <row r="119" spans="2:19" x14ac:dyDescent="0.25">
      <c r="B119" s="171" t="s">
        <v>506</v>
      </c>
      <c r="C119" s="450"/>
      <c r="D119" s="429" t="s">
        <v>441</v>
      </c>
      <c r="E119" s="431" t="s">
        <v>114</v>
      </c>
      <c r="F119" s="432">
        <v>30</v>
      </c>
      <c r="G119" s="421">
        <f t="shared" si="16"/>
        <v>322.91731200000004</v>
      </c>
      <c r="H119" s="422">
        <f>G119*215+I119</f>
        <v>79427.222080000007</v>
      </c>
      <c r="I119" s="430">
        <v>10000</v>
      </c>
      <c r="J119" s="424">
        <f t="shared" si="25"/>
        <v>18960</v>
      </c>
      <c r="K119" s="425">
        <v>610</v>
      </c>
      <c r="L119" s="425">
        <f t="shared" si="17"/>
        <v>7320</v>
      </c>
      <c r="M119" s="433">
        <f t="shared" si="26"/>
        <v>9.2159839011204656E-2</v>
      </c>
      <c r="N119" s="425">
        <f t="shared" si="24"/>
        <v>6320</v>
      </c>
      <c r="O119" s="434">
        <f t="shared" si="27"/>
        <v>7.9569697069783243E-2</v>
      </c>
      <c r="P119" s="426">
        <v>700</v>
      </c>
      <c r="Q119" s="427">
        <v>300</v>
      </c>
      <c r="R119" s="428" t="s">
        <v>509</v>
      </c>
      <c r="S119" s="14" t="s">
        <v>440</v>
      </c>
    </row>
    <row r="120" spans="2:19" x14ac:dyDescent="0.25">
      <c r="B120" s="171" t="s">
        <v>506</v>
      </c>
      <c r="C120" s="450"/>
      <c r="D120" s="429" t="s">
        <v>442</v>
      </c>
      <c r="E120" s="431" t="s">
        <v>114</v>
      </c>
      <c r="F120" s="432">
        <v>30</v>
      </c>
      <c r="G120" s="421">
        <f t="shared" si="16"/>
        <v>322.91731200000004</v>
      </c>
      <c r="H120" s="422">
        <f>G120*215+I120</f>
        <v>79427.222080000007</v>
      </c>
      <c r="I120" s="430">
        <v>10000</v>
      </c>
      <c r="J120" s="424">
        <f t="shared" si="25"/>
        <v>18960</v>
      </c>
      <c r="K120" s="425">
        <v>610</v>
      </c>
      <c r="L120" s="425">
        <f t="shared" si="17"/>
        <v>7320</v>
      </c>
      <c r="M120" s="433">
        <f t="shared" si="26"/>
        <v>9.2159839011204656E-2</v>
      </c>
      <c r="N120" s="425">
        <f t="shared" si="24"/>
        <v>6320</v>
      </c>
      <c r="O120" s="434">
        <f t="shared" si="27"/>
        <v>7.9569697069783243E-2</v>
      </c>
      <c r="P120" s="426">
        <v>700</v>
      </c>
      <c r="Q120" s="427">
        <v>300</v>
      </c>
      <c r="R120" s="428" t="s">
        <v>509</v>
      </c>
      <c r="S120" s="14" t="s">
        <v>440</v>
      </c>
    </row>
    <row r="121" spans="2:19" x14ac:dyDescent="0.25">
      <c r="B121" s="171" t="s">
        <v>506</v>
      </c>
      <c r="C121" s="450"/>
      <c r="D121" s="55" t="s">
        <v>443</v>
      </c>
      <c r="E121" s="68" t="s">
        <v>39</v>
      </c>
      <c r="F121" s="69">
        <v>25</v>
      </c>
      <c r="G121" s="70">
        <f t="shared" si="16"/>
        <v>269.09775999999999</v>
      </c>
      <c r="H121" s="59">
        <f>G121*230</f>
        <v>61892.484799999998</v>
      </c>
      <c r="I121" s="71" t="s">
        <v>40</v>
      </c>
      <c r="J121" s="72">
        <f t="shared" si="25"/>
        <v>14820</v>
      </c>
      <c r="K121" s="73">
        <v>495</v>
      </c>
      <c r="L121" s="73">
        <f t="shared" si="17"/>
        <v>5940</v>
      </c>
      <c r="M121" s="74">
        <f t="shared" si="26"/>
        <v>9.5972879731595462E-2</v>
      </c>
      <c r="N121" s="73">
        <f t="shared" si="24"/>
        <v>4940</v>
      </c>
      <c r="O121" s="75">
        <f t="shared" si="27"/>
        <v>7.9815829271730906E-2</v>
      </c>
      <c r="P121" s="76">
        <v>700</v>
      </c>
      <c r="Q121" s="77">
        <v>300</v>
      </c>
      <c r="R121" s="203" t="s">
        <v>509</v>
      </c>
    </row>
    <row r="122" spans="2:19" x14ac:dyDescent="0.25">
      <c r="B122" s="171" t="s">
        <v>506</v>
      </c>
      <c r="C122" s="450"/>
      <c r="D122" s="55" t="s">
        <v>444</v>
      </c>
      <c r="E122" s="68" t="s">
        <v>39</v>
      </c>
      <c r="F122" s="69">
        <v>25</v>
      </c>
      <c r="G122" s="70">
        <f t="shared" si="16"/>
        <v>269.09775999999999</v>
      </c>
      <c r="H122" s="59">
        <f>G122*230</f>
        <v>61892.484799999998</v>
      </c>
      <c r="I122" s="71" t="s">
        <v>40</v>
      </c>
      <c r="J122" s="72">
        <f t="shared" si="25"/>
        <v>14820</v>
      </c>
      <c r="K122" s="73">
        <v>495</v>
      </c>
      <c r="L122" s="73">
        <f t="shared" si="17"/>
        <v>5940</v>
      </c>
      <c r="M122" s="74">
        <f t="shared" si="26"/>
        <v>9.5972879731595462E-2</v>
      </c>
      <c r="N122" s="73">
        <f t="shared" si="24"/>
        <v>4940</v>
      </c>
      <c r="O122" s="75">
        <f t="shared" si="27"/>
        <v>7.9815829271730906E-2</v>
      </c>
      <c r="P122" s="76">
        <v>700</v>
      </c>
      <c r="Q122" s="77">
        <v>300</v>
      </c>
      <c r="R122" s="203" t="s">
        <v>509</v>
      </c>
    </row>
    <row r="123" spans="2:19" x14ac:dyDescent="0.25">
      <c r="B123" s="171" t="s">
        <v>506</v>
      </c>
      <c r="C123" s="450"/>
      <c r="D123" s="55" t="s">
        <v>445</v>
      </c>
      <c r="E123" s="68" t="s">
        <v>114</v>
      </c>
      <c r="F123" s="69">
        <v>30</v>
      </c>
      <c r="G123" s="70">
        <f t="shared" si="16"/>
        <v>322.91731200000004</v>
      </c>
      <c r="H123" s="78">
        <f>G123*215+I123</f>
        <v>79427.222080000007</v>
      </c>
      <c r="I123" s="79">
        <v>10000</v>
      </c>
      <c r="J123" s="72">
        <f t="shared" si="25"/>
        <v>18960</v>
      </c>
      <c r="K123" s="73">
        <v>610</v>
      </c>
      <c r="L123" s="73">
        <f t="shared" si="17"/>
        <v>7320</v>
      </c>
      <c r="M123" s="74">
        <f t="shared" si="26"/>
        <v>9.2159839011204656E-2</v>
      </c>
      <c r="N123" s="73">
        <f t="shared" si="24"/>
        <v>6320</v>
      </c>
      <c r="O123" s="75">
        <f t="shared" si="27"/>
        <v>7.9569697069783243E-2</v>
      </c>
      <c r="P123" s="76">
        <v>700</v>
      </c>
      <c r="Q123" s="77">
        <v>300</v>
      </c>
      <c r="R123" s="203" t="s">
        <v>509</v>
      </c>
    </row>
    <row r="124" spans="2:19" x14ac:dyDescent="0.25">
      <c r="B124" s="171" t="s">
        <v>506</v>
      </c>
      <c r="C124" s="450"/>
      <c r="D124" s="55" t="s">
        <v>462</v>
      </c>
      <c r="E124" s="68" t="s">
        <v>39</v>
      </c>
      <c r="F124" s="69">
        <v>26</v>
      </c>
      <c r="G124" s="70">
        <f t="shared" si="16"/>
        <v>279.86167039999998</v>
      </c>
      <c r="H124" s="59">
        <f t="shared" ref="H124:H133" si="28">G124*230</f>
        <v>64368.184191999993</v>
      </c>
      <c r="I124" s="71" t="s">
        <v>40</v>
      </c>
      <c r="J124" s="72">
        <f t="shared" si="25"/>
        <v>15360</v>
      </c>
      <c r="K124" s="73">
        <v>510</v>
      </c>
      <c r="L124" s="73">
        <f t="shared" si="17"/>
        <v>6120</v>
      </c>
      <c r="M124" s="74">
        <f t="shared" si="26"/>
        <v>9.5078027706126042E-2</v>
      </c>
      <c r="N124" s="73">
        <f t="shared" si="24"/>
        <v>5120</v>
      </c>
      <c r="O124" s="75">
        <f t="shared" si="27"/>
        <v>7.9542402263948583E-2</v>
      </c>
      <c r="P124" s="76">
        <v>700</v>
      </c>
      <c r="Q124" s="77">
        <v>300</v>
      </c>
      <c r="R124" s="203" t="s">
        <v>509</v>
      </c>
    </row>
    <row r="125" spans="2:19" x14ac:dyDescent="0.25">
      <c r="B125" s="171" t="s">
        <v>506</v>
      </c>
      <c r="C125" s="450"/>
      <c r="D125" s="55" t="s">
        <v>463</v>
      </c>
      <c r="E125" s="68" t="s">
        <v>39</v>
      </c>
      <c r="F125" s="69">
        <v>26</v>
      </c>
      <c r="G125" s="70">
        <f t="shared" si="16"/>
        <v>279.86167039999998</v>
      </c>
      <c r="H125" s="59">
        <f t="shared" si="28"/>
        <v>64368.184191999993</v>
      </c>
      <c r="I125" s="71" t="s">
        <v>40</v>
      </c>
      <c r="J125" s="72">
        <f t="shared" si="25"/>
        <v>15360</v>
      </c>
      <c r="K125" s="73">
        <v>510</v>
      </c>
      <c r="L125" s="73">
        <f t="shared" si="17"/>
        <v>6120</v>
      </c>
      <c r="M125" s="74">
        <f t="shared" si="26"/>
        <v>9.5078027706126042E-2</v>
      </c>
      <c r="N125" s="73">
        <f t="shared" si="24"/>
        <v>5120</v>
      </c>
      <c r="O125" s="75">
        <f t="shared" si="27"/>
        <v>7.9542402263948583E-2</v>
      </c>
      <c r="P125" s="76">
        <v>700</v>
      </c>
      <c r="Q125" s="77">
        <v>300</v>
      </c>
      <c r="R125" s="203" t="s">
        <v>509</v>
      </c>
    </row>
    <row r="126" spans="2:19" x14ac:dyDescent="0.25">
      <c r="B126" s="171" t="s">
        <v>506</v>
      </c>
      <c r="C126" s="450"/>
      <c r="D126" s="55" t="s">
        <v>464</v>
      </c>
      <c r="E126" s="68" t="s">
        <v>39</v>
      </c>
      <c r="F126" s="69">
        <v>26</v>
      </c>
      <c r="G126" s="70">
        <f t="shared" si="16"/>
        <v>279.86167039999998</v>
      </c>
      <c r="H126" s="59">
        <f t="shared" si="28"/>
        <v>64368.184191999993</v>
      </c>
      <c r="I126" s="71" t="s">
        <v>40</v>
      </c>
      <c r="J126" s="72">
        <f t="shared" si="25"/>
        <v>15360</v>
      </c>
      <c r="K126" s="73">
        <v>510</v>
      </c>
      <c r="L126" s="73">
        <f t="shared" si="17"/>
        <v>6120</v>
      </c>
      <c r="M126" s="74">
        <f t="shared" si="26"/>
        <v>9.5078027706126042E-2</v>
      </c>
      <c r="N126" s="73">
        <f t="shared" si="24"/>
        <v>5120</v>
      </c>
      <c r="O126" s="75">
        <f t="shared" si="27"/>
        <v>7.9542402263948583E-2</v>
      </c>
      <c r="P126" s="76">
        <v>700</v>
      </c>
      <c r="Q126" s="77">
        <v>300</v>
      </c>
      <c r="R126" s="203" t="s">
        <v>509</v>
      </c>
    </row>
    <row r="127" spans="2:19" x14ac:dyDescent="0.25">
      <c r="B127" s="171" t="s">
        <v>506</v>
      </c>
      <c r="C127" s="450"/>
      <c r="D127" s="55" t="s">
        <v>465</v>
      </c>
      <c r="E127" s="68" t="s">
        <v>39</v>
      </c>
      <c r="F127" s="69">
        <v>26</v>
      </c>
      <c r="G127" s="70">
        <f t="shared" si="16"/>
        <v>279.86167039999998</v>
      </c>
      <c r="H127" s="59">
        <f t="shared" si="28"/>
        <v>64368.184191999993</v>
      </c>
      <c r="I127" s="71" t="s">
        <v>40</v>
      </c>
      <c r="J127" s="72">
        <f t="shared" si="25"/>
        <v>15360</v>
      </c>
      <c r="K127" s="73">
        <v>510</v>
      </c>
      <c r="L127" s="73">
        <f t="shared" si="17"/>
        <v>6120</v>
      </c>
      <c r="M127" s="74">
        <f t="shared" si="26"/>
        <v>9.5078027706126042E-2</v>
      </c>
      <c r="N127" s="73">
        <f t="shared" si="24"/>
        <v>5120</v>
      </c>
      <c r="O127" s="75">
        <f t="shared" si="27"/>
        <v>7.9542402263948583E-2</v>
      </c>
      <c r="P127" s="76">
        <v>700</v>
      </c>
      <c r="Q127" s="77">
        <v>300</v>
      </c>
      <c r="R127" s="203" t="s">
        <v>509</v>
      </c>
    </row>
    <row r="128" spans="2:19" x14ac:dyDescent="0.25">
      <c r="B128" s="171" t="s">
        <v>506</v>
      </c>
      <c r="C128" s="450"/>
      <c r="D128" s="55" t="s">
        <v>466</v>
      </c>
      <c r="E128" s="68" t="s">
        <v>39</v>
      </c>
      <c r="F128" s="69">
        <v>23</v>
      </c>
      <c r="G128" s="70">
        <f t="shared" si="16"/>
        <v>247.56993920000002</v>
      </c>
      <c r="H128" s="59">
        <f t="shared" si="28"/>
        <v>56941.086016000008</v>
      </c>
      <c r="I128" s="71" t="s">
        <v>40</v>
      </c>
      <c r="J128" s="72">
        <f t="shared" si="25"/>
        <v>13740</v>
      </c>
      <c r="K128" s="73">
        <v>465</v>
      </c>
      <c r="L128" s="73">
        <f t="shared" si="17"/>
        <v>5580</v>
      </c>
      <c r="M128" s="74">
        <f t="shared" si="26"/>
        <v>9.7996023441352401E-2</v>
      </c>
      <c r="N128" s="73">
        <f t="shared" si="24"/>
        <v>4580</v>
      </c>
      <c r="O128" s="75">
        <f t="shared" si="27"/>
        <v>8.0434012071934402E-2</v>
      </c>
      <c r="P128" s="76">
        <v>700</v>
      </c>
      <c r="Q128" s="77">
        <v>300</v>
      </c>
      <c r="R128" s="203" t="s">
        <v>509</v>
      </c>
    </row>
    <row r="129" spans="2:18" x14ac:dyDescent="0.25">
      <c r="B129" s="171" t="s">
        <v>506</v>
      </c>
      <c r="C129" s="450"/>
      <c r="D129" s="55" t="s">
        <v>467</v>
      </c>
      <c r="E129" s="68" t="s">
        <v>39</v>
      </c>
      <c r="F129" s="69">
        <v>26</v>
      </c>
      <c r="G129" s="70">
        <f t="shared" si="16"/>
        <v>279.86167039999998</v>
      </c>
      <c r="H129" s="59">
        <f t="shared" si="28"/>
        <v>64368.184191999993</v>
      </c>
      <c r="I129" s="71" t="s">
        <v>40</v>
      </c>
      <c r="J129" s="72">
        <f t="shared" si="25"/>
        <v>15360</v>
      </c>
      <c r="K129" s="73">
        <v>510</v>
      </c>
      <c r="L129" s="73">
        <f t="shared" si="17"/>
        <v>6120</v>
      </c>
      <c r="M129" s="74">
        <f t="shared" si="26"/>
        <v>9.5078027706126042E-2</v>
      </c>
      <c r="N129" s="73">
        <f t="shared" si="24"/>
        <v>5120</v>
      </c>
      <c r="O129" s="75">
        <f t="shared" si="27"/>
        <v>7.9542402263948583E-2</v>
      </c>
      <c r="P129" s="76">
        <v>700</v>
      </c>
      <c r="Q129" s="77">
        <v>300</v>
      </c>
      <c r="R129" s="203" t="s">
        <v>509</v>
      </c>
    </row>
    <row r="130" spans="2:18" x14ac:dyDescent="0.25">
      <c r="B130" s="171" t="s">
        <v>506</v>
      </c>
      <c r="C130" s="450"/>
      <c r="D130" s="55" t="s">
        <v>468</v>
      </c>
      <c r="E130" s="68" t="s">
        <v>39</v>
      </c>
      <c r="F130" s="69">
        <v>26</v>
      </c>
      <c r="G130" s="70">
        <f t="shared" si="16"/>
        <v>279.86167039999998</v>
      </c>
      <c r="H130" s="59">
        <f t="shared" si="28"/>
        <v>64368.184191999993</v>
      </c>
      <c r="I130" s="71" t="s">
        <v>40</v>
      </c>
      <c r="J130" s="72">
        <f t="shared" si="25"/>
        <v>15360</v>
      </c>
      <c r="K130" s="73">
        <v>510</v>
      </c>
      <c r="L130" s="73">
        <f t="shared" si="17"/>
        <v>6120</v>
      </c>
      <c r="M130" s="74">
        <f t="shared" si="26"/>
        <v>9.5078027706126042E-2</v>
      </c>
      <c r="N130" s="73">
        <f t="shared" si="24"/>
        <v>5120</v>
      </c>
      <c r="O130" s="75">
        <f t="shared" si="27"/>
        <v>7.9542402263948583E-2</v>
      </c>
      <c r="P130" s="76">
        <v>700</v>
      </c>
      <c r="Q130" s="77">
        <v>300</v>
      </c>
      <c r="R130" s="203" t="s">
        <v>509</v>
      </c>
    </row>
    <row r="131" spans="2:18" x14ac:dyDescent="0.25">
      <c r="B131" s="171" t="s">
        <v>506</v>
      </c>
      <c r="C131" s="450"/>
      <c r="D131" s="55" t="s">
        <v>469</v>
      </c>
      <c r="E131" s="68" t="s">
        <v>39</v>
      </c>
      <c r="F131" s="69">
        <v>26</v>
      </c>
      <c r="G131" s="70">
        <f t="shared" si="16"/>
        <v>279.86167039999998</v>
      </c>
      <c r="H131" s="59">
        <f t="shared" si="28"/>
        <v>64368.184191999993</v>
      </c>
      <c r="I131" s="71" t="s">
        <v>40</v>
      </c>
      <c r="J131" s="72">
        <f t="shared" si="25"/>
        <v>15360</v>
      </c>
      <c r="K131" s="73">
        <v>510</v>
      </c>
      <c r="L131" s="73">
        <f t="shared" si="17"/>
        <v>6120</v>
      </c>
      <c r="M131" s="74">
        <f t="shared" si="26"/>
        <v>9.5078027706126042E-2</v>
      </c>
      <c r="N131" s="73">
        <f t="shared" si="24"/>
        <v>5120</v>
      </c>
      <c r="O131" s="75">
        <f t="shared" si="27"/>
        <v>7.9542402263948583E-2</v>
      </c>
      <c r="P131" s="76">
        <v>700</v>
      </c>
      <c r="Q131" s="77">
        <v>300</v>
      </c>
      <c r="R131" s="203" t="s">
        <v>509</v>
      </c>
    </row>
    <row r="132" spans="2:18" x14ac:dyDescent="0.25">
      <c r="B132" s="171" t="s">
        <v>506</v>
      </c>
      <c r="C132" s="450"/>
      <c r="D132" s="55" t="s">
        <v>470</v>
      </c>
      <c r="E132" s="68" t="s">
        <v>39</v>
      </c>
      <c r="F132" s="69">
        <v>26</v>
      </c>
      <c r="G132" s="70">
        <f t="shared" si="16"/>
        <v>279.86167039999998</v>
      </c>
      <c r="H132" s="59">
        <f t="shared" si="28"/>
        <v>64368.184191999993</v>
      </c>
      <c r="I132" s="71" t="s">
        <v>40</v>
      </c>
      <c r="J132" s="72">
        <f t="shared" si="25"/>
        <v>15360</v>
      </c>
      <c r="K132" s="73">
        <v>510</v>
      </c>
      <c r="L132" s="73">
        <f t="shared" si="17"/>
        <v>6120</v>
      </c>
      <c r="M132" s="74">
        <f t="shared" si="26"/>
        <v>9.5078027706126042E-2</v>
      </c>
      <c r="N132" s="73">
        <f t="shared" si="24"/>
        <v>5120</v>
      </c>
      <c r="O132" s="75">
        <f t="shared" si="27"/>
        <v>7.9542402263948583E-2</v>
      </c>
      <c r="P132" s="76">
        <v>700</v>
      </c>
      <c r="Q132" s="77">
        <v>300</v>
      </c>
      <c r="R132" s="203" t="s">
        <v>509</v>
      </c>
    </row>
    <row r="133" spans="2:18" x14ac:dyDescent="0.25">
      <c r="B133" s="171" t="s">
        <v>506</v>
      </c>
      <c r="C133" s="450"/>
      <c r="D133" s="55" t="s">
        <v>471</v>
      </c>
      <c r="E133" s="68" t="s">
        <v>39</v>
      </c>
      <c r="F133" s="69">
        <v>26</v>
      </c>
      <c r="G133" s="70">
        <f t="shared" si="16"/>
        <v>279.86167039999998</v>
      </c>
      <c r="H133" s="59">
        <f t="shared" si="28"/>
        <v>64368.184191999993</v>
      </c>
      <c r="I133" s="71" t="s">
        <v>40</v>
      </c>
      <c r="J133" s="72">
        <f t="shared" si="25"/>
        <v>15360</v>
      </c>
      <c r="K133" s="73">
        <v>510</v>
      </c>
      <c r="L133" s="73">
        <f t="shared" si="17"/>
        <v>6120</v>
      </c>
      <c r="M133" s="74">
        <f t="shared" si="26"/>
        <v>9.5078027706126042E-2</v>
      </c>
      <c r="N133" s="73">
        <f t="shared" si="24"/>
        <v>5120</v>
      </c>
      <c r="O133" s="75">
        <f t="shared" si="27"/>
        <v>7.9542402263948583E-2</v>
      </c>
      <c r="P133" s="76">
        <v>700</v>
      </c>
      <c r="Q133" s="77">
        <v>300</v>
      </c>
      <c r="R133" s="203" t="s">
        <v>509</v>
      </c>
    </row>
    <row r="134" spans="2:18" x14ac:dyDescent="0.25">
      <c r="B134" s="171" t="s">
        <v>506</v>
      </c>
      <c r="C134" s="450"/>
      <c r="D134" s="55" t="s">
        <v>472</v>
      </c>
      <c r="E134" s="68" t="s">
        <v>114</v>
      </c>
      <c r="F134" s="69">
        <v>35</v>
      </c>
      <c r="G134" s="70">
        <f t="shared" si="16"/>
        <v>376.73686400000003</v>
      </c>
      <c r="H134" s="78">
        <f>G134*213+I134</f>
        <v>90244.952032000001</v>
      </c>
      <c r="I134" s="79">
        <v>10000</v>
      </c>
      <c r="J134" s="72">
        <f t="shared" si="25"/>
        <v>21660</v>
      </c>
      <c r="K134" s="73">
        <v>685</v>
      </c>
      <c r="L134" s="73">
        <f t="shared" si="17"/>
        <v>8220</v>
      </c>
      <c r="M134" s="74">
        <f t="shared" si="26"/>
        <v>9.1085427106053163E-2</v>
      </c>
      <c r="N134" s="73">
        <f t="shared" si="24"/>
        <v>7220</v>
      </c>
      <c r="O134" s="75">
        <f t="shared" si="27"/>
        <v>8.0004474903370287E-2</v>
      </c>
      <c r="P134" s="76">
        <v>700</v>
      </c>
      <c r="Q134" s="77">
        <v>300</v>
      </c>
      <c r="R134" s="203" t="s">
        <v>509</v>
      </c>
    </row>
    <row r="135" spans="2:18" x14ac:dyDescent="0.25">
      <c r="B135" s="171" t="s">
        <v>506</v>
      </c>
      <c r="C135" s="450"/>
      <c r="D135" s="55" t="s">
        <v>473</v>
      </c>
      <c r="E135" s="68" t="s">
        <v>39</v>
      </c>
      <c r="F135" s="69">
        <v>28</v>
      </c>
      <c r="G135" s="70">
        <f t="shared" si="16"/>
        <v>301.38949120000001</v>
      </c>
      <c r="H135" s="59">
        <f t="shared" ref="H135:H146" si="29">G135*230</f>
        <v>69319.582976000005</v>
      </c>
      <c r="I135" s="71" t="s">
        <v>40</v>
      </c>
      <c r="J135" s="72">
        <f t="shared" si="25"/>
        <v>16620</v>
      </c>
      <c r="K135" s="73">
        <v>545</v>
      </c>
      <c r="L135" s="73">
        <f t="shared" si="17"/>
        <v>6540</v>
      </c>
      <c r="M135" s="74">
        <f t="shared" si="26"/>
        <v>9.4345633935280518E-2</v>
      </c>
      <c r="N135" s="73">
        <f t="shared" si="24"/>
        <v>5540</v>
      </c>
      <c r="O135" s="75">
        <f t="shared" si="27"/>
        <v>7.9919696024687167E-2</v>
      </c>
      <c r="P135" s="76">
        <v>700</v>
      </c>
      <c r="Q135" s="77">
        <v>300</v>
      </c>
      <c r="R135" s="203" t="s">
        <v>509</v>
      </c>
    </row>
    <row r="136" spans="2:18" x14ac:dyDescent="0.25">
      <c r="B136" s="171" t="s">
        <v>506</v>
      </c>
      <c r="C136" s="450"/>
      <c r="D136" s="55" t="s">
        <v>474</v>
      </c>
      <c r="E136" s="68" t="s">
        <v>39</v>
      </c>
      <c r="F136" s="69">
        <v>27</v>
      </c>
      <c r="G136" s="70">
        <f t="shared" si="16"/>
        <v>290.62558080000002</v>
      </c>
      <c r="H136" s="59">
        <f t="shared" si="29"/>
        <v>66843.88358400001</v>
      </c>
      <c r="I136" s="71" t="s">
        <v>40</v>
      </c>
      <c r="J136" s="72">
        <f t="shared" si="25"/>
        <v>16080</v>
      </c>
      <c r="K136" s="73">
        <v>530</v>
      </c>
      <c r="L136" s="73">
        <f t="shared" si="17"/>
        <v>6360</v>
      </c>
      <c r="M136" s="74">
        <f t="shared" si="26"/>
        <v>9.5147074930313477E-2</v>
      </c>
      <c r="N136" s="73">
        <f t="shared" si="24"/>
        <v>5360</v>
      </c>
      <c r="O136" s="75">
        <f t="shared" si="27"/>
        <v>8.0186843023031487E-2</v>
      </c>
      <c r="P136" s="76">
        <v>700</v>
      </c>
      <c r="Q136" s="77">
        <v>300</v>
      </c>
      <c r="R136" s="203" t="s">
        <v>509</v>
      </c>
    </row>
    <row r="137" spans="2:18" x14ac:dyDescent="0.25">
      <c r="B137" s="171" t="s">
        <v>506</v>
      </c>
      <c r="C137" s="450"/>
      <c r="D137" s="55" t="s">
        <v>475</v>
      </c>
      <c r="E137" s="68" t="s">
        <v>39</v>
      </c>
      <c r="F137" s="69">
        <v>27</v>
      </c>
      <c r="G137" s="70">
        <f t="shared" si="16"/>
        <v>290.62558080000002</v>
      </c>
      <c r="H137" s="59">
        <f t="shared" si="29"/>
        <v>66843.88358400001</v>
      </c>
      <c r="I137" s="71" t="s">
        <v>40</v>
      </c>
      <c r="J137" s="72">
        <f t="shared" si="25"/>
        <v>16080</v>
      </c>
      <c r="K137" s="73">
        <v>530</v>
      </c>
      <c r="L137" s="73">
        <f t="shared" si="17"/>
        <v>6360</v>
      </c>
      <c r="M137" s="74">
        <f t="shared" si="26"/>
        <v>9.5147074930313477E-2</v>
      </c>
      <c r="N137" s="73">
        <f t="shared" si="24"/>
        <v>5360</v>
      </c>
      <c r="O137" s="75">
        <f t="shared" si="27"/>
        <v>8.0186843023031487E-2</v>
      </c>
      <c r="P137" s="76">
        <v>700</v>
      </c>
      <c r="Q137" s="77">
        <v>300</v>
      </c>
      <c r="R137" s="203" t="s">
        <v>509</v>
      </c>
    </row>
    <row r="138" spans="2:18" x14ac:dyDescent="0.25">
      <c r="B138" s="171" t="s">
        <v>506</v>
      </c>
      <c r="C138" s="450"/>
      <c r="D138" s="55" t="s">
        <v>476</v>
      </c>
      <c r="E138" s="68" t="s">
        <v>39</v>
      </c>
      <c r="F138" s="69">
        <v>27</v>
      </c>
      <c r="G138" s="70">
        <f t="shared" si="16"/>
        <v>290.62558080000002</v>
      </c>
      <c r="H138" s="59">
        <f t="shared" si="29"/>
        <v>66843.88358400001</v>
      </c>
      <c r="I138" s="71" t="s">
        <v>40</v>
      </c>
      <c r="J138" s="72">
        <f t="shared" si="25"/>
        <v>16080</v>
      </c>
      <c r="K138" s="73">
        <v>530</v>
      </c>
      <c r="L138" s="73">
        <f t="shared" si="17"/>
        <v>6360</v>
      </c>
      <c r="M138" s="74">
        <f t="shared" si="26"/>
        <v>9.5147074930313477E-2</v>
      </c>
      <c r="N138" s="73">
        <f t="shared" si="24"/>
        <v>5360</v>
      </c>
      <c r="O138" s="75">
        <f t="shared" si="27"/>
        <v>8.0186843023031487E-2</v>
      </c>
      <c r="P138" s="76">
        <v>700</v>
      </c>
      <c r="Q138" s="77">
        <v>300</v>
      </c>
      <c r="R138" s="203" t="s">
        <v>509</v>
      </c>
    </row>
    <row r="139" spans="2:18" x14ac:dyDescent="0.25">
      <c r="B139" s="171" t="s">
        <v>506</v>
      </c>
      <c r="C139" s="450"/>
      <c r="D139" s="55" t="s">
        <v>477</v>
      </c>
      <c r="E139" s="68" t="s">
        <v>39</v>
      </c>
      <c r="F139" s="69">
        <v>27</v>
      </c>
      <c r="G139" s="70">
        <f t="shared" si="16"/>
        <v>290.62558080000002</v>
      </c>
      <c r="H139" s="59">
        <f t="shared" si="29"/>
        <v>66843.88358400001</v>
      </c>
      <c r="I139" s="71" t="s">
        <v>40</v>
      </c>
      <c r="J139" s="72">
        <f t="shared" si="25"/>
        <v>16080</v>
      </c>
      <c r="K139" s="73">
        <v>530</v>
      </c>
      <c r="L139" s="73">
        <f t="shared" si="17"/>
        <v>6360</v>
      </c>
      <c r="M139" s="74">
        <f t="shared" si="26"/>
        <v>9.5147074930313477E-2</v>
      </c>
      <c r="N139" s="73">
        <f t="shared" si="24"/>
        <v>5360</v>
      </c>
      <c r="O139" s="75">
        <f t="shared" si="27"/>
        <v>8.0186843023031487E-2</v>
      </c>
      <c r="P139" s="76">
        <v>700</v>
      </c>
      <c r="Q139" s="77">
        <v>300</v>
      </c>
      <c r="R139" s="203" t="s">
        <v>509</v>
      </c>
    </row>
    <row r="140" spans="2:18" x14ac:dyDescent="0.25">
      <c r="B140" s="171" t="s">
        <v>506</v>
      </c>
      <c r="C140" s="450"/>
      <c r="D140" s="55" t="s">
        <v>478</v>
      </c>
      <c r="E140" s="68" t="s">
        <v>39</v>
      </c>
      <c r="F140" s="69">
        <v>27</v>
      </c>
      <c r="G140" s="70">
        <f t="shared" ref="G140:G146" si="30">F140*10.7639104</f>
        <v>290.62558080000002</v>
      </c>
      <c r="H140" s="59">
        <f t="shared" si="29"/>
        <v>66843.88358400001</v>
      </c>
      <c r="I140" s="71" t="s">
        <v>40</v>
      </c>
      <c r="J140" s="72">
        <f t="shared" si="25"/>
        <v>16080</v>
      </c>
      <c r="K140" s="73">
        <v>530</v>
      </c>
      <c r="L140" s="73">
        <f t="shared" si="17"/>
        <v>6360</v>
      </c>
      <c r="M140" s="74">
        <f t="shared" si="26"/>
        <v>9.5147074930313477E-2</v>
      </c>
      <c r="N140" s="73">
        <f t="shared" si="24"/>
        <v>5360</v>
      </c>
      <c r="O140" s="75">
        <f t="shared" si="27"/>
        <v>8.0186843023031487E-2</v>
      </c>
      <c r="P140" s="76">
        <v>700</v>
      </c>
      <c r="Q140" s="77">
        <v>300</v>
      </c>
      <c r="R140" s="203" t="s">
        <v>509</v>
      </c>
    </row>
    <row r="141" spans="2:18" x14ac:dyDescent="0.25">
      <c r="B141" s="171" t="s">
        <v>506</v>
      </c>
      <c r="C141" s="450"/>
      <c r="D141" s="55" t="s">
        <v>479</v>
      </c>
      <c r="E141" s="68" t="s">
        <v>39</v>
      </c>
      <c r="F141" s="69">
        <v>26</v>
      </c>
      <c r="G141" s="70">
        <f t="shared" si="30"/>
        <v>279.86167039999998</v>
      </c>
      <c r="H141" s="59">
        <f t="shared" si="29"/>
        <v>64368.184191999993</v>
      </c>
      <c r="I141" s="71" t="s">
        <v>40</v>
      </c>
      <c r="J141" s="72">
        <f t="shared" si="25"/>
        <v>15360</v>
      </c>
      <c r="K141" s="73">
        <v>510</v>
      </c>
      <c r="L141" s="73">
        <f t="shared" ref="L141:L146" si="31">K141*12</f>
        <v>6120</v>
      </c>
      <c r="M141" s="74">
        <f t="shared" si="26"/>
        <v>9.5078027706126042E-2</v>
      </c>
      <c r="N141" s="73">
        <f t="shared" si="24"/>
        <v>5120</v>
      </c>
      <c r="O141" s="75">
        <f t="shared" si="27"/>
        <v>7.9542402263948583E-2</v>
      </c>
      <c r="P141" s="76">
        <v>700</v>
      </c>
      <c r="Q141" s="77">
        <v>300</v>
      </c>
      <c r="R141" s="203" t="s">
        <v>509</v>
      </c>
    </row>
    <row r="142" spans="2:18" x14ac:dyDescent="0.25">
      <c r="B142" s="171" t="s">
        <v>506</v>
      </c>
      <c r="C142" s="450"/>
      <c r="D142" s="55" t="s">
        <v>480</v>
      </c>
      <c r="E142" s="68" t="s">
        <v>39</v>
      </c>
      <c r="F142" s="69">
        <v>21</v>
      </c>
      <c r="G142" s="70">
        <f t="shared" si="30"/>
        <v>226.04211839999999</v>
      </c>
      <c r="H142" s="59">
        <f t="shared" si="29"/>
        <v>51989.687231999997</v>
      </c>
      <c r="I142" s="71" t="s">
        <v>40</v>
      </c>
      <c r="J142" s="72">
        <f t="shared" si="25"/>
        <v>12480</v>
      </c>
      <c r="K142" s="73">
        <v>430</v>
      </c>
      <c r="L142" s="73">
        <f t="shared" si="31"/>
        <v>5160</v>
      </c>
      <c r="M142" s="74">
        <f t="shared" si="26"/>
        <v>9.9250452824882276E-2</v>
      </c>
      <c r="N142" s="73">
        <f t="shared" si="24"/>
        <v>4160</v>
      </c>
      <c r="O142" s="75">
        <f t="shared" si="27"/>
        <v>8.0015868944091142E-2</v>
      </c>
      <c r="P142" s="76">
        <v>700</v>
      </c>
      <c r="Q142" s="77">
        <v>300</v>
      </c>
      <c r="R142" s="203" t="s">
        <v>509</v>
      </c>
    </row>
    <row r="143" spans="2:18" x14ac:dyDescent="0.25">
      <c r="B143" s="171" t="s">
        <v>506</v>
      </c>
      <c r="C143" s="450"/>
      <c r="D143" s="55" t="s">
        <v>481</v>
      </c>
      <c r="E143" s="68" t="s">
        <v>39</v>
      </c>
      <c r="F143" s="69">
        <v>27</v>
      </c>
      <c r="G143" s="70">
        <f t="shared" si="30"/>
        <v>290.62558080000002</v>
      </c>
      <c r="H143" s="59">
        <f t="shared" si="29"/>
        <v>66843.88358400001</v>
      </c>
      <c r="I143" s="71" t="s">
        <v>40</v>
      </c>
      <c r="J143" s="72">
        <f t="shared" si="25"/>
        <v>16080</v>
      </c>
      <c r="K143" s="73">
        <v>530</v>
      </c>
      <c r="L143" s="73">
        <f t="shared" si="31"/>
        <v>6360</v>
      </c>
      <c r="M143" s="74">
        <f t="shared" si="26"/>
        <v>9.5147074930313477E-2</v>
      </c>
      <c r="N143" s="73">
        <f t="shared" si="24"/>
        <v>5360</v>
      </c>
      <c r="O143" s="75">
        <f t="shared" si="27"/>
        <v>8.0186843023031487E-2</v>
      </c>
      <c r="P143" s="76">
        <v>700</v>
      </c>
      <c r="Q143" s="77">
        <v>300</v>
      </c>
      <c r="R143" s="203" t="s">
        <v>509</v>
      </c>
    </row>
    <row r="144" spans="2:18" x14ac:dyDescent="0.25">
      <c r="B144" s="171" t="s">
        <v>506</v>
      </c>
      <c r="C144" s="450"/>
      <c r="D144" s="55" t="s">
        <v>482</v>
      </c>
      <c r="E144" s="68" t="s">
        <v>39</v>
      </c>
      <c r="F144" s="69">
        <v>27</v>
      </c>
      <c r="G144" s="70">
        <f t="shared" si="30"/>
        <v>290.62558080000002</v>
      </c>
      <c r="H144" s="59">
        <f t="shared" si="29"/>
        <v>66843.88358400001</v>
      </c>
      <c r="I144" s="71" t="s">
        <v>40</v>
      </c>
      <c r="J144" s="72">
        <f t="shared" si="25"/>
        <v>16080</v>
      </c>
      <c r="K144" s="73">
        <v>530</v>
      </c>
      <c r="L144" s="73">
        <f t="shared" si="31"/>
        <v>6360</v>
      </c>
      <c r="M144" s="74">
        <f t="shared" si="26"/>
        <v>9.5147074930313477E-2</v>
      </c>
      <c r="N144" s="73">
        <f t="shared" si="24"/>
        <v>5360</v>
      </c>
      <c r="O144" s="75">
        <f t="shared" si="27"/>
        <v>8.0186843023031487E-2</v>
      </c>
      <c r="P144" s="76">
        <v>700</v>
      </c>
      <c r="Q144" s="77">
        <v>300</v>
      </c>
      <c r="R144" s="203" t="s">
        <v>509</v>
      </c>
    </row>
    <row r="145" spans="2:18" x14ac:dyDescent="0.25">
      <c r="B145" s="171" t="s">
        <v>506</v>
      </c>
      <c r="C145" s="450"/>
      <c r="D145" s="55" t="s">
        <v>483</v>
      </c>
      <c r="E145" s="68" t="s">
        <v>39</v>
      </c>
      <c r="F145" s="69">
        <v>27</v>
      </c>
      <c r="G145" s="70">
        <f t="shared" si="30"/>
        <v>290.62558080000002</v>
      </c>
      <c r="H145" s="59">
        <f t="shared" si="29"/>
        <v>66843.88358400001</v>
      </c>
      <c r="I145" s="71" t="s">
        <v>40</v>
      </c>
      <c r="J145" s="72">
        <f t="shared" si="25"/>
        <v>16080</v>
      </c>
      <c r="K145" s="73">
        <v>530</v>
      </c>
      <c r="L145" s="73">
        <f t="shared" si="31"/>
        <v>6360</v>
      </c>
      <c r="M145" s="74">
        <f t="shared" si="26"/>
        <v>9.5147074930313477E-2</v>
      </c>
      <c r="N145" s="73">
        <f t="shared" si="24"/>
        <v>5360</v>
      </c>
      <c r="O145" s="75">
        <f t="shared" si="27"/>
        <v>8.0186843023031487E-2</v>
      </c>
      <c r="P145" s="76">
        <v>700</v>
      </c>
      <c r="Q145" s="77">
        <v>300</v>
      </c>
      <c r="R145" s="203" t="s">
        <v>509</v>
      </c>
    </row>
    <row r="146" spans="2:18" x14ac:dyDescent="0.25">
      <c r="B146" s="171" t="s">
        <v>506</v>
      </c>
      <c r="C146" s="450"/>
      <c r="D146" s="55" t="s">
        <v>484</v>
      </c>
      <c r="E146" s="68" t="s">
        <v>39</v>
      </c>
      <c r="F146" s="69">
        <v>27</v>
      </c>
      <c r="G146" s="70">
        <f t="shared" si="30"/>
        <v>290.62558080000002</v>
      </c>
      <c r="H146" s="59">
        <f t="shared" si="29"/>
        <v>66843.88358400001</v>
      </c>
      <c r="I146" s="71" t="s">
        <v>40</v>
      </c>
      <c r="J146" s="72">
        <f t="shared" si="25"/>
        <v>16080</v>
      </c>
      <c r="K146" s="73">
        <v>530</v>
      </c>
      <c r="L146" s="73">
        <f t="shared" si="31"/>
        <v>6360</v>
      </c>
      <c r="M146" s="74">
        <f t="shared" si="26"/>
        <v>9.5147074930313477E-2</v>
      </c>
      <c r="N146" s="73">
        <f t="shared" si="24"/>
        <v>5360</v>
      </c>
      <c r="O146" s="75">
        <f t="shared" si="27"/>
        <v>8.0186843023031487E-2</v>
      </c>
      <c r="P146" s="76">
        <v>700</v>
      </c>
      <c r="Q146" s="77">
        <v>300</v>
      </c>
      <c r="R146" s="203" t="s">
        <v>509</v>
      </c>
    </row>
    <row r="147" spans="2:18" x14ac:dyDescent="0.25">
      <c r="D147" s="256" t="s">
        <v>62</v>
      </c>
      <c r="E147" s="257" t="s">
        <v>521</v>
      </c>
      <c r="F147" s="258">
        <f>SUM(F115:F146)</f>
        <v>850</v>
      </c>
      <c r="G147" s="259">
        <f>SUM(G115:G146)</f>
        <v>9149.3238399999991</v>
      </c>
      <c r="H147" s="260">
        <f>SUM(H115:H146)</f>
        <v>2123408.6774719991</v>
      </c>
      <c r="I147" s="261"/>
      <c r="J147" s="260">
        <f>SUM(J115:J146)</f>
        <v>508620</v>
      </c>
      <c r="K147" s="260"/>
      <c r="L147" s="260">
        <f>SUM(L115:L146)</f>
        <v>201540</v>
      </c>
      <c r="M147" s="262">
        <v>0.09</v>
      </c>
      <c r="N147" s="260">
        <f>SUM(N115:N146)</f>
        <v>169540</v>
      </c>
      <c r="O147" s="263">
        <v>0.08</v>
      </c>
    </row>
    <row r="148" spans="2:18" x14ac:dyDescent="0.25">
      <c r="D148" s="256"/>
      <c r="E148" s="257" t="s">
        <v>375</v>
      </c>
      <c r="F148" s="258"/>
      <c r="G148" s="259"/>
      <c r="H148" s="260"/>
      <c r="I148" s="261"/>
      <c r="J148" s="260"/>
      <c r="K148" s="260"/>
      <c r="L148" s="260"/>
      <c r="M148" s="262"/>
      <c r="N148" s="260"/>
      <c r="O148" s="263"/>
    </row>
    <row r="151" spans="2:18" ht="18.75" x14ac:dyDescent="0.3">
      <c r="C151" s="170"/>
      <c r="D151" s="193" t="s">
        <v>170</v>
      </c>
      <c r="E151" s="194"/>
      <c r="F151" s="195">
        <f>F147+F113+F79+F45+F13</f>
        <v>3637</v>
      </c>
      <c r="G151" s="196">
        <f>G147+G113+G79+G45+G13</f>
        <v>39148.342124799994</v>
      </c>
      <c r="H151" s="197">
        <f>H147+H113+H79+H45+H13</f>
        <v>8809028.0485183969</v>
      </c>
      <c r="I151" s="194"/>
      <c r="J151" s="197">
        <f>J147+J113+J79+J45+J13</f>
        <v>2115852</v>
      </c>
      <c r="K151" s="198"/>
      <c r="L151" s="197">
        <f>L147+L113+L79+L45+L13</f>
        <v>841284</v>
      </c>
      <c r="M151" s="198"/>
      <c r="N151" s="197">
        <f>N147+N113+N79+N45+N13</f>
        <v>705284</v>
      </c>
      <c r="O151" s="191"/>
      <c r="P151" s="190"/>
      <c r="Q151" s="245" t="s">
        <v>509</v>
      </c>
      <c r="R151" s="246"/>
    </row>
    <row r="152" spans="2:18" ht="18.75" x14ac:dyDescent="0.3">
      <c r="D152" s="192" t="s">
        <v>493</v>
      </c>
      <c r="E152" s="190"/>
      <c r="F152" s="192" t="s">
        <v>494</v>
      </c>
      <c r="G152" s="192" t="s">
        <v>495</v>
      </c>
      <c r="H152" s="192" t="s">
        <v>516</v>
      </c>
      <c r="I152" s="190"/>
      <c r="J152" s="192" t="s">
        <v>497</v>
      </c>
      <c r="K152" s="191"/>
      <c r="L152" s="192" t="s">
        <v>498</v>
      </c>
      <c r="M152" s="191"/>
      <c r="N152" s="192" t="s">
        <v>499</v>
      </c>
      <c r="O152" s="191"/>
      <c r="P152" s="190"/>
      <c r="Q152" s="247" t="s">
        <v>508</v>
      </c>
      <c r="R152" s="248"/>
    </row>
    <row r="153" spans="2:18" x14ac:dyDescent="0.25">
      <c r="D153" s="190"/>
      <c r="E153" s="190"/>
      <c r="F153" s="190"/>
      <c r="G153" s="190"/>
      <c r="H153" s="190"/>
      <c r="I153" s="190"/>
      <c r="J153" s="190"/>
      <c r="K153" s="190"/>
      <c r="L153" s="190"/>
      <c r="M153" s="190"/>
      <c r="N153" s="190"/>
      <c r="O153" s="190"/>
      <c r="P153" s="190"/>
      <c r="Q153" s="190"/>
      <c r="R153" s="190"/>
    </row>
    <row r="154" spans="2:18" ht="18.75" x14ac:dyDescent="0.3">
      <c r="C154" s="199" t="s">
        <v>500</v>
      </c>
      <c r="D154" s="200">
        <v>121</v>
      </c>
    </row>
    <row r="155" spans="2:18" ht="18.75" x14ac:dyDescent="0.3">
      <c r="C155" s="199" t="s">
        <v>501</v>
      </c>
      <c r="D155" s="200">
        <v>15</v>
      </c>
    </row>
  </sheetData>
  <mergeCells count="5">
    <mergeCell ref="C3:C12"/>
    <mergeCell ref="C15:C44"/>
    <mergeCell ref="C47:C78"/>
    <mergeCell ref="C81:C112"/>
    <mergeCell ref="C115:C146"/>
  </mergeCells>
  <phoneticPr fontId="17" type="noConversion"/>
  <pageMargins left="0.75000000000000011" right="0.75000000000000011" top="1" bottom="1" header="0.5" footer="0.5"/>
  <pageSetup paperSize="9" scale="27" orientation="portrait" horizontalDpi="4294967292" verticalDpi="4294967292"/>
  <extLst>
    <ext xmlns:mx="http://schemas.microsoft.com/office/mac/excel/2008/main" uri="{64002731-A6B0-56B0-2670-7721B7C09600}">
      <mx:PLV Mode="0" OnePage="0" WScale="10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R114"/>
  <sheetViews>
    <sheetView zoomScale="75" zoomScaleNormal="75" zoomScalePageLayoutView="75" workbookViewId="0">
      <selection activeCell="S121" sqref="A1:S121"/>
    </sheetView>
  </sheetViews>
  <sheetFormatPr defaultColWidth="10.875" defaultRowHeight="15.75" x14ac:dyDescent="0.25"/>
  <cols>
    <col min="1" max="1" width="10.875" style="14"/>
    <col min="2" max="2" width="19.875" style="14" customWidth="1"/>
    <col min="3" max="3" width="10.875" style="14"/>
    <col min="4" max="4" width="12.125" style="14" bestFit="1" customWidth="1"/>
    <col min="5" max="5" width="10.875" style="14"/>
    <col min="6" max="7" width="12.125" style="14" bestFit="1" customWidth="1"/>
    <col min="8" max="8" width="18" style="14" bestFit="1" customWidth="1"/>
    <col min="9" max="9" width="14.625" style="14" bestFit="1" customWidth="1"/>
    <col min="10" max="10" width="17.375" style="14" bestFit="1" customWidth="1"/>
    <col min="11" max="11" width="10.875" style="14"/>
    <col min="12" max="12" width="17.5" style="14" bestFit="1" customWidth="1"/>
    <col min="13" max="13" width="5.375" style="14" bestFit="1" customWidth="1"/>
    <col min="14" max="14" width="15.5" style="14" bestFit="1" customWidth="1"/>
    <col min="15" max="15" width="5.625" style="14" bestFit="1" customWidth="1"/>
    <col min="16" max="16384" width="10.875" style="14"/>
  </cols>
  <sheetData>
    <row r="1" spans="2:18" ht="69.95" customHeight="1" x14ac:dyDescent="0.25">
      <c r="B1" s="169" t="s">
        <v>522</v>
      </c>
      <c r="C1" s="169"/>
      <c r="D1" s="169"/>
      <c r="E1" s="169"/>
      <c r="H1" s="26"/>
      <c r="I1" s="25"/>
      <c r="J1" s="25"/>
      <c r="K1" s="25"/>
      <c r="L1" s="25"/>
      <c r="M1" s="25"/>
      <c r="N1" s="25"/>
    </row>
    <row r="2" spans="2:18" ht="84" customHeight="1" x14ac:dyDescent="0.25">
      <c r="B2" s="96" t="s">
        <v>1</v>
      </c>
      <c r="C2" s="96" t="s">
        <v>2</v>
      </c>
      <c r="D2" s="97" t="s">
        <v>3</v>
      </c>
      <c r="E2" s="96" t="s">
        <v>4</v>
      </c>
      <c r="F2" s="97" t="s">
        <v>5</v>
      </c>
      <c r="G2" s="98" t="s">
        <v>6</v>
      </c>
      <c r="H2" s="99" t="s">
        <v>7</v>
      </c>
      <c r="I2" s="100" t="s">
        <v>8</v>
      </c>
      <c r="J2" s="100" t="s">
        <v>9</v>
      </c>
      <c r="K2" s="99" t="s">
        <v>10</v>
      </c>
      <c r="L2" s="100" t="s">
        <v>11</v>
      </c>
      <c r="M2" s="101" t="s">
        <v>12</v>
      </c>
      <c r="N2" s="100" t="s">
        <v>13</v>
      </c>
      <c r="O2" s="102" t="s">
        <v>14</v>
      </c>
      <c r="P2" s="100" t="s">
        <v>15</v>
      </c>
      <c r="Q2" s="100" t="s">
        <v>16</v>
      </c>
      <c r="R2" s="100" t="s">
        <v>505</v>
      </c>
    </row>
    <row r="3" spans="2:18" x14ac:dyDescent="0.25">
      <c r="B3" s="171" t="s">
        <v>506</v>
      </c>
      <c r="C3" s="450" t="s">
        <v>507</v>
      </c>
      <c r="D3" s="106" t="s">
        <v>27</v>
      </c>
      <c r="E3" s="107" t="s">
        <v>23</v>
      </c>
      <c r="F3" s="108">
        <v>61</v>
      </c>
      <c r="G3" s="109">
        <f t="shared" ref="G3:G68" si="0">F3*10.7639104</f>
        <v>656.59853440000006</v>
      </c>
      <c r="H3" s="116">
        <f>G3*185+I3</f>
        <v>131470.728864</v>
      </c>
      <c r="I3" s="111">
        <v>10000</v>
      </c>
      <c r="J3" s="117">
        <f t="shared" ref="J3:J68" si="1">N3*3</f>
        <v>31560</v>
      </c>
      <c r="K3" s="110">
        <v>960</v>
      </c>
      <c r="L3" s="110">
        <f t="shared" ref="L3:L24" si="2">K3*12</f>
        <v>11520</v>
      </c>
      <c r="M3" s="112">
        <f t="shared" ref="M3:M68" si="3">L3/H3</f>
        <v>8.7624067345947951E-2</v>
      </c>
      <c r="N3" s="110">
        <f t="shared" ref="N3:N68" si="4">L3-(P3+Q3)</f>
        <v>10520</v>
      </c>
      <c r="O3" s="113">
        <f t="shared" ref="O3:O68" si="5">N3/H3</f>
        <v>8.0017811499945524E-2</v>
      </c>
      <c r="P3" s="114">
        <v>700</v>
      </c>
      <c r="Q3" s="115">
        <v>300</v>
      </c>
      <c r="R3" s="238" t="s">
        <v>508</v>
      </c>
    </row>
    <row r="4" spans="2:18" x14ac:dyDescent="0.25">
      <c r="B4" s="171" t="s">
        <v>506</v>
      </c>
      <c r="C4" s="450"/>
      <c r="D4" s="106" t="s">
        <v>29</v>
      </c>
      <c r="E4" s="107" t="s">
        <v>23</v>
      </c>
      <c r="F4" s="108">
        <v>35</v>
      </c>
      <c r="G4" s="109">
        <f t="shared" si="0"/>
        <v>376.73686400000003</v>
      </c>
      <c r="H4" s="116">
        <f t="shared" ref="H4:H6" si="6">G4*210+I4</f>
        <v>89114.741440000013</v>
      </c>
      <c r="I4" s="111">
        <v>10000</v>
      </c>
      <c r="J4" s="117">
        <f t="shared" si="1"/>
        <v>21480</v>
      </c>
      <c r="K4" s="110">
        <v>680</v>
      </c>
      <c r="L4" s="110">
        <f t="shared" si="2"/>
        <v>8160</v>
      </c>
      <c r="M4" s="112">
        <f t="shared" si="3"/>
        <v>9.1567341925062301E-2</v>
      </c>
      <c r="N4" s="110">
        <f t="shared" si="4"/>
        <v>7160</v>
      </c>
      <c r="O4" s="113">
        <f t="shared" si="5"/>
        <v>8.0345853944049764E-2</v>
      </c>
      <c r="P4" s="114">
        <v>700</v>
      </c>
      <c r="Q4" s="115">
        <v>300</v>
      </c>
      <c r="R4" s="238" t="s">
        <v>508</v>
      </c>
    </row>
    <row r="5" spans="2:18" x14ac:dyDescent="0.25">
      <c r="B5" s="171" t="s">
        <v>506</v>
      </c>
      <c r="C5" s="450"/>
      <c r="D5" s="106" t="s">
        <v>30</v>
      </c>
      <c r="E5" s="107" t="s">
        <v>23</v>
      </c>
      <c r="F5" s="108">
        <v>35</v>
      </c>
      <c r="G5" s="109">
        <f t="shared" si="0"/>
        <v>376.73686400000003</v>
      </c>
      <c r="H5" s="116">
        <f t="shared" si="6"/>
        <v>89114.741440000013</v>
      </c>
      <c r="I5" s="111">
        <v>10000</v>
      </c>
      <c r="J5" s="117">
        <f t="shared" si="1"/>
        <v>21480</v>
      </c>
      <c r="K5" s="110">
        <v>680</v>
      </c>
      <c r="L5" s="110">
        <f t="shared" si="2"/>
        <v>8160</v>
      </c>
      <c r="M5" s="112">
        <f t="shared" si="3"/>
        <v>9.1567341925062301E-2</v>
      </c>
      <c r="N5" s="110">
        <f t="shared" si="4"/>
        <v>7160</v>
      </c>
      <c r="O5" s="113">
        <f t="shared" si="5"/>
        <v>8.0345853944049764E-2</v>
      </c>
      <c r="P5" s="114">
        <v>700</v>
      </c>
      <c r="Q5" s="115">
        <v>300</v>
      </c>
      <c r="R5" s="238" t="s">
        <v>508</v>
      </c>
    </row>
    <row r="6" spans="2:18" x14ac:dyDescent="0.25">
      <c r="B6" s="171" t="s">
        <v>506</v>
      </c>
      <c r="C6" s="450"/>
      <c r="D6" s="106" t="s">
        <v>31</v>
      </c>
      <c r="E6" s="107" t="s">
        <v>23</v>
      </c>
      <c r="F6" s="108">
        <v>35</v>
      </c>
      <c r="G6" s="109">
        <f t="shared" si="0"/>
        <v>376.73686400000003</v>
      </c>
      <c r="H6" s="116">
        <f t="shared" si="6"/>
        <v>89114.741440000013</v>
      </c>
      <c r="I6" s="111">
        <v>10000</v>
      </c>
      <c r="J6" s="117">
        <f t="shared" si="1"/>
        <v>21480</v>
      </c>
      <c r="K6" s="110">
        <v>680</v>
      </c>
      <c r="L6" s="110">
        <f t="shared" si="2"/>
        <v>8160</v>
      </c>
      <c r="M6" s="112">
        <f t="shared" si="3"/>
        <v>9.1567341925062301E-2</v>
      </c>
      <c r="N6" s="110">
        <f t="shared" si="4"/>
        <v>7160</v>
      </c>
      <c r="O6" s="113">
        <f t="shared" si="5"/>
        <v>8.0345853944049764E-2</v>
      </c>
      <c r="P6" s="114">
        <v>700</v>
      </c>
      <c r="Q6" s="115">
        <v>300</v>
      </c>
      <c r="R6" s="238" t="s">
        <v>508</v>
      </c>
    </row>
    <row r="7" spans="2:18" x14ac:dyDescent="0.25">
      <c r="B7" s="171" t="s">
        <v>506</v>
      </c>
      <c r="C7" s="450"/>
      <c r="D7" s="106" t="s">
        <v>63</v>
      </c>
      <c r="E7" s="118" t="s">
        <v>39</v>
      </c>
      <c r="F7" s="412">
        <v>24</v>
      </c>
      <c r="G7" s="109">
        <f t="shared" si="0"/>
        <v>258.33384960000001</v>
      </c>
      <c r="H7" s="122">
        <f t="shared" ref="H7:H27" si="7">G7*210</f>
        <v>54250.108416000003</v>
      </c>
      <c r="I7" s="123" t="s">
        <v>40</v>
      </c>
      <c r="J7" s="124">
        <f t="shared" si="1"/>
        <v>13020</v>
      </c>
      <c r="K7" s="125">
        <v>445</v>
      </c>
      <c r="L7" s="110">
        <f t="shared" si="2"/>
        <v>5340</v>
      </c>
      <c r="M7" s="126">
        <f t="shared" si="3"/>
        <v>9.8432983009948641E-2</v>
      </c>
      <c r="N7" s="125">
        <f t="shared" si="4"/>
        <v>4340</v>
      </c>
      <c r="O7" s="127">
        <f t="shared" si="5"/>
        <v>7.9999840124190466E-2</v>
      </c>
      <c r="P7" s="128">
        <v>700</v>
      </c>
      <c r="Q7" s="129">
        <v>300</v>
      </c>
      <c r="R7" s="238" t="s">
        <v>508</v>
      </c>
    </row>
    <row r="8" spans="2:18" x14ac:dyDescent="0.25">
      <c r="B8" s="171" t="s">
        <v>506</v>
      </c>
      <c r="C8" s="450"/>
      <c r="D8" s="106" t="s">
        <v>64</v>
      </c>
      <c r="E8" s="118" t="s">
        <v>39</v>
      </c>
      <c r="F8" s="412">
        <v>24</v>
      </c>
      <c r="G8" s="109">
        <f t="shared" si="0"/>
        <v>258.33384960000001</v>
      </c>
      <c r="H8" s="122">
        <f t="shared" si="7"/>
        <v>54250.108416000003</v>
      </c>
      <c r="I8" s="123" t="s">
        <v>40</v>
      </c>
      <c r="J8" s="124">
        <f t="shared" si="1"/>
        <v>13020</v>
      </c>
      <c r="K8" s="125">
        <v>445</v>
      </c>
      <c r="L8" s="110">
        <f t="shared" si="2"/>
        <v>5340</v>
      </c>
      <c r="M8" s="126">
        <f t="shared" si="3"/>
        <v>9.8432983009948641E-2</v>
      </c>
      <c r="N8" s="125">
        <f t="shared" si="4"/>
        <v>4340</v>
      </c>
      <c r="O8" s="127">
        <f t="shared" si="5"/>
        <v>7.9999840124190466E-2</v>
      </c>
      <c r="P8" s="128">
        <v>700</v>
      </c>
      <c r="Q8" s="129">
        <v>300</v>
      </c>
      <c r="R8" s="238" t="s">
        <v>508</v>
      </c>
    </row>
    <row r="9" spans="2:18" x14ac:dyDescent="0.25">
      <c r="B9" s="171" t="s">
        <v>506</v>
      </c>
      <c r="C9" s="450"/>
      <c r="D9" s="106" t="s">
        <v>65</v>
      </c>
      <c r="E9" s="118" t="s">
        <v>39</v>
      </c>
      <c r="F9" s="412">
        <v>24</v>
      </c>
      <c r="G9" s="109">
        <f t="shared" si="0"/>
        <v>258.33384960000001</v>
      </c>
      <c r="H9" s="122">
        <f t="shared" si="7"/>
        <v>54250.108416000003</v>
      </c>
      <c r="I9" s="123" t="s">
        <v>40</v>
      </c>
      <c r="J9" s="124">
        <f t="shared" si="1"/>
        <v>13020</v>
      </c>
      <c r="K9" s="125">
        <v>445</v>
      </c>
      <c r="L9" s="110">
        <f t="shared" si="2"/>
        <v>5340</v>
      </c>
      <c r="M9" s="126">
        <f t="shared" si="3"/>
        <v>9.8432983009948641E-2</v>
      </c>
      <c r="N9" s="125">
        <f t="shared" si="4"/>
        <v>4340</v>
      </c>
      <c r="O9" s="127">
        <f t="shared" si="5"/>
        <v>7.9999840124190466E-2</v>
      </c>
      <c r="P9" s="128">
        <v>700</v>
      </c>
      <c r="Q9" s="129">
        <v>300</v>
      </c>
      <c r="R9" s="238" t="s">
        <v>508</v>
      </c>
    </row>
    <row r="10" spans="2:18" x14ac:dyDescent="0.25">
      <c r="B10" s="171" t="s">
        <v>506</v>
      </c>
      <c r="C10" s="450"/>
      <c r="D10" s="106" t="s">
        <v>66</v>
      </c>
      <c r="E10" s="118" t="s">
        <v>39</v>
      </c>
      <c r="F10" s="412">
        <v>24</v>
      </c>
      <c r="G10" s="109">
        <f t="shared" si="0"/>
        <v>258.33384960000001</v>
      </c>
      <c r="H10" s="122">
        <f t="shared" si="7"/>
        <v>54250.108416000003</v>
      </c>
      <c r="I10" s="123" t="s">
        <v>40</v>
      </c>
      <c r="J10" s="124">
        <f t="shared" si="1"/>
        <v>13020</v>
      </c>
      <c r="K10" s="125">
        <v>445</v>
      </c>
      <c r="L10" s="110">
        <f t="shared" si="2"/>
        <v>5340</v>
      </c>
      <c r="M10" s="126">
        <f t="shared" si="3"/>
        <v>9.8432983009948641E-2</v>
      </c>
      <c r="N10" s="125">
        <f t="shared" si="4"/>
        <v>4340</v>
      </c>
      <c r="O10" s="127">
        <f t="shared" si="5"/>
        <v>7.9999840124190466E-2</v>
      </c>
      <c r="P10" s="128">
        <v>700</v>
      </c>
      <c r="Q10" s="129">
        <v>300</v>
      </c>
      <c r="R10" s="238" t="s">
        <v>508</v>
      </c>
    </row>
    <row r="11" spans="2:18" x14ac:dyDescent="0.25">
      <c r="B11" s="171" t="s">
        <v>506</v>
      </c>
      <c r="C11" s="450"/>
      <c r="D11" s="106" t="s">
        <v>67</v>
      </c>
      <c r="E11" s="118" t="s">
        <v>39</v>
      </c>
      <c r="F11" s="412">
        <v>24</v>
      </c>
      <c r="G11" s="109">
        <f t="shared" si="0"/>
        <v>258.33384960000001</v>
      </c>
      <c r="H11" s="122">
        <f t="shared" si="7"/>
        <v>54250.108416000003</v>
      </c>
      <c r="I11" s="123" t="s">
        <v>40</v>
      </c>
      <c r="J11" s="124">
        <f t="shared" si="1"/>
        <v>13020</v>
      </c>
      <c r="K11" s="125">
        <v>445</v>
      </c>
      <c r="L11" s="110">
        <f t="shared" si="2"/>
        <v>5340</v>
      </c>
      <c r="M11" s="126">
        <f t="shared" si="3"/>
        <v>9.8432983009948641E-2</v>
      </c>
      <c r="N11" s="125">
        <f t="shared" si="4"/>
        <v>4340</v>
      </c>
      <c r="O11" s="127">
        <f t="shared" si="5"/>
        <v>7.9999840124190466E-2</v>
      </c>
      <c r="P11" s="128">
        <v>700</v>
      </c>
      <c r="Q11" s="129">
        <v>300</v>
      </c>
      <c r="R11" s="238" t="s">
        <v>508</v>
      </c>
    </row>
    <row r="12" spans="2:18" x14ac:dyDescent="0.25">
      <c r="B12" s="171" t="s">
        <v>506</v>
      </c>
      <c r="C12" s="450"/>
      <c r="D12" s="106" t="s">
        <v>68</v>
      </c>
      <c r="E12" s="118" t="s">
        <v>39</v>
      </c>
      <c r="F12" s="412">
        <v>24</v>
      </c>
      <c r="G12" s="109">
        <f t="shared" si="0"/>
        <v>258.33384960000001</v>
      </c>
      <c r="H12" s="122">
        <f t="shared" si="7"/>
        <v>54250.108416000003</v>
      </c>
      <c r="I12" s="123" t="s">
        <v>40</v>
      </c>
      <c r="J12" s="124">
        <f t="shared" si="1"/>
        <v>13020</v>
      </c>
      <c r="K12" s="125">
        <v>445</v>
      </c>
      <c r="L12" s="110">
        <f t="shared" si="2"/>
        <v>5340</v>
      </c>
      <c r="M12" s="126">
        <f t="shared" si="3"/>
        <v>9.8432983009948641E-2</v>
      </c>
      <c r="N12" s="125">
        <f t="shared" si="4"/>
        <v>4340</v>
      </c>
      <c r="O12" s="127">
        <f t="shared" si="5"/>
        <v>7.9999840124190466E-2</v>
      </c>
      <c r="P12" s="128">
        <v>700</v>
      </c>
      <c r="Q12" s="129">
        <v>300</v>
      </c>
      <c r="R12" s="238" t="s">
        <v>508</v>
      </c>
    </row>
    <row r="13" spans="2:18" x14ac:dyDescent="0.25">
      <c r="B13" s="171" t="s">
        <v>506</v>
      </c>
      <c r="C13" s="450"/>
      <c r="D13" s="106" t="s">
        <v>69</v>
      </c>
      <c r="E13" s="118" t="s">
        <v>39</v>
      </c>
      <c r="F13" s="412">
        <v>24</v>
      </c>
      <c r="G13" s="109">
        <f t="shared" si="0"/>
        <v>258.33384960000001</v>
      </c>
      <c r="H13" s="122">
        <f t="shared" si="7"/>
        <v>54250.108416000003</v>
      </c>
      <c r="I13" s="123" t="s">
        <v>40</v>
      </c>
      <c r="J13" s="124">
        <f t="shared" si="1"/>
        <v>13020</v>
      </c>
      <c r="K13" s="125">
        <v>445</v>
      </c>
      <c r="L13" s="110">
        <f t="shared" si="2"/>
        <v>5340</v>
      </c>
      <c r="M13" s="126">
        <f t="shared" si="3"/>
        <v>9.8432983009948641E-2</v>
      </c>
      <c r="N13" s="125">
        <f t="shared" si="4"/>
        <v>4340</v>
      </c>
      <c r="O13" s="127">
        <f t="shared" si="5"/>
        <v>7.9999840124190466E-2</v>
      </c>
      <c r="P13" s="128">
        <v>700</v>
      </c>
      <c r="Q13" s="129">
        <v>300</v>
      </c>
      <c r="R13" s="238" t="s">
        <v>508</v>
      </c>
    </row>
    <row r="14" spans="2:18" x14ac:dyDescent="0.25">
      <c r="B14" s="171" t="s">
        <v>506</v>
      </c>
      <c r="C14" s="450"/>
      <c r="D14" s="106" t="s">
        <v>70</v>
      </c>
      <c r="E14" s="118" t="s">
        <v>39</v>
      </c>
      <c r="F14" s="412">
        <v>24</v>
      </c>
      <c r="G14" s="109">
        <f t="shared" si="0"/>
        <v>258.33384960000001</v>
      </c>
      <c r="H14" s="122">
        <f t="shared" si="7"/>
        <v>54250.108416000003</v>
      </c>
      <c r="I14" s="123" t="s">
        <v>40</v>
      </c>
      <c r="J14" s="124">
        <f t="shared" si="1"/>
        <v>13020</v>
      </c>
      <c r="K14" s="125">
        <v>445</v>
      </c>
      <c r="L14" s="110">
        <f t="shared" si="2"/>
        <v>5340</v>
      </c>
      <c r="M14" s="126">
        <f t="shared" si="3"/>
        <v>9.8432983009948641E-2</v>
      </c>
      <c r="N14" s="125">
        <f t="shared" si="4"/>
        <v>4340</v>
      </c>
      <c r="O14" s="127">
        <f t="shared" si="5"/>
        <v>7.9999840124190466E-2</v>
      </c>
      <c r="P14" s="128">
        <v>700</v>
      </c>
      <c r="Q14" s="129">
        <v>300</v>
      </c>
      <c r="R14" s="238" t="s">
        <v>508</v>
      </c>
    </row>
    <row r="15" spans="2:18" x14ac:dyDescent="0.25">
      <c r="B15" s="171" t="s">
        <v>506</v>
      </c>
      <c r="C15" s="450"/>
      <c r="D15" s="106" t="s">
        <v>71</v>
      </c>
      <c r="E15" s="118" t="s">
        <v>39</v>
      </c>
      <c r="F15" s="412">
        <v>24</v>
      </c>
      <c r="G15" s="109">
        <f t="shared" si="0"/>
        <v>258.33384960000001</v>
      </c>
      <c r="H15" s="122">
        <f t="shared" si="7"/>
        <v>54250.108416000003</v>
      </c>
      <c r="I15" s="123" t="s">
        <v>40</v>
      </c>
      <c r="J15" s="124">
        <f t="shared" si="1"/>
        <v>13020</v>
      </c>
      <c r="K15" s="125">
        <v>445</v>
      </c>
      <c r="L15" s="110">
        <f>K15*12</f>
        <v>5340</v>
      </c>
      <c r="M15" s="126">
        <f t="shared" si="3"/>
        <v>9.8432983009948641E-2</v>
      </c>
      <c r="N15" s="125">
        <f t="shared" si="4"/>
        <v>4340</v>
      </c>
      <c r="O15" s="127">
        <f t="shared" si="5"/>
        <v>7.9999840124190466E-2</v>
      </c>
      <c r="P15" s="128">
        <v>700</v>
      </c>
      <c r="Q15" s="129">
        <v>300</v>
      </c>
      <c r="R15" s="238" t="s">
        <v>508</v>
      </c>
    </row>
    <row r="16" spans="2:18" x14ac:dyDescent="0.25">
      <c r="B16" s="171" t="s">
        <v>506</v>
      </c>
      <c r="C16" s="450"/>
      <c r="D16" s="106" t="s">
        <v>72</v>
      </c>
      <c r="E16" s="118" t="s">
        <v>39</v>
      </c>
      <c r="F16" s="412">
        <v>24</v>
      </c>
      <c r="G16" s="109">
        <f t="shared" si="0"/>
        <v>258.33384960000001</v>
      </c>
      <c r="H16" s="122">
        <f t="shared" si="7"/>
        <v>54250.108416000003</v>
      </c>
      <c r="I16" s="123" t="s">
        <v>40</v>
      </c>
      <c r="J16" s="124">
        <f t="shared" si="1"/>
        <v>13020</v>
      </c>
      <c r="K16" s="125">
        <v>445</v>
      </c>
      <c r="L16" s="110">
        <f t="shared" si="2"/>
        <v>5340</v>
      </c>
      <c r="M16" s="126">
        <f t="shared" si="3"/>
        <v>9.8432983009948641E-2</v>
      </c>
      <c r="N16" s="125">
        <f t="shared" si="4"/>
        <v>4340</v>
      </c>
      <c r="O16" s="127">
        <f t="shared" si="5"/>
        <v>7.9999840124190466E-2</v>
      </c>
      <c r="P16" s="128">
        <v>700</v>
      </c>
      <c r="Q16" s="129">
        <v>300</v>
      </c>
      <c r="R16" s="238" t="s">
        <v>508</v>
      </c>
    </row>
    <row r="17" spans="2:18" x14ac:dyDescent="0.25">
      <c r="B17" s="171" t="s">
        <v>506</v>
      </c>
      <c r="C17" s="450"/>
      <c r="D17" s="106" t="s">
        <v>73</v>
      </c>
      <c r="E17" s="118" t="s">
        <v>39</v>
      </c>
      <c r="F17" s="412">
        <v>24</v>
      </c>
      <c r="G17" s="109">
        <f t="shared" si="0"/>
        <v>258.33384960000001</v>
      </c>
      <c r="H17" s="122">
        <f t="shared" si="7"/>
        <v>54250.108416000003</v>
      </c>
      <c r="I17" s="123" t="s">
        <v>40</v>
      </c>
      <c r="J17" s="124">
        <f t="shared" si="1"/>
        <v>13020</v>
      </c>
      <c r="K17" s="125">
        <v>445</v>
      </c>
      <c r="L17" s="110">
        <f t="shared" si="2"/>
        <v>5340</v>
      </c>
      <c r="M17" s="126">
        <f t="shared" si="3"/>
        <v>9.8432983009948641E-2</v>
      </c>
      <c r="N17" s="125">
        <f t="shared" si="4"/>
        <v>4340</v>
      </c>
      <c r="O17" s="127">
        <f t="shared" si="5"/>
        <v>7.9999840124190466E-2</v>
      </c>
      <c r="P17" s="128">
        <v>700</v>
      </c>
      <c r="Q17" s="129">
        <v>300</v>
      </c>
      <c r="R17" s="238" t="s">
        <v>508</v>
      </c>
    </row>
    <row r="18" spans="2:18" x14ac:dyDescent="0.25">
      <c r="B18" s="171" t="s">
        <v>506</v>
      </c>
      <c r="C18" s="450"/>
      <c r="D18" s="106" t="s">
        <v>74</v>
      </c>
      <c r="E18" s="118" t="s">
        <v>39</v>
      </c>
      <c r="F18" s="412">
        <v>24</v>
      </c>
      <c r="G18" s="109">
        <f t="shared" si="0"/>
        <v>258.33384960000001</v>
      </c>
      <c r="H18" s="122">
        <f t="shared" si="7"/>
        <v>54250.108416000003</v>
      </c>
      <c r="I18" s="123" t="s">
        <v>40</v>
      </c>
      <c r="J18" s="124">
        <f t="shared" si="1"/>
        <v>13020</v>
      </c>
      <c r="K18" s="125">
        <v>445</v>
      </c>
      <c r="L18" s="110">
        <f t="shared" si="2"/>
        <v>5340</v>
      </c>
      <c r="M18" s="126">
        <f t="shared" si="3"/>
        <v>9.8432983009948641E-2</v>
      </c>
      <c r="N18" s="125">
        <f t="shared" si="4"/>
        <v>4340</v>
      </c>
      <c r="O18" s="127">
        <f t="shared" si="5"/>
        <v>7.9999840124190466E-2</v>
      </c>
      <c r="P18" s="128">
        <v>700</v>
      </c>
      <c r="Q18" s="129">
        <v>300</v>
      </c>
      <c r="R18" s="238" t="s">
        <v>508</v>
      </c>
    </row>
    <row r="19" spans="2:18" x14ac:dyDescent="0.25">
      <c r="B19" s="171" t="s">
        <v>506</v>
      </c>
      <c r="C19" s="450"/>
      <c r="D19" s="106" t="s">
        <v>75</v>
      </c>
      <c r="E19" s="118" t="s">
        <v>39</v>
      </c>
      <c r="F19" s="412">
        <v>24</v>
      </c>
      <c r="G19" s="109">
        <f t="shared" si="0"/>
        <v>258.33384960000001</v>
      </c>
      <c r="H19" s="122">
        <f t="shared" si="7"/>
        <v>54250.108416000003</v>
      </c>
      <c r="I19" s="123" t="s">
        <v>40</v>
      </c>
      <c r="J19" s="124">
        <f t="shared" si="1"/>
        <v>13020</v>
      </c>
      <c r="K19" s="125">
        <v>445</v>
      </c>
      <c r="L19" s="110">
        <f t="shared" si="2"/>
        <v>5340</v>
      </c>
      <c r="M19" s="126">
        <f t="shared" si="3"/>
        <v>9.8432983009948641E-2</v>
      </c>
      <c r="N19" s="125">
        <f t="shared" si="4"/>
        <v>4340</v>
      </c>
      <c r="O19" s="127">
        <f t="shared" si="5"/>
        <v>7.9999840124190466E-2</v>
      </c>
      <c r="P19" s="128">
        <v>700</v>
      </c>
      <c r="Q19" s="129">
        <v>300</v>
      </c>
      <c r="R19" s="238" t="s">
        <v>508</v>
      </c>
    </row>
    <row r="20" spans="2:18" x14ac:dyDescent="0.25">
      <c r="B20" s="171" t="s">
        <v>506</v>
      </c>
      <c r="C20" s="450"/>
      <c r="D20" s="106" t="s">
        <v>76</v>
      </c>
      <c r="E20" s="118" t="s">
        <v>39</v>
      </c>
      <c r="F20" s="412">
        <v>24</v>
      </c>
      <c r="G20" s="109">
        <f t="shared" si="0"/>
        <v>258.33384960000001</v>
      </c>
      <c r="H20" s="122">
        <f t="shared" si="7"/>
        <v>54250.108416000003</v>
      </c>
      <c r="I20" s="123" t="s">
        <v>40</v>
      </c>
      <c r="J20" s="124">
        <f t="shared" si="1"/>
        <v>13020</v>
      </c>
      <c r="K20" s="125">
        <v>445</v>
      </c>
      <c r="L20" s="110">
        <f t="shared" si="2"/>
        <v>5340</v>
      </c>
      <c r="M20" s="126">
        <f t="shared" si="3"/>
        <v>9.8432983009948641E-2</v>
      </c>
      <c r="N20" s="125">
        <f t="shared" si="4"/>
        <v>4340</v>
      </c>
      <c r="O20" s="127">
        <f t="shared" si="5"/>
        <v>7.9999840124190466E-2</v>
      </c>
      <c r="P20" s="128">
        <v>700</v>
      </c>
      <c r="Q20" s="129">
        <v>300</v>
      </c>
      <c r="R20" s="238" t="s">
        <v>508</v>
      </c>
    </row>
    <row r="21" spans="2:18" x14ac:dyDescent="0.25">
      <c r="B21" s="171" t="s">
        <v>506</v>
      </c>
      <c r="C21" s="450"/>
      <c r="D21" s="106" t="s">
        <v>84</v>
      </c>
      <c r="E21" s="118" t="s">
        <v>39</v>
      </c>
      <c r="F21" s="412">
        <v>24</v>
      </c>
      <c r="G21" s="109">
        <f t="shared" si="0"/>
        <v>258.33384960000001</v>
      </c>
      <c r="H21" s="122">
        <f t="shared" si="7"/>
        <v>54250.108416000003</v>
      </c>
      <c r="I21" s="123" t="s">
        <v>40</v>
      </c>
      <c r="J21" s="124">
        <f t="shared" si="1"/>
        <v>13020</v>
      </c>
      <c r="K21" s="125">
        <v>445</v>
      </c>
      <c r="L21" s="110">
        <f t="shared" si="2"/>
        <v>5340</v>
      </c>
      <c r="M21" s="126">
        <f t="shared" si="3"/>
        <v>9.8432983009948641E-2</v>
      </c>
      <c r="N21" s="125">
        <f t="shared" si="4"/>
        <v>4340</v>
      </c>
      <c r="O21" s="127">
        <f t="shared" si="5"/>
        <v>7.9999840124190466E-2</v>
      </c>
      <c r="P21" s="128">
        <v>700</v>
      </c>
      <c r="Q21" s="129">
        <v>300</v>
      </c>
      <c r="R21" s="238" t="s">
        <v>508</v>
      </c>
    </row>
    <row r="22" spans="2:18" x14ac:dyDescent="0.25">
      <c r="B22" s="171" t="s">
        <v>506</v>
      </c>
      <c r="C22" s="450"/>
      <c r="D22" s="106" t="s">
        <v>85</v>
      </c>
      <c r="E22" s="118" t="s">
        <v>39</v>
      </c>
      <c r="F22" s="412">
        <v>24</v>
      </c>
      <c r="G22" s="109">
        <f t="shared" si="0"/>
        <v>258.33384960000001</v>
      </c>
      <c r="H22" s="122">
        <f t="shared" si="7"/>
        <v>54250.108416000003</v>
      </c>
      <c r="I22" s="123" t="s">
        <v>40</v>
      </c>
      <c r="J22" s="124">
        <f t="shared" si="1"/>
        <v>13020</v>
      </c>
      <c r="K22" s="125">
        <v>445</v>
      </c>
      <c r="L22" s="110">
        <f t="shared" si="2"/>
        <v>5340</v>
      </c>
      <c r="M22" s="126">
        <f t="shared" si="3"/>
        <v>9.8432983009948641E-2</v>
      </c>
      <c r="N22" s="125">
        <f t="shared" si="4"/>
        <v>4340</v>
      </c>
      <c r="O22" s="127">
        <f t="shared" si="5"/>
        <v>7.9999840124190466E-2</v>
      </c>
      <c r="P22" s="128">
        <v>700</v>
      </c>
      <c r="Q22" s="129">
        <v>300</v>
      </c>
      <c r="R22" s="238" t="s">
        <v>508</v>
      </c>
    </row>
    <row r="23" spans="2:18" x14ac:dyDescent="0.25">
      <c r="B23" s="171" t="s">
        <v>506</v>
      </c>
      <c r="C23" s="450"/>
      <c r="D23" s="106" t="s">
        <v>86</v>
      </c>
      <c r="E23" s="118" t="s">
        <v>39</v>
      </c>
      <c r="F23" s="412">
        <v>24</v>
      </c>
      <c r="G23" s="109">
        <f t="shared" si="0"/>
        <v>258.33384960000001</v>
      </c>
      <c r="H23" s="122">
        <f t="shared" si="7"/>
        <v>54250.108416000003</v>
      </c>
      <c r="I23" s="123" t="s">
        <v>40</v>
      </c>
      <c r="J23" s="124">
        <f t="shared" si="1"/>
        <v>13020</v>
      </c>
      <c r="K23" s="125">
        <v>445</v>
      </c>
      <c r="L23" s="110">
        <f t="shared" si="2"/>
        <v>5340</v>
      </c>
      <c r="M23" s="126">
        <f t="shared" si="3"/>
        <v>9.8432983009948641E-2</v>
      </c>
      <c r="N23" s="125">
        <f t="shared" si="4"/>
        <v>4340</v>
      </c>
      <c r="O23" s="127">
        <f t="shared" si="5"/>
        <v>7.9999840124190466E-2</v>
      </c>
      <c r="P23" s="128">
        <v>700</v>
      </c>
      <c r="Q23" s="129">
        <v>300</v>
      </c>
      <c r="R23" s="238" t="s">
        <v>508</v>
      </c>
    </row>
    <row r="24" spans="2:18" x14ac:dyDescent="0.25">
      <c r="B24" s="171" t="s">
        <v>506</v>
      </c>
      <c r="C24" s="450"/>
      <c r="D24" s="106" t="s">
        <v>87</v>
      </c>
      <c r="E24" s="118" t="s">
        <v>39</v>
      </c>
      <c r="F24" s="412">
        <v>24</v>
      </c>
      <c r="G24" s="109">
        <f t="shared" si="0"/>
        <v>258.33384960000001</v>
      </c>
      <c r="H24" s="122">
        <f t="shared" si="7"/>
        <v>54250.108416000003</v>
      </c>
      <c r="I24" s="123" t="s">
        <v>40</v>
      </c>
      <c r="J24" s="124">
        <f t="shared" si="1"/>
        <v>13020</v>
      </c>
      <c r="K24" s="125">
        <v>445</v>
      </c>
      <c r="L24" s="110">
        <f t="shared" si="2"/>
        <v>5340</v>
      </c>
      <c r="M24" s="126">
        <f t="shared" si="3"/>
        <v>9.8432983009948641E-2</v>
      </c>
      <c r="N24" s="125">
        <f t="shared" si="4"/>
        <v>4340</v>
      </c>
      <c r="O24" s="127">
        <f t="shared" si="5"/>
        <v>7.9999840124190466E-2</v>
      </c>
      <c r="P24" s="128">
        <v>700</v>
      </c>
      <c r="Q24" s="129">
        <v>300</v>
      </c>
      <c r="R24" s="238" t="s">
        <v>508</v>
      </c>
    </row>
    <row r="25" spans="2:18" x14ac:dyDescent="0.25">
      <c r="B25" s="171" t="s">
        <v>506</v>
      </c>
      <c r="C25" s="450"/>
      <c r="D25" s="106" t="s">
        <v>88</v>
      </c>
      <c r="E25" s="118" t="s">
        <v>39</v>
      </c>
      <c r="F25" s="412">
        <v>24</v>
      </c>
      <c r="G25" s="109">
        <f t="shared" si="0"/>
        <v>258.33384960000001</v>
      </c>
      <c r="H25" s="122">
        <f t="shared" si="7"/>
        <v>54250.108416000003</v>
      </c>
      <c r="I25" s="123" t="s">
        <v>40</v>
      </c>
      <c r="J25" s="124">
        <f t="shared" si="1"/>
        <v>13020</v>
      </c>
      <c r="K25" s="125">
        <v>445</v>
      </c>
      <c r="L25" s="125">
        <f>K25*12</f>
        <v>5340</v>
      </c>
      <c r="M25" s="126">
        <f t="shared" si="3"/>
        <v>9.8432983009948641E-2</v>
      </c>
      <c r="N25" s="125">
        <f t="shared" si="4"/>
        <v>4340</v>
      </c>
      <c r="O25" s="127">
        <f t="shared" si="5"/>
        <v>7.9999840124190466E-2</v>
      </c>
      <c r="P25" s="128">
        <v>700</v>
      </c>
      <c r="Q25" s="129">
        <v>300</v>
      </c>
      <c r="R25" s="238" t="s">
        <v>508</v>
      </c>
    </row>
    <row r="26" spans="2:18" x14ac:dyDescent="0.25">
      <c r="B26" s="173" t="s">
        <v>506</v>
      </c>
      <c r="C26" s="450"/>
      <c r="D26" s="119" t="s">
        <v>89</v>
      </c>
      <c r="E26" s="120" t="s">
        <v>39</v>
      </c>
      <c r="F26" s="413">
        <v>24</v>
      </c>
      <c r="G26" s="121">
        <f t="shared" si="0"/>
        <v>258.33384960000001</v>
      </c>
      <c r="H26" s="122">
        <f t="shared" si="7"/>
        <v>54250.108416000003</v>
      </c>
      <c r="I26" s="123" t="s">
        <v>40</v>
      </c>
      <c r="J26" s="124">
        <f t="shared" si="1"/>
        <v>13020</v>
      </c>
      <c r="K26" s="125">
        <v>445</v>
      </c>
      <c r="L26" s="125">
        <f>K26*12</f>
        <v>5340</v>
      </c>
      <c r="M26" s="126">
        <f t="shared" si="3"/>
        <v>9.8432983009948641E-2</v>
      </c>
      <c r="N26" s="125">
        <f t="shared" si="4"/>
        <v>4340</v>
      </c>
      <c r="O26" s="127">
        <f t="shared" si="5"/>
        <v>7.9999840124190466E-2</v>
      </c>
      <c r="P26" s="128">
        <v>700</v>
      </c>
      <c r="Q26" s="129">
        <v>300</v>
      </c>
      <c r="R26" s="238" t="s">
        <v>508</v>
      </c>
    </row>
    <row r="27" spans="2:18" x14ac:dyDescent="0.25">
      <c r="B27" s="182" t="s">
        <v>506</v>
      </c>
      <c r="C27" s="451"/>
      <c r="D27" s="106" t="s">
        <v>90</v>
      </c>
      <c r="E27" s="107" t="s">
        <v>39</v>
      </c>
      <c r="F27" s="414">
        <v>24</v>
      </c>
      <c r="G27" s="109">
        <f t="shared" si="0"/>
        <v>258.33384960000001</v>
      </c>
      <c r="H27" s="110">
        <f t="shared" si="7"/>
        <v>54250.108416000003</v>
      </c>
      <c r="I27" s="111" t="s">
        <v>40</v>
      </c>
      <c r="J27" s="110">
        <f t="shared" si="1"/>
        <v>13020</v>
      </c>
      <c r="K27" s="110">
        <v>445</v>
      </c>
      <c r="L27" s="110">
        <f>K27*12</f>
        <v>5340</v>
      </c>
      <c r="M27" s="112">
        <f t="shared" si="3"/>
        <v>9.8432983009948641E-2</v>
      </c>
      <c r="N27" s="110">
        <f t="shared" si="4"/>
        <v>4340</v>
      </c>
      <c r="O27" s="113">
        <f t="shared" si="5"/>
        <v>7.9999840124190466E-2</v>
      </c>
      <c r="P27" s="114">
        <v>700</v>
      </c>
      <c r="Q27" s="115">
        <v>300</v>
      </c>
      <c r="R27" s="238" t="s">
        <v>508</v>
      </c>
    </row>
    <row r="28" spans="2:18" s="189" customFormat="1" x14ac:dyDescent="0.25">
      <c r="B28" s="52"/>
      <c r="C28" s="205"/>
      <c r="D28" s="185" t="s">
        <v>55</v>
      </c>
      <c r="E28" s="244" t="s">
        <v>523</v>
      </c>
      <c r="F28" s="243">
        <f>SUM(F3:F27)</f>
        <v>670</v>
      </c>
      <c r="G28" s="186">
        <f>SUM(G3:G27)</f>
        <v>7211.8199679999971</v>
      </c>
      <c r="H28" s="187">
        <f>SUM(H3:H27)</f>
        <v>1538067.2299199996</v>
      </c>
      <c r="I28" s="188"/>
      <c r="J28" s="187">
        <f>SUM(J3:J27)</f>
        <v>369420</v>
      </c>
      <c r="K28" s="187"/>
      <c r="L28" s="187">
        <f>SUM(L3:L27)</f>
        <v>148140</v>
      </c>
      <c r="M28" s="241">
        <f t="shared" si="3"/>
        <v>9.6315685763427444E-2</v>
      </c>
      <c r="N28" s="187">
        <f>SUM(N3:N27)</f>
        <v>123140</v>
      </c>
      <c r="O28" s="242">
        <f t="shared" si="5"/>
        <v>8.0061519811721729E-2</v>
      </c>
      <c r="P28" s="269"/>
      <c r="Q28" s="49"/>
      <c r="R28" s="270"/>
    </row>
    <row r="29" spans="2:18" s="189" customFormat="1" x14ac:dyDescent="0.25">
      <c r="B29" s="52"/>
      <c r="C29" s="205"/>
      <c r="D29" s="185"/>
      <c r="E29" s="244" t="s">
        <v>375</v>
      </c>
      <c r="F29" s="243"/>
      <c r="G29" s="186"/>
      <c r="H29" s="187"/>
      <c r="I29" s="188"/>
      <c r="J29" s="187"/>
      <c r="K29" s="187"/>
      <c r="L29" s="187"/>
      <c r="M29" s="241"/>
      <c r="N29" s="187"/>
      <c r="O29" s="242"/>
      <c r="P29" s="269"/>
      <c r="Q29" s="49"/>
      <c r="R29" s="270"/>
    </row>
    <row r="30" spans="2:18" x14ac:dyDescent="0.25">
      <c r="B30" s="182" t="s">
        <v>506</v>
      </c>
      <c r="C30" s="455" t="s">
        <v>510</v>
      </c>
      <c r="D30" s="106" t="s">
        <v>115</v>
      </c>
      <c r="E30" s="183" t="s">
        <v>114</v>
      </c>
      <c r="F30" s="108">
        <v>44</v>
      </c>
      <c r="G30" s="109">
        <f t="shared" si="0"/>
        <v>473.61205760000001</v>
      </c>
      <c r="H30" s="110">
        <f>G30*205+I30</f>
        <v>107090.471808</v>
      </c>
      <c r="I30" s="111">
        <v>10000</v>
      </c>
      <c r="J30" s="110">
        <f t="shared" si="1"/>
        <v>25800</v>
      </c>
      <c r="K30" s="110">
        <v>800</v>
      </c>
      <c r="L30" s="110">
        <f t="shared" ref="L30:L95" si="8">K30*12</f>
        <v>9600</v>
      </c>
      <c r="M30" s="112">
        <f t="shared" si="3"/>
        <v>8.9643829538930547E-2</v>
      </c>
      <c r="N30" s="110">
        <f t="shared" si="4"/>
        <v>8600</v>
      </c>
      <c r="O30" s="113">
        <f t="shared" si="5"/>
        <v>8.0305930628625288E-2</v>
      </c>
      <c r="P30" s="114">
        <v>700</v>
      </c>
      <c r="Q30" s="115">
        <v>300</v>
      </c>
      <c r="R30" s="238" t="s">
        <v>508</v>
      </c>
    </row>
    <row r="31" spans="2:18" x14ac:dyDescent="0.25">
      <c r="B31" s="174" t="s">
        <v>506</v>
      </c>
      <c r="C31" s="453"/>
      <c r="D31" s="146" t="s">
        <v>116</v>
      </c>
      <c r="E31" s="147" t="s">
        <v>114</v>
      </c>
      <c r="F31" s="179">
        <v>35</v>
      </c>
      <c r="G31" s="132">
        <f t="shared" si="0"/>
        <v>376.73686400000003</v>
      </c>
      <c r="H31" s="136">
        <f t="shared" ref="H31:H36" si="9">G31*210+I31</f>
        <v>89114.741440000013</v>
      </c>
      <c r="I31" s="181">
        <v>10000</v>
      </c>
      <c r="J31" s="138">
        <f t="shared" si="1"/>
        <v>21480</v>
      </c>
      <c r="K31" s="139">
        <v>680</v>
      </c>
      <c r="L31" s="139">
        <f t="shared" si="8"/>
        <v>8160</v>
      </c>
      <c r="M31" s="140">
        <f t="shared" si="3"/>
        <v>9.1567341925062301E-2</v>
      </c>
      <c r="N31" s="139">
        <f t="shared" si="4"/>
        <v>7160</v>
      </c>
      <c r="O31" s="141">
        <f t="shared" si="5"/>
        <v>8.0345853944049764E-2</v>
      </c>
      <c r="P31" s="142">
        <v>700</v>
      </c>
      <c r="Q31" s="143">
        <v>300</v>
      </c>
      <c r="R31" s="238" t="s">
        <v>508</v>
      </c>
    </row>
    <row r="32" spans="2:18" x14ac:dyDescent="0.25">
      <c r="B32" s="171" t="s">
        <v>506</v>
      </c>
      <c r="C32" s="453"/>
      <c r="D32" s="148" t="s">
        <v>117</v>
      </c>
      <c r="E32" s="149" t="s">
        <v>114</v>
      </c>
      <c r="F32" s="108">
        <v>35</v>
      </c>
      <c r="G32" s="109">
        <f t="shared" si="0"/>
        <v>376.73686400000003</v>
      </c>
      <c r="H32" s="116">
        <f t="shared" si="9"/>
        <v>89114.741440000013</v>
      </c>
      <c r="I32" s="111">
        <v>10000</v>
      </c>
      <c r="J32" s="117">
        <f t="shared" si="1"/>
        <v>21480</v>
      </c>
      <c r="K32" s="110">
        <v>680</v>
      </c>
      <c r="L32" s="110">
        <f t="shared" si="8"/>
        <v>8160</v>
      </c>
      <c r="M32" s="112">
        <f t="shared" si="3"/>
        <v>9.1567341925062301E-2</v>
      </c>
      <c r="N32" s="110">
        <f t="shared" si="4"/>
        <v>7160</v>
      </c>
      <c r="O32" s="113">
        <f t="shared" si="5"/>
        <v>8.0345853944049764E-2</v>
      </c>
      <c r="P32" s="114">
        <v>700</v>
      </c>
      <c r="Q32" s="115">
        <v>300</v>
      </c>
      <c r="R32" s="238" t="s">
        <v>508</v>
      </c>
    </row>
    <row r="33" spans="2:18" x14ac:dyDescent="0.25">
      <c r="B33" s="171" t="s">
        <v>506</v>
      </c>
      <c r="C33" s="453"/>
      <c r="D33" s="148" t="s">
        <v>118</v>
      </c>
      <c r="E33" s="149" t="s">
        <v>114</v>
      </c>
      <c r="F33" s="108">
        <v>35</v>
      </c>
      <c r="G33" s="109">
        <f t="shared" si="0"/>
        <v>376.73686400000003</v>
      </c>
      <c r="H33" s="116">
        <f t="shared" si="9"/>
        <v>89114.741440000013</v>
      </c>
      <c r="I33" s="111">
        <v>10000</v>
      </c>
      <c r="J33" s="117">
        <f t="shared" si="1"/>
        <v>21480</v>
      </c>
      <c r="K33" s="110">
        <v>680</v>
      </c>
      <c r="L33" s="110">
        <f t="shared" si="8"/>
        <v>8160</v>
      </c>
      <c r="M33" s="112">
        <f t="shared" si="3"/>
        <v>9.1567341925062301E-2</v>
      </c>
      <c r="N33" s="110">
        <f t="shared" si="4"/>
        <v>7160</v>
      </c>
      <c r="O33" s="113">
        <f t="shared" si="5"/>
        <v>8.0345853944049764E-2</v>
      </c>
      <c r="P33" s="114">
        <v>700</v>
      </c>
      <c r="Q33" s="115">
        <v>300</v>
      </c>
      <c r="R33" s="238" t="s">
        <v>508</v>
      </c>
    </row>
    <row r="34" spans="2:18" x14ac:dyDescent="0.25">
      <c r="B34" s="171" t="s">
        <v>506</v>
      </c>
      <c r="C34" s="453"/>
      <c r="D34" s="148" t="s">
        <v>119</v>
      </c>
      <c r="E34" s="149" t="s">
        <v>114</v>
      </c>
      <c r="F34" s="108">
        <v>35</v>
      </c>
      <c r="G34" s="109">
        <f t="shared" si="0"/>
        <v>376.73686400000003</v>
      </c>
      <c r="H34" s="116">
        <f t="shared" si="9"/>
        <v>89114.741440000013</v>
      </c>
      <c r="I34" s="111">
        <v>10000</v>
      </c>
      <c r="J34" s="117">
        <f t="shared" si="1"/>
        <v>21480</v>
      </c>
      <c r="K34" s="110">
        <v>680</v>
      </c>
      <c r="L34" s="110">
        <f t="shared" si="8"/>
        <v>8160</v>
      </c>
      <c r="M34" s="112">
        <f t="shared" si="3"/>
        <v>9.1567341925062301E-2</v>
      </c>
      <c r="N34" s="110">
        <f t="shared" si="4"/>
        <v>7160</v>
      </c>
      <c r="O34" s="113">
        <f t="shared" si="5"/>
        <v>8.0345853944049764E-2</v>
      </c>
      <c r="P34" s="114">
        <v>700</v>
      </c>
      <c r="Q34" s="115">
        <v>300</v>
      </c>
      <c r="R34" s="238" t="s">
        <v>508</v>
      </c>
    </row>
    <row r="35" spans="2:18" x14ac:dyDescent="0.25">
      <c r="B35" s="171" t="s">
        <v>506</v>
      </c>
      <c r="C35" s="453"/>
      <c r="D35" s="148" t="s">
        <v>120</v>
      </c>
      <c r="E35" s="149" t="s">
        <v>114</v>
      </c>
      <c r="F35" s="108">
        <v>35</v>
      </c>
      <c r="G35" s="109">
        <f t="shared" si="0"/>
        <v>376.73686400000003</v>
      </c>
      <c r="H35" s="116">
        <f t="shared" si="9"/>
        <v>89114.741440000013</v>
      </c>
      <c r="I35" s="111">
        <v>10000</v>
      </c>
      <c r="J35" s="117">
        <f t="shared" si="1"/>
        <v>21480</v>
      </c>
      <c r="K35" s="110">
        <v>680</v>
      </c>
      <c r="L35" s="110">
        <f t="shared" si="8"/>
        <v>8160</v>
      </c>
      <c r="M35" s="112">
        <f t="shared" si="3"/>
        <v>9.1567341925062301E-2</v>
      </c>
      <c r="N35" s="110">
        <f t="shared" si="4"/>
        <v>7160</v>
      </c>
      <c r="O35" s="113">
        <f t="shared" si="5"/>
        <v>8.0345853944049764E-2</v>
      </c>
      <c r="P35" s="114">
        <v>700</v>
      </c>
      <c r="Q35" s="115">
        <v>300</v>
      </c>
      <c r="R35" s="238" t="s">
        <v>508</v>
      </c>
    </row>
    <row r="36" spans="2:18" x14ac:dyDescent="0.25">
      <c r="B36" s="171" t="s">
        <v>506</v>
      </c>
      <c r="C36" s="453"/>
      <c r="D36" s="148" t="s">
        <v>121</v>
      </c>
      <c r="E36" s="149" t="s">
        <v>114</v>
      </c>
      <c r="F36" s="108">
        <v>40</v>
      </c>
      <c r="G36" s="109">
        <f t="shared" si="0"/>
        <v>430.55641600000001</v>
      </c>
      <c r="H36" s="116">
        <f t="shared" si="9"/>
        <v>100416.84736</v>
      </c>
      <c r="I36" s="111">
        <v>10000</v>
      </c>
      <c r="J36" s="117">
        <f t="shared" si="1"/>
        <v>24000</v>
      </c>
      <c r="K36" s="110">
        <v>750</v>
      </c>
      <c r="L36" s="110">
        <f t="shared" si="8"/>
        <v>9000</v>
      </c>
      <c r="M36" s="112">
        <f t="shared" si="3"/>
        <v>8.9626394739664536E-2</v>
      </c>
      <c r="N36" s="110">
        <f t="shared" si="4"/>
        <v>8000</v>
      </c>
      <c r="O36" s="113">
        <f t="shared" si="5"/>
        <v>7.9667906435257355E-2</v>
      </c>
      <c r="P36" s="114">
        <v>700</v>
      </c>
      <c r="Q36" s="115">
        <v>300</v>
      </c>
      <c r="R36" s="238" t="s">
        <v>508</v>
      </c>
    </row>
    <row r="37" spans="2:18" x14ac:dyDescent="0.25">
      <c r="B37" s="171" t="s">
        <v>506</v>
      </c>
      <c r="C37" s="453"/>
      <c r="D37" s="148" t="s">
        <v>125</v>
      </c>
      <c r="E37" s="149" t="s">
        <v>114</v>
      </c>
      <c r="F37" s="108">
        <v>49</v>
      </c>
      <c r="G37" s="109">
        <f t="shared" si="0"/>
        <v>527.4316096</v>
      </c>
      <c r="H37" s="116">
        <f>G37*205+I37</f>
        <v>118123.479968</v>
      </c>
      <c r="I37" s="150">
        <v>10000</v>
      </c>
      <c r="J37" s="117">
        <f t="shared" si="1"/>
        <v>28320</v>
      </c>
      <c r="K37" s="110">
        <v>870</v>
      </c>
      <c r="L37" s="110">
        <f t="shared" si="8"/>
        <v>10440</v>
      </c>
      <c r="M37" s="112">
        <f t="shared" si="3"/>
        <v>8.8382089681308298E-2</v>
      </c>
      <c r="N37" s="110">
        <f t="shared" si="4"/>
        <v>9440</v>
      </c>
      <c r="O37" s="113">
        <f t="shared" si="5"/>
        <v>7.9916372278884124E-2</v>
      </c>
      <c r="P37" s="114">
        <v>700</v>
      </c>
      <c r="Q37" s="115">
        <v>300</v>
      </c>
      <c r="R37" s="238" t="s">
        <v>508</v>
      </c>
    </row>
    <row r="38" spans="2:18" x14ac:dyDescent="0.25">
      <c r="B38" s="171" t="s">
        <v>506</v>
      </c>
      <c r="C38" s="453"/>
      <c r="D38" s="148" t="s">
        <v>126</v>
      </c>
      <c r="E38" s="149" t="s">
        <v>114</v>
      </c>
      <c r="F38" s="108">
        <v>35</v>
      </c>
      <c r="G38" s="109">
        <f t="shared" si="0"/>
        <v>376.73686400000003</v>
      </c>
      <c r="H38" s="116">
        <f>G38*210+I38</f>
        <v>89114.741440000013</v>
      </c>
      <c r="I38" s="150">
        <v>10000</v>
      </c>
      <c r="J38" s="117">
        <f t="shared" si="1"/>
        <v>21480</v>
      </c>
      <c r="K38" s="110">
        <v>680</v>
      </c>
      <c r="L38" s="110">
        <f t="shared" si="8"/>
        <v>8160</v>
      </c>
      <c r="M38" s="112">
        <f t="shared" si="3"/>
        <v>9.1567341925062301E-2</v>
      </c>
      <c r="N38" s="110">
        <f t="shared" si="4"/>
        <v>7160</v>
      </c>
      <c r="O38" s="113">
        <f t="shared" si="5"/>
        <v>8.0345853944049764E-2</v>
      </c>
      <c r="P38" s="114">
        <v>700</v>
      </c>
      <c r="Q38" s="115">
        <v>300</v>
      </c>
      <c r="R38" s="238" t="s">
        <v>508</v>
      </c>
    </row>
    <row r="39" spans="2:18" x14ac:dyDescent="0.25">
      <c r="B39" s="171" t="s">
        <v>506</v>
      </c>
      <c r="C39" s="453"/>
      <c r="D39" s="148" t="s">
        <v>127</v>
      </c>
      <c r="E39" s="149" t="s">
        <v>114</v>
      </c>
      <c r="F39" s="108">
        <v>35</v>
      </c>
      <c r="G39" s="109">
        <f t="shared" si="0"/>
        <v>376.73686400000003</v>
      </c>
      <c r="H39" s="116">
        <f>G39*210+I39</f>
        <v>89114.741440000013</v>
      </c>
      <c r="I39" s="150">
        <v>10000</v>
      </c>
      <c r="J39" s="117">
        <f t="shared" si="1"/>
        <v>21480</v>
      </c>
      <c r="K39" s="110">
        <v>680</v>
      </c>
      <c r="L39" s="110">
        <f t="shared" si="8"/>
        <v>8160</v>
      </c>
      <c r="M39" s="112">
        <f t="shared" si="3"/>
        <v>9.1567341925062301E-2</v>
      </c>
      <c r="N39" s="110">
        <f t="shared" si="4"/>
        <v>7160</v>
      </c>
      <c r="O39" s="113">
        <f t="shared" si="5"/>
        <v>8.0345853944049764E-2</v>
      </c>
      <c r="P39" s="114">
        <v>700</v>
      </c>
      <c r="Q39" s="115">
        <v>300</v>
      </c>
      <c r="R39" s="238" t="s">
        <v>508</v>
      </c>
    </row>
    <row r="40" spans="2:18" x14ac:dyDescent="0.25">
      <c r="B40" s="171" t="s">
        <v>506</v>
      </c>
      <c r="C40" s="453"/>
      <c r="D40" s="148" t="s">
        <v>128</v>
      </c>
      <c r="E40" s="149" t="s">
        <v>114</v>
      </c>
      <c r="F40" s="108">
        <v>35</v>
      </c>
      <c r="G40" s="109">
        <f t="shared" si="0"/>
        <v>376.73686400000003</v>
      </c>
      <c r="H40" s="116">
        <f>G40*210+I40</f>
        <v>89114.741440000013</v>
      </c>
      <c r="I40" s="150">
        <v>10000</v>
      </c>
      <c r="J40" s="117">
        <f t="shared" si="1"/>
        <v>21480</v>
      </c>
      <c r="K40" s="110">
        <v>680</v>
      </c>
      <c r="L40" s="110">
        <f t="shared" si="8"/>
        <v>8160</v>
      </c>
      <c r="M40" s="112">
        <f t="shared" si="3"/>
        <v>9.1567341925062301E-2</v>
      </c>
      <c r="N40" s="110">
        <f t="shared" si="4"/>
        <v>7160</v>
      </c>
      <c r="O40" s="113">
        <f t="shared" si="5"/>
        <v>8.0345853944049764E-2</v>
      </c>
      <c r="P40" s="114">
        <v>700</v>
      </c>
      <c r="Q40" s="115">
        <v>300</v>
      </c>
      <c r="R40" s="238" t="s">
        <v>508</v>
      </c>
    </row>
    <row r="41" spans="2:18" x14ac:dyDescent="0.25">
      <c r="B41" s="171" t="s">
        <v>506</v>
      </c>
      <c r="C41" s="453"/>
      <c r="D41" s="148" t="s">
        <v>129</v>
      </c>
      <c r="E41" s="149" t="s">
        <v>114</v>
      </c>
      <c r="F41" s="108">
        <v>44</v>
      </c>
      <c r="G41" s="109">
        <f t="shared" si="0"/>
        <v>473.61205760000001</v>
      </c>
      <c r="H41" s="116">
        <f>G41*205+I41</f>
        <v>107090.471808</v>
      </c>
      <c r="I41" s="150">
        <v>10000</v>
      </c>
      <c r="J41" s="117">
        <f t="shared" si="1"/>
        <v>25800</v>
      </c>
      <c r="K41" s="110">
        <v>800</v>
      </c>
      <c r="L41" s="110">
        <f t="shared" si="8"/>
        <v>9600</v>
      </c>
      <c r="M41" s="112">
        <f t="shared" si="3"/>
        <v>8.9643829538930547E-2</v>
      </c>
      <c r="N41" s="110">
        <f t="shared" si="4"/>
        <v>8600</v>
      </c>
      <c r="O41" s="113">
        <f t="shared" si="5"/>
        <v>8.0305930628625288E-2</v>
      </c>
      <c r="P41" s="114">
        <v>700</v>
      </c>
      <c r="Q41" s="115">
        <v>300</v>
      </c>
      <c r="R41" s="238" t="s">
        <v>508</v>
      </c>
    </row>
    <row r="42" spans="2:18" x14ac:dyDescent="0.25">
      <c r="B42" s="171" t="s">
        <v>506</v>
      </c>
      <c r="C42" s="453"/>
      <c r="D42" s="106" t="s">
        <v>181</v>
      </c>
      <c r="E42" s="107" t="s">
        <v>39</v>
      </c>
      <c r="F42" s="108">
        <v>26</v>
      </c>
      <c r="G42" s="109">
        <f t="shared" si="0"/>
        <v>279.86167039999998</v>
      </c>
      <c r="H42" s="110">
        <f t="shared" ref="H42:H78" si="10">G42*220</f>
        <v>61569.567487999993</v>
      </c>
      <c r="I42" s="111" t="s">
        <v>40</v>
      </c>
      <c r="J42" s="110">
        <f t="shared" si="1"/>
        <v>14820</v>
      </c>
      <c r="K42" s="110">
        <v>495</v>
      </c>
      <c r="L42" s="110">
        <f t="shared" si="8"/>
        <v>5940</v>
      </c>
      <c r="M42" s="112">
        <f t="shared" si="3"/>
        <v>9.647623399592202E-2</v>
      </c>
      <c r="N42" s="110">
        <f t="shared" si="4"/>
        <v>4940</v>
      </c>
      <c r="O42" s="113">
        <f t="shared" si="5"/>
        <v>8.0234443760918317E-2</v>
      </c>
      <c r="P42" s="114">
        <v>700</v>
      </c>
      <c r="Q42" s="115">
        <v>300</v>
      </c>
      <c r="R42" s="238" t="s">
        <v>508</v>
      </c>
    </row>
    <row r="43" spans="2:18" x14ac:dyDescent="0.25">
      <c r="B43" s="171" t="s">
        <v>506</v>
      </c>
      <c r="C43" s="453"/>
      <c r="D43" s="146" t="s">
        <v>182</v>
      </c>
      <c r="E43" s="133" t="s">
        <v>39</v>
      </c>
      <c r="F43" s="164">
        <v>26</v>
      </c>
      <c r="G43" s="132">
        <f t="shared" si="0"/>
        <v>279.86167039999998</v>
      </c>
      <c r="H43" s="110">
        <f t="shared" si="10"/>
        <v>61569.567487999993</v>
      </c>
      <c r="I43" s="111" t="s">
        <v>40</v>
      </c>
      <c r="J43" s="110">
        <f t="shared" si="1"/>
        <v>14820</v>
      </c>
      <c r="K43" s="110">
        <v>495</v>
      </c>
      <c r="L43" s="110">
        <f t="shared" si="8"/>
        <v>5940</v>
      </c>
      <c r="M43" s="112">
        <f t="shared" si="3"/>
        <v>9.647623399592202E-2</v>
      </c>
      <c r="N43" s="110">
        <f t="shared" si="4"/>
        <v>4940</v>
      </c>
      <c r="O43" s="113">
        <f t="shared" si="5"/>
        <v>8.0234443760918317E-2</v>
      </c>
      <c r="P43" s="114">
        <v>700</v>
      </c>
      <c r="Q43" s="115">
        <v>300</v>
      </c>
      <c r="R43" s="238" t="s">
        <v>508</v>
      </c>
    </row>
    <row r="44" spans="2:18" x14ac:dyDescent="0.25">
      <c r="B44" s="171" t="s">
        <v>506</v>
      </c>
      <c r="C44" s="453"/>
      <c r="D44" s="148" t="s">
        <v>183</v>
      </c>
      <c r="E44" s="107" t="s">
        <v>39</v>
      </c>
      <c r="F44" s="164">
        <v>24</v>
      </c>
      <c r="G44" s="109">
        <f t="shared" si="0"/>
        <v>258.33384960000001</v>
      </c>
      <c r="H44" s="110">
        <f t="shared" si="10"/>
        <v>56833.446911999999</v>
      </c>
      <c r="I44" s="111" t="s">
        <v>40</v>
      </c>
      <c r="J44" s="110">
        <f t="shared" si="1"/>
        <v>13560</v>
      </c>
      <c r="K44" s="110">
        <v>460</v>
      </c>
      <c r="L44" s="110">
        <f t="shared" si="8"/>
        <v>5520</v>
      </c>
      <c r="M44" s="112">
        <f t="shared" si="3"/>
        <v>9.7125905605322152E-2</v>
      </c>
      <c r="N44" s="110">
        <f t="shared" si="4"/>
        <v>4520</v>
      </c>
      <c r="O44" s="113">
        <f t="shared" si="5"/>
        <v>7.9530632850734806E-2</v>
      </c>
      <c r="P44" s="114">
        <v>700</v>
      </c>
      <c r="Q44" s="115">
        <v>300</v>
      </c>
      <c r="R44" s="238" t="s">
        <v>508</v>
      </c>
    </row>
    <row r="45" spans="2:18" x14ac:dyDescent="0.25">
      <c r="B45" s="171" t="s">
        <v>506</v>
      </c>
      <c r="C45" s="453"/>
      <c r="D45" s="148" t="s">
        <v>184</v>
      </c>
      <c r="E45" s="107" t="s">
        <v>39</v>
      </c>
      <c r="F45" s="164">
        <v>28</v>
      </c>
      <c r="G45" s="109">
        <f t="shared" si="0"/>
        <v>301.38949120000001</v>
      </c>
      <c r="H45" s="110">
        <f t="shared" si="10"/>
        <v>66305.688064000002</v>
      </c>
      <c r="I45" s="111" t="s">
        <v>40</v>
      </c>
      <c r="J45" s="110">
        <f t="shared" si="1"/>
        <v>15900</v>
      </c>
      <c r="K45" s="110">
        <v>525</v>
      </c>
      <c r="L45" s="110">
        <f t="shared" si="8"/>
        <v>6300</v>
      </c>
      <c r="M45" s="112">
        <f t="shared" si="3"/>
        <v>9.5014472874771674E-2</v>
      </c>
      <c r="N45" s="110">
        <f t="shared" si="4"/>
        <v>5300</v>
      </c>
      <c r="O45" s="113">
        <f t="shared" si="5"/>
        <v>7.99328105136968E-2</v>
      </c>
      <c r="P45" s="114">
        <v>700</v>
      </c>
      <c r="Q45" s="115">
        <v>300</v>
      </c>
      <c r="R45" s="238" t="s">
        <v>508</v>
      </c>
    </row>
    <row r="46" spans="2:18" x14ac:dyDescent="0.25">
      <c r="B46" s="171" t="s">
        <v>506</v>
      </c>
      <c r="C46" s="453"/>
      <c r="D46" s="148" t="s">
        <v>185</v>
      </c>
      <c r="E46" s="107" t="s">
        <v>39</v>
      </c>
      <c r="F46" s="164">
        <v>23</v>
      </c>
      <c r="G46" s="109">
        <f t="shared" si="0"/>
        <v>247.56993920000002</v>
      </c>
      <c r="H46" s="110">
        <f t="shared" si="10"/>
        <v>54465.386624000006</v>
      </c>
      <c r="I46" s="111" t="s">
        <v>40</v>
      </c>
      <c r="J46" s="110">
        <f t="shared" si="1"/>
        <v>13020</v>
      </c>
      <c r="K46" s="110">
        <v>445</v>
      </c>
      <c r="L46" s="110">
        <f t="shared" si="8"/>
        <v>5340</v>
      </c>
      <c r="M46" s="112">
        <f t="shared" si="3"/>
        <v>9.8043919835996265E-2</v>
      </c>
      <c r="N46" s="110">
        <f t="shared" si="4"/>
        <v>4340</v>
      </c>
      <c r="O46" s="113">
        <f t="shared" si="5"/>
        <v>7.9683635222513816E-2</v>
      </c>
      <c r="P46" s="114">
        <v>700</v>
      </c>
      <c r="Q46" s="115">
        <v>300</v>
      </c>
      <c r="R46" s="238" t="s">
        <v>508</v>
      </c>
    </row>
    <row r="47" spans="2:18" x14ac:dyDescent="0.25">
      <c r="B47" s="171" t="s">
        <v>506</v>
      </c>
      <c r="C47" s="453"/>
      <c r="D47" s="148" t="s">
        <v>186</v>
      </c>
      <c r="E47" s="107" t="s">
        <v>39</v>
      </c>
      <c r="F47" s="164">
        <v>23</v>
      </c>
      <c r="G47" s="109">
        <f t="shared" si="0"/>
        <v>247.56993920000002</v>
      </c>
      <c r="H47" s="110">
        <f t="shared" si="10"/>
        <v>54465.386624000006</v>
      </c>
      <c r="I47" s="111" t="s">
        <v>40</v>
      </c>
      <c r="J47" s="110">
        <f t="shared" si="1"/>
        <v>13020</v>
      </c>
      <c r="K47" s="110">
        <v>445</v>
      </c>
      <c r="L47" s="110">
        <f t="shared" si="8"/>
        <v>5340</v>
      </c>
      <c r="M47" s="112">
        <f t="shared" si="3"/>
        <v>9.8043919835996265E-2</v>
      </c>
      <c r="N47" s="110">
        <f t="shared" si="4"/>
        <v>4340</v>
      </c>
      <c r="O47" s="113">
        <f t="shared" si="5"/>
        <v>7.9683635222513816E-2</v>
      </c>
      <c r="P47" s="114">
        <v>700</v>
      </c>
      <c r="Q47" s="115">
        <v>300</v>
      </c>
      <c r="R47" s="238" t="s">
        <v>508</v>
      </c>
    </row>
    <row r="48" spans="2:18" x14ac:dyDescent="0.25">
      <c r="B48" s="171" t="s">
        <v>506</v>
      </c>
      <c r="C48" s="453"/>
      <c r="D48" s="148" t="s">
        <v>187</v>
      </c>
      <c r="E48" s="107" t="s">
        <v>39</v>
      </c>
      <c r="F48" s="164">
        <v>23</v>
      </c>
      <c r="G48" s="109">
        <f t="shared" si="0"/>
        <v>247.56993920000002</v>
      </c>
      <c r="H48" s="110">
        <f t="shared" si="10"/>
        <v>54465.386624000006</v>
      </c>
      <c r="I48" s="111" t="s">
        <v>40</v>
      </c>
      <c r="J48" s="110">
        <f t="shared" si="1"/>
        <v>13020</v>
      </c>
      <c r="K48" s="110">
        <v>445</v>
      </c>
      <c r="L48" s="110">
        <f t="shared" si="8"/>
        <v>5340</v>
      </c>
      <c r="M48" s="112">
        <f t="shared" si="3"/>
        <v>9.8043919835996265E-2</v>
      </c>
      <c r="N48" s="110">
        <f t="shared" si="4"/>
        <v>4340</v>
      </c>
      <c r="O48" s="113">
        <f t="shared" si="5"/>
        <v>7.9683635222513816E-2</v>
      </c>
      <c r="P48" s="114">
        <v>700</v>
      </c>
      <c r="Q48" s="115">
        <v>300</v>
      </c>
      <c r="R48" s="238" t="s">
        <v>508</v>
      </c>
    </row>
    <row r="49" spans="2:18" x14ac:dyDescent="0.25">
      <c r="B49" s="171" t="s">
        <v>506</v>
      </c>
      <c r="C49" s="453"/>
      <c r="D49" s="148" t="s">
        <v>188</v>
      </c>
      <c r="E49" s="107" t="s">
        <v>39</v>
      </c>
      <c r="F49" s="164">
        <v>23</v>
      </c>
      <c r="G49" s="109">
        <f t="shared" si="0"/>
        <v>247.56993920000002</v>
      </c>
      <c r="H49" s="110">
        <f t="shared" si="10"/>
        <v>54465.386624000006</v>
      </c>
      <c r="I49" s="111" t="s">
        <v>40</v>
      </c>
      <c r="J49" s="110">
        <f t="shared" si="1"/>
        <v>13020</v>
      </c>
      <c r="K49" s="110">
        <v>445</v>
      </c>
      <c r="L49" s="110">
        <f t="shared" si="8"/>
        <v>5340</v>
      </c>
      <c r="M49" s="112">
        <f t="shared" si="3"/>
        <v>9.8043919835996265E-2</v>
      </c>
      <c r="N49" s="110">
        <f t="shared" si="4"/>
        <v>4340</v>
      </c>
      <c r="O49" s="113">
        <f t="shared" si="5"/>
        <v>7.9683635222513816E-2</v>
      </c>
      <c r="P49" s="114">
        <v>700</v>
      </c>
      <c r="Q49" s="115">
        <v>300</v>
      </c>
      <c r="R49" s="238" t="s">
        <v>508</v>
      </c>
    </row>
    <row r="50" spans="2:18" x14ac:dyDescent="0.25">
      <c r="B50" s="171" t="s">
        <v>506</v>
      </c>
      <c r="C50" s="453"/>
      <c r="D50" s="148" t="s">
        <v>189</v>
      </c>
      <c r="E50" s="107" t="s">
        <v>39</v>
      </c>
      <c r="F50" s="164">
        <v>23</v>
      </c>
      <c r="G50" s="109">
        <f t="shared" si="0"/>
        <v>247.56993920000002</v>
      </c>
      <c r="H50" s="110">
        <f t="shared" si="10"/>
        <v>54465.386624000006</v>
      </c>
      <c r="I50" s="111" t="s">
        <v>40</v>
      </c>
      <c r="J50" s="110">
        <f t="shared" si="1"/>
        <v>13020</v>
      </c>
      <c r="K50" s="110">
        <v>445</v>
      </c>
      <c r="L50" s="110">
        <f t="shared" si="8"/>
        <v>5340</v>
      </c>
      <c r="M50" s="112">
        <f t="shared" si="3"/>
        <v>9.8043919835996265E-2</v>
      </c>
      <c r="N50" s="110">
        <f t="shared" si="4"/>
        <v>4340</v>
      </c>
      <c r="O50" s="113">
        <f t="shared" si="5"/>
        <v>7.9683635222513816E-2</v>
      </c>
      <c r="P50" s="114">
        <v>700</v>
      </c>
      <c r="Q50" s="115">
        <v>300</v>
      </c>
      <c r="R50" s="238" t="s">
        <v>508</v>
      </c>
    </row>
    <row r="51" spans="2:18" x14ac:dyDescent="0.25">
      <c r="B51" s="171" t="s">
        <v>506</v>
      </c>
      <c r="C51" s="453"/>
      <c r="D51" s="148" t="s">
        <v>190</v>
      </c>
      <c r="E51" s="107" t="s">
        <v>39</v>
      </c>
      <c r="F51" s="164">
        <v>23</v>
      </c>
      <c r="G51" s="109">
        <f t="shared" si="0"/>
        <v>247.56993920000002</v>
      </c>
      <c r="H51" s="110">
        <f t="shared" si="10"/>
        <v>54465.386624000006</v>
      </c>
      <c r="I51" s="111" t="s">
        <v>40</v>
      </c>
      <c r="J51" s="110">
        <f t="shared" si="1"/>
        <v>13020</v>
      </c>
      <c r="K51" s="110">
        <v>445</v>
      </c>
      <c r="L51" s="110">
        <f t="shared" si="8"/>
        <v>5340</v>
      </c>
      <c r="M51" s="112">
        <f t="shared" si="3"/>
        <v>9.8043919835996265E-2</v>
      </c>
      <c r="N51" s="110">
        <f t="shared" si="4"/>
        <v>4340</v>
      </c>
      <c r="O51" s="113">
        <f t="shared" si="5"/>
        <v>7.9683635222513816E-2</v>
      </c>
      <c r="P51" s="114">
        <v>700</v>
      </c>
      <c r="Q51" s="115">
        <v>300</v>
      </c>
      <c r="R51" s="238" t="s">
        <v>508</v>
      </c>
    </row>
    <row r="52" spans="2:18" x14ac:dyDescent="0.25">
      <c r="B52" s="171" t="s">
        <v>506</v>
      </c>
      <c r="C52" s="453"/>
      <c r="D52" s="148" t="s">
        <v>191</v>
      </c>
      <c r="E52" s="107" t="s">
        <v>39</v>
      </c>
      <c r="F52" s="164">
        <v>23</v>
      </c>
      <c r="G52" s="109">
        <f t="shared" si="0"/>
        <v>247.56993920000002</v>
      </c>
      <c r="H52" s="110">
        <f t="shared" si="10"/>
        <v>54465.386624000006</v>
      </c>
      <c r="I52" s="111" t="s">
        <v>40</v>
      </c>
      <c r="J52" s="110">
        <f t="shared" si="1"/>
        <v>13020</v>
      </c>
      <c r="K52" s="110">
        <v>445</v>
      </c>
      <c r="L52" s="110">
        <f t="shared" si="8"/>
        <v>5340</v>
      </c>
      <c r="M52" s="112">
        <f t="shared" si="3"/>
        <v>9.8043919835996265E-2</v>
      </c>
      <c r="N52" s="110">
        <f t="shared" si="4"/>
        <v>4340</v>
      </c>
      <c r="O52" s="113">
        <f t="shared" si="5"/>
        <v>7.9683635222513816E-2</v>
      </c>
      <c r="P52" s="114">
        <v>700</v>
      </c>
      <c r="Q52" s="115">
        <v>300</v>
      </c>
      <c r="R52" s="238" t="s">
        <v>508</v>
      </c>
    </row>
    <row r="53" spans="2:18" x14ac:dyDescent="0.25">
      <c r="B53" s="171" t="s">
        <v>506</v>
      </c>
      <c r="C53" s="453"/>
      <c r="D53" s="148" t="s">
        <v>195</v>
      </c>
      <c r="E53" s="107" t="s">
        <v>39</v>
      </c>
      <c r="F53" s="164">
        <v>24</v>
      </c>
      <c r="G53" s="109">
        <f t="shared" si="0"/>
        <v>258.33384960000001</v>
      </c>
      <c r="H53" s="110">
        <f t="shared" si="10"/>
        <v>56833.446911999999</v>
      </c>
      <c r="I53" s="111" t="s">
        <v>40</v>
      </c>
      <c r="J53" s="110">
        <f t="shared" si="1"/>
        <v>13560</v>
      </c>
      <c r="K53" s="110">
        <v>460</v>
      </c>
      <c r="L53" s="110">
        <f t="shared" si="8"/>
        <v>5520</v>
      </c>
      <c r="M53" s="112">
        <f t="shared" si="3"/>
        <v>9.7125905605322152E-2</v>
      </c>
      <c r="N53" s="110">
        <f t="shared" si="4"/>
        <v>4520</v>
      </c>
      <c r="O53" s="113">
        <f t="shared" si="5"/>
        <v>7.9530632850734806E-2</v>
      </c>
      <c r="P53" s="114">
        <v>700</v>
      </c>
      <c r="Q53" s="115">
        <v>300</v>
      </c>
      <c r="R53" s="238" t="s">
        <v>508</v>
      </c>
    </row>
    <row r="54" spans="2:18" x14ac:dyDescent="0.25">
      <c r="B54" s="171" t="s">
        <v>506</v>
      </c>
      <c r="C54" s="453"/>
      <c r="D54" s="148" t="s">
        <v>196</v>
      </c>
      <c r="E54" s="107" t="s">
        <v>39</v>
      </c>
      <c r="F54" s="164">
        <v>24</v>
      </c>
      <c r="G54" s="109">
        <f t="shared" si="0"/>
        <v>258.33384960000001</v>
      </c>
      <c r="H54" s="110">
        <f t="shared" si="10"/>
        <v>56833.446911999999</v>
      </c>
      <c r="I54" s="111" t="s">
        <v>40</v>
      </c>
      <c r="J54" s="110">
        <f t="shared" si="1"/>
        <v>13560</v>
      </c>
      <c r="K54" s="110">
        <v>460</v>
      </c>
      <c r="L54" s="110">
        <f t="shared" si="8"/>
        <v>5520</v>
      </c>
      <c r="M54" s="112">
        <f t="shared" si="3"/>
        <v>9.7125905605322152E-2</v>
      </c>
      <c r="N54" s="110">
        <f t="shared" si="4"/>
        <v>4520</v>
      </c>
      <c r="O54" s="113">
        <f t="shared" si="5"/>
        <v>7.9530632850734806E-2</v>
      </c>
      <c r="P54" s="114">
        <v>700</v>
      </c>
      <c r="Q54" s="115">
        <v>300</v>
      </c>
      <c r="R54" s="238" t="s">
        <v>508</v>
      </c>
    </row>
    <row r="55" spans="2:18" x14ac:dyDescent="0.25">
      <c r="B55" s="171" t="s">
        <v>506</v>
      </c>
      <c r="C55" s="453"/>
      <c r="D55" s="148" t="s">
        <v>197</v>
      </c>
      <c r="E55" s="107" t="s">
        <v>39</v>
      </c>
      <c r="F55" s="164">
        <v>24</v>
      </c>
      <c r="G55" s="109">
        <f t="shared" si="0"/>
        <v>258.33384960000001</v>
      </c>
      <c r="H55" s="110">
        <f t="shared" si="10"/>
        <v>56833.446911999999</v>
      </c>
      <c r="I55" s="111" t="s">
        <v>40</v>
      </c>
      <c r="J55" s="110">
        <f t="shared" si="1"/>
        <v>13560</v>
      </c>
      <c r="K55" s="110">
        <v>460</v>
      </c>
      <c r="L55" s="110">
        <f t="shared" si="8"/>
        <v>5520</v>
      </c>
      <c r="M55" s="112">
        <f t="shared" si="3"/>
        <v>9.7125905605322152E-2</v>
      </c>
      <c r="N55" s="110">
        <f t="shared" si="4"/>
        <v>4520</v>
      </c>
      <c r="O55" s="113">
        <f t="shared" si="5"/>
        <v>7.9530632850734806E-2</v>
      </c>
      <c r="P55" s="114">
        <v>700</v>
      </c>
      <c r="Q55" s="115">
        <v>300</v>
      </c>
      <c r="R55" s="238" t="s">
        <v>508</v>
      </c>
    </row>
    <row r="56" spans="2:18" x14ac:dyDescent="0.25">
      <c r="B56" s="171" t="s">
        <v>506</v>
      </c>
      <c r="C56" s="453"/>
      <c r="D56" s="148" t="s">
        <v>198</v>
      </c>
      <c r="E56" s="107" t="s">
        <v>39</v>
      </c>
      <c r="F56" s="164">
        <v>24</v>
      </c>
      <c r="G56" s="109">
        <f t="shared" si="0"/>
        <v>258.33384960000001</v>
      </c>
      <c r="H56" s="110">
        <f t="shared" si="10"/>
        <v>56833.446911999999</v>
      </c>
      <c r="I56" s="111" t="s">
        <v>40</v>
      </c>
      <c r="J56" s="110">
        <f t="shared" si="1"/>
        <v>13560</v>
      </c>
      <c r="K56" s="110">
        <v>460</v>
      </c>
      <c r="L56" s="110">
        <f t="shared" si="8"/>
        <v>5520</v>
      </c>
      <c r="M56" s="112">
        <f t="shared" si="3"/>
        <v>9.7125905605322152E-2</v>
      </c>
      <c r="N56" s="110">
        <f t="shared" si="4"/>
        <v>4520</v>
      </c>
      <c r="O56" s="113">
        <f t="shared" si="5"/>
        <v>7.9530632850734806E-2</v>
      </c>
      <c r="P56" s="114">
        <v>700</v>
      </c>
      <c r="Q56" s="115">
        <v>300</v>
      </c>
      <c r="R56" s="238" t="s">
        <v>508</v>
      </c>
    </row>
    <row r="57" spans="2:18" x14ac:dyDescent="0.25">
      <c r="B57" s="171" t="s">
        <v>506</v>
      </c>
      <c r="C57" s="453"/>
      <c r="D57" s="148" t="s">
        <v>199</v>
      </c>
      <c r="E57" s="107" t="s">
        <v>39</v>
      </c>
      <c r="F57" s="164">
        <v>24</v>
      </c>
      <c r="G57" s="109">
        <f t="shared" si="0"/>
        <v>258.33384960000001</v>
      </c>
      <c r="H57" s="110">
        <f t="shared" si="10"/>
        <v>56833.446911999999</v>
      </c>
      <c r="I57" s="111" t="s">
        <v>40</v>
      </c>
      <c r="J57" s="110">
        <f t="shared" si="1"/>
        <v>13560</v>
      </c>
      <c r="K57" s="110">
        <v>460</v>
      </c>
      <c r="L57" s="110">
        <f t="shared" si="8"/>
        <v>5520</v>
      </c>
      <c r="M57" s="112">
        <f t="shared" si="3"/>
        <v>9.7125905605322152E-2</v>
      </c>
      <c r="N57" s="110">
        <f t="shared" si="4"/>
        <v>4520</v>
      </c>
      <c r="O57" s="113">
        <f t="shared" si="5"/>
        <v>7.9530632850734806E-2</v>
      </c>
      <c r="P57" s="114">
        <v>700</v>
      </c>
      <c r="Q57" s="115">
        <v>300</v>
      </c>
      <c r="R57" s="238" t="s">
        <v>508</v>
      </c>
    </row>
    <row r="58" spans="2:18" x14ac:dyDescent="0.25">
      <c r="B58" s="171" t="s">
        <v>506</v>
      </c>
      <c r="C58" s="453"/>
      <c r="D58" s="148" t="s">
        <v>200</v>
      </c>
      <c r="E58" s="107" t="s">
        <v>39</v>
      </c>
      <c r="F58" s="164">
        <v>24</v>
      </c>
      <c r="G58" s="109">
        <f t="shared" si="0"/>
        <v>258.33384960000001</v>
      </c>
      <c r="H58" s="110">
        <f t="shared" si="10"/>
        <v>56833.446911999999</v>
      </c>
      <c r="I58" s="111" t="s">
        <v>40</v>
      </c>
      <c r="J58" s="110">
        <f t="shared" si="1"/>
        <v>13560</v>
      </c>
      <c r="K58" s="110">
        <v>460</v>
      </c>
      <c r="L58" s="110">
        <f t="shared" si="8"/>
        <v>5520</v>
      </c>
      <c r="M58" s="112">
        <f t="shared" si="3"/>
        <v>9.7125905605322152E-2</v>
      </c>
      <c r="N58" s="110">
        <f t="shared" si="4"/>
        <v>4520</v>
      </c>
      <c r="O58" s="113">
        <f t="shared" si="5"/>
        <v>7.9530632850734806E-2</v>
      </c>
      <c r="P58" s="114">
        <v>700</v>
      </c>
      <c r="Q58" s="115">
        <v>300</v>
      </c>
      <c r="R58" s="238" t="s">
        <v>508</v>
      </c>
    </row>
    <row r="59" spans="2:18" x14ac:dyDescent="0.25">
      <c r="B59" s="171" t="s">
        <v>506</v>
      </c>
      <c r="C59" s="453"/>
      <c r="D59" s="148" t="s">
        <v>201</v>
      </c>
      <c r="E59" s="107" t="s">
        <v>39</v>
      </c>
      <c r="F59" s="164">
        <v>24</v>
      </c>
      <c r="G59" s="109">
        <f t="shared" si="0"/>
        <v>258.33384960000001</v>
      </c>
      <c r="H59" s="110">
        <f t="shared" si="10"/>
        <v>56833.446911999999</v>
      </c>
      <c r="I59" s="111" t="s">
        <v>40</v>
      </c>
      <c r="J59" s="110">
        <f t="shared" si="1"/>
        <v>13560</v>
      </c>
      <c r="K59" s="110">
        <v>460</v>
      </c>
      <c r="L59" s="110">
        <f t="shared" si="8"/>
        <v>5520</v>
      </c>
      <c r="M59" s="112">
        <f t="shared" si="3"/>
        <v>9.7125905605322152E-2</v>
      </c>
      <c r="N59" s="110">
        <f t="shared" si="4"/>
        <v>4520</v>
      </c>
      <c r="O59" s="113">
        <f t="shared" si="5"/>
        <v>7.9530632850734806E-2</v>
      </c>
      <c r="P59" s="114">
        <v>700</v>
      </c>
      <c r="Q59" s="115">
        <v>300</v>
      </c>
      <c r="R59" s="238" t="s">
        <v>508</v>
      </c>
    </row>
    <row r="60" spans="2:18" x14ac:dyDescent="0.25">
      <c r="B60" s="171" t="s">
        <v>506</v>
      </c>
      <c r="C60" s="453"/>
      <c r="D60" s="148" t="s">
        <v>202</v>
      </c>
      <c r="E60" s="107" t="s">
        <v>39</v>
      </c>
      <c r="F60" s="164">
        <v>24</v>
      </c>
      <c r="G60" s="109">
        <f t="shared" si="0"/>
        <v>258.33384960000001</v>
      </c>
      <c r="H60" s="110">
        <f t="shared" si="10"/>
        <v>56833.446911999999</v>
      </c>
      <c r="I60" s="111" t="s">
        <v>40</v>
      </c>
      <c r="J60" s="110">
        <f t="shared" si="1"/>
        <v>13560</v>
      </c>
      <c r="K60" s="110">
        <v>460</v>
      </c>
      <c r="L60" s="110">
        <f t="shared" si="8"/>
        <v>5520</v>
      </c>
      <c r="M60" s="112">
        <f t="shared" si="3"/>
        <v>9.7125905605322152E-2</v>
      </c>
      <c r="N60" s="110">
        <f t="shared" si="4"/>
        <v>4520</v>
      </c>
      <c r="O60" s="113">
        <f t="shared" si="5"/>
        <v>7.9530632850734806E-2</v>
      </c>
      <c r="P60" s="114">
        <v>700</v>
      </c>
      <c r="Q60" s="115">
        <v>300</v>
      </c>
      <c r="R60" s="238" t="s">
        <v>508</v>
      </c>
    </row>
    <row r="61" spans="2:18" x14ac:dyDescent="0.25">
      <c r="B61" s="171" t="s">
        <v>506</v>
      </c>
      <c r="C61" s="453"/>
      <c r="D61" s="148" t="s">
        <v>203</v>
      </c>
      <c r="E61" s="107" t="s">
        <v>39</v>
      </c>
      <c r="F61" s="164">
        <v>24</v>
      </c>
      <c r="G61" s="109">
        <f t="shared" si="0"/>
        <v>258.33384960000001</v>
      </c>
      <c r="H61" s="110">
        <f t="shared" si="10"/>
        <v>56833.446911999999</v>
      </c>
      <c r="I61" s="111" t="s">
        <v>40</v>
      </c>
      <c r="J61" s="110">
        <f t="shared" si="1"/>
        <v>13560</v>
      </c>
      <c r="K61" s="110">
        <v>460</v>
      </c>
      <c r="L61" s="110">
        <f t="shared" si="8"/>
        <v>5520</v>
      </c>
      <c r="M61" s="112">
        <f t="shared" si="3"/>
        <v>9.7125905605322152E-2</v>
      </c>
      <c r="N61" s="110">
        <f t="shared" si="4"/>
        <v>4520</v>
      </c>
      <c r="O61" s="113">
        <f t="shared" si="5"/>
        <v>7.9530632850734806E-2</v>
      </c>
      <c r="P61" s="114">
        <v>700</v>
      </c>
      <c r="Q61" s="115">
        <v>300</v>
      </c>
      <c r="R61" s="238" t="s">
        <v>508</v>
      </c>
    </row>
    <row r="62" spans="2:18" x14ac:dyDescent="0.25">
      <c r="B62" s="171" t="s">
        <v>506</v>
      </c>
      <c r="C62" s="453"/>
      <c r="D62" s="148" t="s">
        <v>204</v>
      </c>
      <c r="E62" s="107" t="s">
        <v>39</v>
      </c>
      <c r="F62" s="164">
        <v>24</v>
      </c>
      <c r="G62" s="109">
        <f t="shared" si="0"/>
        <v>258.33384960000001</v>
      </c>
      <c r="H62" s="110">
        <f t="shared" si="10"/>
        <v>56833.446911999999</v>
      </c>
      <c r="I62" s="111" t="s">
        <v>40</v>
      </c>
      <c r="J62" s="110">
        <f t="shared" si="1"/>
        <v>13560</v>
      </c>
      <c r="K62" s="110">
        <v>460</v>
      </c>
      <c r="L62" s="110">
        <f t="shared" si="8"/>
        <v>5520</v>
      </c>
      <c r="M62" s="112">
        <f t="shared" si="3"/>
        <v>9.7125905605322152E-2</v>
      </c>
      <c r="N62" s="110">
        <f t="shared" si="4"/>
        <v>4520</v>
      </c>
      <c r="O62" s="113">
        <f t="shared" si="5"/>
        <v>7.9530632850734806E-2</v>
      </c>
      <c r="P62" s="114">
        <v>700</v>
      </c>
      <c r="Q62" s="115">
        <v>300</v>
      </c>
      <c r="R62" s="238" t="s">
        <v>508</v>
      </c>
    </row>
    <row r="63" spans="2:18" x14ac:dyDescent="0.25">
      <c r="B63" s="171" t="s">
        <v>506</v>
      </c>
      <c r="C63" s="453"/>
      <c r="D63" s="148" t="s">
        <v>205</v>
      </c>
      <c r="E63" s="107" t="s">
        <v>39</v>
      </c>
      <c r="F63" s="164">
        <v>24</v>
      </c>
      <c r="G63" s="109">
        <f t="shared" si="0"/>
        <v>258.33384960000001</v>
      </c>
      <c r="H63" s="110">
        <f t="shared" si="10"/>
        <v>56833.446911999999</v>
      </c>
      <c r="I63" s="111" t="s">
        <v>40</v>
      </c>
      <c r="J63" s="110">
        <f t="shared" si="1"/>
        <v>13560</v>
      </c>
      <c r="K63" s="110">
        <v>460</v>
      </c>
      <c r="L63" s="110">
        <f t="shared" si="8"/>
        <v>5520</v>
      </c>
      <c r="M63" s="112">
        <f t="shared" si="3"/>
        <v>9.7125905605322152E-2</v>
      </c>
      <c r="N63" s="110">
        <f t="shared" si="4"/>
        <v>4520</v>
      </c>
      <c r="O63" s="113">
        <f t="shared" si="5"/>
        <v>7.9530632850734806E-2</v>
      </c>
      <c r="P63" s="114">
        <v>700</v>
      </c>
      <c r="Q63" s="115">
        <v>300</v>
      </c>
      <c r="R63" s="238" t="s">
        <v>508</v>
      </c>
    </row>
    <row r="64" spans="2:18" x14ac:dyDescent="0.25">
      <c r="B64" s="171" t="s">
        <v>506</v>
      </c>
      <c r="C64" s="453"/>
      <c r="D64" s="148" t="s">
        <v>206</v>
      </c>
      <c r="E64" s="107" t="s">
        <v>39</v>
      </c>
      <c r="F64" s="164">
        <v>24</v>
      </c>
      <c r="G64" s="109">
        <f t="shared" si="0"/>
        <v>258.33384960000001</v>
      </c>
      <c r="H64" s="110">
        <f t="shared" si="10"/>
        <v>56833.446911999999</v>
      </c>
      <c r="I64" s="111" t="s">
        <v>40</v>
      </c>
      <c r="J64" s="110">
        <f t="shared" si="1"/>
        <v>13560</v>
      </c>
      <c r="K64" s="110">
        <v>460</v>
      </c>
      <c r="L64" s="110">
        <f t="shared" si="8"/>
        <v>5520</v>
      </c>
      <c r="M64" s="112">
        <f t="shared" si="3"/>
        <v>9.7125905605322152E-2</v>
      </c>
      <c r="N64" s="110">
        <f t="shared" si="4"/>
        <v>4520</v>
      </c>
      <c r="O64" s="113">
        <f t="shared" si="5"/>
        <v>7.9530632850734806E-2</v>
      </c>
      <c r="P64" s="114">
        <v>700</v>
      </c>
      <c r="Q64" s="115">
        <v>300</v>
      </c>
      <c r="R64" s="238" t="s">
        <v>508</v>
      </c>
    </row>
    <row r="65" spans="2:18" x14ac:dyDescent="0.25">
      <c r="B65" s="171" t="s">
        <v>506</v>
      </c>
      <c r="C65" s="453"/>
      <c r="D65" s="148" t="s">
        <v>207</v>
      </c>
      <c r="E65" s="107" t="s">
        <v>39</v>
      </c>
      <c r="F65" s="164">
        <v>24</v>
      </c>
      <c r="G65" s="109">
        <f t="shared" si="0"/>
        <v>258.33384960000001</v>
      </c>
      <c r="H65" s="110">
        <f t="shared" si="10"/>
        <v>56833.446911999999</v>
      </c>
      <c r="I65" s="111" t="s">
        <v>40</v>
      </c>
      <c r="J65" s="110">
        <f t="shared" si="1"/>
        <v>13560</v>
      </c>
      <c r="K65" s="110">
        <v>460</v>
      </c>
      <c r="L65" s="110">
        <f t="shared" si="8"/>
        <v>5520</v>
      </c>
      <c r="M65" s="112">
        <f t="shared" si="3"/>
        <v>9.7125905605322152E-2</v>
      </c>
      <c r="N65" s="110">
        <f t="shared" si="4"/>
        <v>4520</v>
      </c>
      <c r="O65" s="113">
        <f t="shared" si="5"/>
        <v>7.9530632850734806E-2</v>
      </c>
      <c r="P65" s="114">
        <v>700</v>
      </c>
      <c r="Q65" s="115">
        <v>300</v>
      </c>
      <c r="R65" s="238" t="s">
        <v>508</v>
      </c>
    </row>
    <row r="66" spans="2:18" x14ac:dyDescent="0.25">
      <c r="B66" s="171" t="s">
        <v>506</v>
      </c>
      <c r="C66" s="453"/>
      <c r="D66" s="148" t="s">
        <v>208</v>
      </c>
      <c r="E66" s="107" t="s">
        <v>39</v>
      </c>
      <c r="F66" s="164">
        <v>24</v>
      </c>
      <c r="G66" s="109">
        <f t="shared" si="0"/>
        <v>258.33384960000001</v>
      </c>
      <c r="H66" s="110">
        <f t="shared" si="10"/>
        <v>56833.446911999999</v>
      </c>
      <c r="I66" s="111" t="s">
        <v>40</v>
      </c>
      <c r="J66" s="110">
        <f t="shared" si="1"/>
        <v>13560</v>
      </c>
      <c r="K66" s="110">
        <v>460</v>
      </c>
      <c r="L66" s="110">
        <f t="shared" si="8"/>
        <v>5520</v>
      </c>
      <c r="M66" s="112">
        <f t="shared" si="3"/>
        <v>9.7125905605322152E-2</v>
      </c>
      <c r="N66" s="110">
        <f t="shared" si="4"/>
        <v>4520</v>
      </c>
      <c r="O66" s="113">
        <f t="shared" si="5"/>
        <v>7.9530632850734806E-2</v>
      </c>
      <c r="P66" s="114">
        <v>700</v>
      </c>
      <c r="Q66" s="115">
        <v>300</v>
      </c>
      <c r="R66" s="238" t="s">
        <v>508</v>
      </c>
    </row>
    <row r="67" spans="2:18" x14ac:dyDescent="0.25">
      <c r="B67" s="171" t="s">
        <v>506</v>
      </c>
      <c r="C67" s="453"/>
      <c r="D67" s="148" t="s">
        <v>216</v>
      </c>
      <c r="E67" s="107" t="s">
        <v>39</v>
      </c>
      <c r="F67" s="164">
        <v>24</v>
      </c>
      <c r="G67" s="109">
        <f t="shared" si="0"/>
        <v>258.33384960000001</v>
      </c>
      <c r="H67" s="110">
        <f t="shared" si="10"/>
        <v>56833.446911999999</v>
      </c>
      <c r="I67" s="111" t="s">
        <v>40</v>
      </c>
      <c r="J67" s="110">
        <f t="shared" si="1"/>
        <v>13560</v>
      </c>
      <c r="K67" s="110">
        <v>460</v>
      </c>
      <c r="L67" s="110">
        <f t="shared" si="8"/>
        <v>5520</v>
      </c>
      <c r="M67" s="112">
        <f t="shared" si="3"/>
        <v>9.7125905605322152E-2</v>
      </c>
      <c r="N67" s="110">
        <f t="shared" si="4"/>
        <v>4520</v>
      </c>
      <c r="O67" s="113">
        <f t="shared" si="5"/>
        <v>7.9530632850734806E-2</v>
      </c>
      <c r="P67" s="114">
        <v>700</v>
      </c>
      <c r="Q67" s="115">
        <v>300</v>
      </c>
      <c r="R67" s="238" t="s">
        <v>508</v>
      </c>
    </row>
    <row r="68" spans="2:18" x14ac:dyDescent="0.25">
      <c r="B68" s="171" t="s">
        <v>506</v>
      </c>
      <c r="C68" s="453"/>
      <c r="D68" s="148" t="s">
        <v>217</v>
      </c>
      <c r="E68" s="107" t="s">
        <v>39</v>
      </c>
      <c r="F68" s="164">
        <v>24</v>
      </c>
      <c r="G68" s="109">
        <f t="shared" si="0"/>
        <v>258.33384960000001</v>
      </c>
      <c r="H68" s="110">
        <f t="shared" si="10"/>
        <v>56833.446911999999</v>
      </c>
      <c r="I68" s="111" t="s">
        <v>40</v>
      </c>
      <c r="J68" s="110">
        <f t="shared" si="1"/>
        <v>13560</v>
      </c>
      <c r="K68" s="110">
        <v>460</v>
      </c>
      <c r="L68" s="110">
        <f t="shared" si="8"/>
        <v>5520</v>
      </c>
      <c r="M68" s="112">
        <f t="shared" si="3"/>
        <v>9.7125905605322152E-2</v>
      </c>
      <c r="N68" s="110">
        <f t="shared" si="4"/>
        <v>4520</v>
      </c>
      <c r="O68" s="113">
        <f t="shared" si="5"/>
        <v>7.9530632850734806E-2</v>
      </c>
      <c r="P68" s="114">
        <v>700</v>
      </c>
      <c r="Q68" s="115">
        <v>300</v>
      </c>
      <c r="R68" s="238" t="s">
        <v>508</v>
      </c>
    </row>
    <row r="69" spans="2:18" x14ac:dyDescent="0.25">
      <c r="B69" s="171" t="s">
        <v>506</v>
      </c>
      <c r="C69" s="453"/>
      <c r="D69" s="148" t="s">
        <v>218</v>
      </c>
      <c r="E69" s="107" t="s">
        <v>39</v>
      </c>
      <c r="F69" s="164">
        <v>24</v>
      </c>
      <c r="G69" s="109">
        <f t="shared" ref="G69:G107" si="11">F69*10.7639104</f>
        <v>258.33384960000001</v>
      </c>
      <c r="H69" s="110">
        <f t="shared" si="10"/>
        <v>56833.446911999999</v>
      </c>
      <c r="I69" s="111" t="s">
        <v>40</v>
      </c>
      <c r="J69" s="110">
        <f t="shared" ref="J69:J107" si="12">N69*3</f>
        <v>13560</v>
      </c>
      <c r="K69" s="110">
        <v>460</v>
      </c>
      <c r="L69" s="110">
        <f t="shared" si="8"/>
        <v>5520</v>
      </c>
      <c r="M69" s="112">
        <f t="shared" ref="M69:M107" si="13">L69/H69</f>
        <v>9.7125905605322152E-2</v>
      </c>
      <c r="N69" s="110">
        <f t="shared" ref="N69:N107" si="14">L69-(P69+Q69)</f>
        <v>4520</v>
      </c>
      <c r="O69" s="113">
        <f t="shared" ref="O69:O107" si="15">N69/H69</f>
        <v>7.9530632850734806E-2</v>
      </c>
      <c r="P69" s="114">
        <v>700</v>
      </c>
      <c r="Q69" s="115">
        <v>300</v>
      </c>
      <c r="R69" s="238" t="s">
        <v>508</v>
      </c>
    </row>
    <row r="70" spans="2:18" x14ac:dyDescent="0.25">
      <c r="B70" s="171" t="s">
        <v>506</v>
      </c>
      <c r="C70" s="453"/>
      <c r="D70" s="148" t="s">
        <v>219</v>
      </c>
      <c r="E70" s="107" t="s">
        <v>39</v>
      </c>
      <c r="F70" s="164">
        <v>24</v>
      </c>
      <c r="G70" s="109">
        <f t="shared" si="11"/>
        <v>258.33384960000001</v>
      </c>
      <c r="H70" s="110">
        <f t="shared" si="10"/>
        <v>56833.446911999999</v>
      </c>
      <c r="I70" s="111" t="s">
        <v>40</v>
      </c>
      <c r="J70" s="110">
        <f t="shared" si="12"/>
        <v>13560</v>
      </c>
      <c r="K70" s="110">
        <v>460</v>
      </c>
      <c r="L70" s="110">
        <f t="shared" si="8"/>
        <v>5520</v>
      </c>
      <c r="M70" s="112">
        <f t="shared" si="13"/>
        <v>9.7125905605322152E-2</v>
      </c>
      <c r="N70" s="110">
        <f t="shared" si="14"/>
        <v>4520</v>
      </c>
      <c r="O70" s="113">
        <f t="shared" si="15"/>
        <v>7.9530632850734806E-2</v>
      </c>
      <c r="P70" s="114">
        <v>700</v>
      </c>
      <c r="Q70" s="115">
        <v>300</v>
      </c>
      <c r="R70" s="238" t="s">
        <v>508</v>
      </c>
    </row>
    <row r="71" spans="2:18" x14ac:dyDescent="0.25">
      <c r="B71" s="171" t="s">
        <v>506</v>
      </c>
      <c r="C71" s="453"/>
      <c r="D71" s="151" t="s">
        <v>220</v>
      </c>
      <c r="E71" s="267" t="s">
        <v>39</v>
      </c>
      <c r="F71" s="268">
        <v>24</v>
      </c>
      <c r="G71" s="121">
        <f t="shared" si="11"/>
        <v>258.33384960000001</v>
      </c>
      <c r="H71" s="125">
        <f t="shared" si="10"/>
        <v>56833.446911999999</v>
      </c>
      <c r="I71" s="123" t="s">
        <v>40</v>
      </c>
      <c r="J71" s="125">
        <f t="shared" si="12"/>
        <v>13560</v>
      </c>
      <c r="K71" s="125">
        <v>460</v>
      </c>
      <c r="L71" s="125">
        <f t="shared" si="8"/>
        <v>5520</v>
      </c>
      <c r="M71" s="126">
        <f t="shared" si="13"/>
        <v>9.7125905605322152E-2</v>
      </c>
      <c r="N71" s="125">
        <f t="shared" si="14"/>
        <v>4520</v>
      </c>
      <c r="O71" s="127">
        <f t="shared" si="15"/>
        <v>7.9530632850734806E-2</v>
      </c>
      <c r="P71" s="128">
        <v>700</v>
      </c>
      <c r="Q71" s="129">
        <v>300</v>
      </c>
      <c r="R71" s="238" t="s">
        <v>508</v>
      </c>
    </row>
    <row r="72" spans="2:18" x14ac:dyDescent="0.25">
      <c r="B72" s="173" t="s">
        <v>506</v>
      </c>
      <c r="C72" s="453"/>
      <c r="D72" s="106" t="s">
        <v>221</v>
      </c>
      <c r="E72" s="107" t="s">
        <v>39</v>
      </c>
      <c r="F72" s="108">
        <v>24</v>
      </c>
      <c r="G72" s="109">
        <f t="shared" si="11"/>
        <v>258.33384960000001</v>
      </c>
      <c r="H72" s="110">
        <f t="shared" si="10"/>
        <v>56833.446911999999</v>
      </c>
      <c r="I72" s="111" t="s">
        <v>40</v>
      </c>
      <c r="J72" s="110">
        <f t="shared" si="12"/>
        <v>13560</v>
      </c>
      <c r="K72" s="110">
        <v>460</v>
      </c>
      <c r="L72" s="110">
        <f t="shared" si="8"/>
        <v>5520</v>
      </c>
      <c r="M72" s="112">
        <f t="shared" si="13"/>
        <v>9.7125905605322152E-2</v>
      </c>
      <c r="N72" s="110">
        <f t="shared" si="14"/>
        <v>4520</v>
      </c>
      <c r="O72" s="113">
        <f t="shared" si="15"/>
        <v>7.9530632850734806E-2</v>
      </c>
      <c r="P72" s="114">
        <v>700</v>
      </c>
      <c r="Q72" s="115">
        <v>300</v>
      </c>
      <c r="R72" s="238" t="s">
        <v>508</v>
      </c>
    </row>
    <row r="73" spans="2:18" x14ac:dyDescent="0.25">
      <c r="B73" s="182" t="s">
        <v>506</v>
      </c>
      <c r="C73" s="454"/>
      <c r="D73" s="106" t="s">
        <v>222</v>
      </c>
      <c r="E73" s="107" t="s">
        <v>39</v>
      </c>
      <c r="F73" s="108">
        <v>24</v>
      </c>
      <c r="G73" s="109">
        <f t="shared" si="11"/>
        <v>258.33384960000001</v>
      </c>
      <c r="H73" s="110">
        <f t="shared" si="10"/>
        <v>56833.446911999999</v>
      </c>
      <c r="I73" s="111" t="s">
        <v>40</v>
      </c>
      <c r="J73" s="110">
        <f t="shared" si="12"/>
        <v>13560</v>
      </c>
      <c r="K73" s="110">
        <v>460</v>
      </c>
      <c r="L73" s="110">
        <f t="shared" si="8"/>
        <v>5520</v>
      </c>
      <c r="M73" s="112">
        <f t="shared" si="13"/>
        <v>9.7125905605322152E-2</v>
      </c>
      <c r="N73" s="110">
        <f t="shared" si="14"/>
        <v>4520</v>
      </c>
      <c r="O73" s="113">
        <f t="shared" si="15"/>
        <v>7.9530632850734806E-2</v>
      </c>
      <c r="P73" s="114">
        <v>700</v>
      </c>
      <c r="Q73" s="115">
        <v>300</v>
      </c>
      <c r="R73" s="238" t="s">
        <v>508</v>
      </c>
    </row>
    <row r="74" spans="2:18" s="189" customFormat="1" x14ac:dyDescent="0.25">
      <c r="B74" s="52"/>
      <c r="C74" s="205"/>
      <c r="D74" s="185" t="s">
        <v>74</v>
      </c>
      <c r="E74" s="244" t="s">
        <v>524</v>
      </c>
      <c r="F74" s="243">
        <f>SUM(F30:F73)</f>
        <v>1226</v>
      </c>
      <c r="G74" s="186">
        <f>SUM(G30:G73)</f>
        <v>13196.55415039999</v>
      </c>
      <c r="H74" s="187">
        <f>SUM(H30:H73)</f>
        <v>2966677.5639359998</v>
      </c>
      <c r="I74" s="188"/>
      <c r="J74" s="187">
        <f>SUM(J30:J73)</f>
        <v>710760</v>
      </c>
      <c r="K74" s="187"/>
      <c r="L74" s="187">
        <f>SUM(L30:L73)</f>
        <v>280920</v>
      </c>
      <c r="M74" s="241">
        <f t="shared" si="13"/>
        <v>9.4691787006098885E-2</v>
      </c>
      <c r="N74" s="187">
        <f>SUM(N30:N73)</f>
        <v>236920</v>
      </c>
      <c r="O74" s="242">
        <f t="shared" si="15"/>
        <v>7.9860380811209414E-2</v>
      </c>
      <c r="P74" s="269"/>
      <c r="Q74" s="49"/>
      <c r="R74" s="270"/>
    </row>
    <row r="75" spans="2:18" s="189" customFormat="1" x14ac:dyDescent="0.25">
      <c r="B75" s="52"/>
      <c r="C75" s="205"/>
      <c r="D75" s="185"/>
      <c r="E75" s="244" t="s">
        <v>525</v>
      </c>
      <c r="F75" s="243"/>
      <c r="G75" s="186"/>
      <c r="H75" s="187"/>
      <c r="I75" s="188"/>
      <c r="J75" s="187"/>
      <c r="K75" s="187"/>
      <c r="L75" s="187"/>
      <c r="M75" s="241"/>
      <c r="N75" s="187"/>
      <c r="O75" s="242"/>
      <c r="P75" s="269"/>
      <c r="Q75" s="49"/>
      <c r="R75" s="270"/>
    </row>
    <row r="76" spans="2:18" x14ac:dyDescent="0.25">
      <c r="B76" s="182" t="s">
        <v>506</v>
      </c>
      <c r="C76" s="455" t="s">
        <v>512</v>
      </c>
      <c r="D76" s="217" t="s">
        <v>307</v>
      </c>
      <c r="E76" s="104" t="s">
        <v>39</v>
      </c>
      <c r="F76" s="264">
        <v>26</v>
      </c>
      <c r="G76" s="105">
        <f t="shared" si="11"/>
        <v>279.86167039999998</v>
      </c>
      <c r="H76" s="159">
        <f t="shared" si="10"/>
        <v>61569.567487999993</v>
      </c>
      <c r="I76" s="157" t="s">
        <v>40</v>
      </c>
      <c r="J76" s="159">
        <f t="shared" si="12"/>
        <v>14820</v>
      </c>
      <c r="K76" s="159">
        <v>495</v>
      </c>
      <c r="L76" s="159">
        <f t="shared" si="8"/>
        <v>5940</v>
      </c>
      <c r="M76" s="160">
        <f t="shared" si="13"/>
        <v>9.647623399592202E-2</v>
      </c>
      <c r="N76" s="159">
        <f t="shared" si="14"/>
        <v>4940</v>
      </c>
      <c r="O76" s="161">
        <f t="shared" si="15"/>
        <v>8.0234443760918317E-2</v>
      </c>
      <c r="P76" s="162">
        <v>700</v>
      </c>
      <c r="Q76" s="163">
        <v>300</v>
      </c>
      <c r="R76" s="203" t="s">
        <v>509</v>
      </c>
    </row>
    <row r="77" spans="2:18" x14ac:dyDescent="0.25">
      <c r="B77" s="174" t="s">
        <v>506</v>
      </c>
      <c r="C77" s="453"/>
      <c r="D77" s="228" t="s">
        <v>308</v>
      </c>
      <c r="E77" s="265" t="s">
        <v>39</v>
      </c>
      <c r="F77" s="266">
        <v>26</v>
      </c>
      <c r="G77" s="229">
        <f t="shared" si="11"/>
        <v>279.86167039999998</v>
      </c>
      <c r="H77" s="156">
        <f t="shared" si="10"/>
        <v>61569.567487999993</v>
      </c>
      <c r="I77" s="230" t="s">
        <v>40</v>
      </c>
      <c r="J77" s="231">
        <f t="shared" si="12"/>
        <v>14820</v>
      </c>
      <c r="K77" s="232">
        <v>495</v>
      </c>
      <c r="L77" s="232">
        <f t="shared" si="8"/>
        <v>5940</v>
      </c>
      <c r="M77" s="233">
        <f t="shared" si="13"/>
        <v>9.647623399592202E-2</v>
      </c>
      <c r="N77" s="232">
        <f t="shared" si="14"/>
        <v>4940</v>
      </c>
      <c r="O77" s="234">
        <f t="shared" si="15"/>
        <v>8.0234443760918317E-2</v>
      </c>
      <c r="P77" s="235">
        <v>700</v>
      </c>
      <c r="Q77" s="236">
        <v>300</v>
      </c>
      <c r="R77" s="203" t="s">
        <v>509</v>
      </c>
    </row>
    <row r="78" spans="2:18" x14ac:dyDescent="0.25">
      <c r="B78" s="171" t="s">
        <v>506</v>
      </c>
      <c r="C78" s="453"/>
      <c r="D78" s="154" t="s">
        <v>309</v>
      </c>
      <c r="E78" s="104" t="s">
        <v>39</v>
      </c>
      <c r="F78" s="155">
        <v>24</v>
      </c>
      <c r="G78" s="105">
        <f t="shared" si="11"/>
        <v>258.33384960000001</v>
      </c>
      <c r="H78" s="156">
        <f t="shared" si="10"/>
        <v>56833.446911999999</v>
      </c>
      <c r="I78" s="157" t="s">
        <v>40</v>
      </c>
      <c r="J78" s="158">
        <f t="shared" si="12"/>
        <v>13560</v>
      </c>
      <c r="K78" s="159">
        <v>460</v>
      </c>
      <c r="L78" s="159">
        <f t="shared" si="8"/>
        <v>5520</v>
      </c>
      <c r="M78" s="160">
        <f t="shared" si="13"/>
        <v>9.7125905605322152E-2</v>
      </c>
      <c r="N78" s="159">
        <f t="shared" si="14"/>
        <v>4520</v>
      </c>
      <c r="O78" s="161">
        <f t="shared" si="15"/>
        <v>7.9530632850734806E-2</v>
      </c>
      <c r="P78" s="162">
        <v>700</v>
      </c>
      <c r="Q78" s="163">
        <v>300</v>
      </c>
      <c r="R78" s="203" t="s">
        <v>509</v>
      </c>
    </row>
    <row r="79" spans="2:18" x14ac:dyDescent="0.25">
      <c r="B79" s="171" t="s">
        <v>506</v>
      </c>
      <c r="C79" s="453"/>
      <c r="D79" s="154" t="s">
        <v>310</v>
      </c>
      <c r="E79" s="104" t="s">
        <v>39</v>
      </c>
      <c r="F79" s="155">
        <v>28</v>
      </c>
      <c r="G79" s="105">
        <f t="shared" si="11"/>
        <v>301.38949120000001</v>
      </c>
      <c r="H79" s="237">
        <f>G79*210+I79</f>
        <v>73291.793151999998</v>
      </c>
      <c r="I79" s="227">
        <v>10000</v>
      </c>
      <c r="J79" s="158">
        <f t="shared" si="12"/>
        <v>17520</v>
      </c>
      <c r="K79" s="159">
        <v>570</v>
      </c>
      <c r="L79" s="159">
        <f t="shared" si="8"/>
        <v>6840</v>
      </c>
      <c r="M79" s="160">
        <f t="shared" si="13"/>
        <v>9.3325592209410266E-2</v>
      </c>
      <c r="N79" s="159">
        <f t="shared" si="14"/>
        <v>5840</v>
      </c>
      <c r="O79" s="161">
        <f t="shared" si="15"/>
        <v>7.968149978113391E-2</v>
      </c>
      <c r="P79" s="162">
        <v>700</v>
      </c>
      <c r="Q79" s="163">
        <v>300</v>
      </c>
      <c r="R79" s="203" t="s">
        <v>509</v>
      </c>
    </row>
    <row r="80" spans="2:18" x14ac:dyDescent="0.25">
      <c r="B80" s="171" t="s">
        <v>506</v>
      </c>
      <c r="C80" s="453"/>
      <c r="D80" s="154" t="s">
        <v>311</v>
      </c>
      <c r="E80" s="104" t="s">
        <v>39</v>
      </c>
      <c r="F80" s="155">
        <v>23</v>
      </c>
      <c r="G80" s="105">
        <f t="shared" si="11"/>
        <v>247.56993920000002</v>
      </c>
      <c r="H80" s="156">
        <f t="shared" ref="H80:H107" si="16">G80*220</f>
        <v>54465.386624000006</v>
      </c>
      <c r="I80" s="157" t="s">
        <v>40</v>
      </c>
      <c r="J80" s="158">
        <f t="shared" si="12"/>
        <v>13020</v>
      </c>
      <c r="K80" s="159">
        <v>445</v>
      </c>
      <c r="L80" s="159">
        <f t="shared" si="8"/>
        <v>5340</v>
      </c>
      <c r="M80" s="160">
        <f t="shared" si="13"/>
        <v>9.8043919835996265E-2</v>
      </c>
      <c r="N80" s="159">
        <f t="shared" si="14"/>
        <v>4340</v>
      </c>
      <c r="O80" s="161">
        <f t="shared" si="15"/>
        <v>7.9683635222513816E-2</v>
      </c>
      <c r="P80" s="162">
        <v>700</v>
      </c>
      <c r="Q80" s="163">
        <v>300</v>
      </c>
      <c r="R80" s="203" t="s">
        <v>509</v>
      </c>
    </row>
    <row r="81" spans="2:18" x14ac:dyDescent="0.25">
      <c r="B81" s="171" t="s">
        <v>506</v>
      </c>
      <c r="C81" s="453"/>
      <c r="D81" s="154" t="s">
        <v>312</v>
      </c>
      <c r="E81" s="104" t="s">
        <v>39</v>
      </c>
      <c r="F81" s="155">
        <v>23</v>
      </c>
      <c r="G81" s="105">
        <f t="shared" si="11"/>
        <v>247.56993920000002</v>
      </c>
      <c r="H81" s="156">
        <f t="shared" si="16"/>
        <v>54465.386624000006</v>
      </c>
      <c r="I81" s="157" t="s">
        <v>40</v>
      </c>
      <c r="J81" s="158">
        <f t="shared" si="12"/>
        <v>13020</v>
      </c>
      <c r="K81" s="159">
        <v>445</v>
      </c>
      <c r="L81" s="159">
        <f t="shared" si="8"/>
        <v>5340</v>
      </c>
      <c r="M81" s="160">
        <f t="shared" si="13"/>
        <v>9.8043919835996265E-2</v>
      </c>
      <c r="N81" s="159">
        <f t="shared" si="14"/>
        <v>4340</v>
      </c>
      <c r="O81" s="161">
        <f t="shared" si="15"/>
        <v>7.9683635222513816E-2</v>
      </c>
      <c r="P81" s="162">
        <v>700</v>
      </c>
      <c r="Q81" s="163">
        <v>300</v>
      </c>
      <c r="R81" s="203" t="s">
        <v>509</v>
      </c>
    </row>
    <row r="82" spans="2:18" x14ac:dyDescent="0.25">
      <c r="B82" s="171" t="s">
        <v>506</v>
      </c>
      <c r="C82" s="453"/>
      <c r="D82" s="154" t="s">
        <v>313</v>
      </c>
      <c r="E82" s="104" t="s">
        <v>39</v>
      </c>
      <c r="F82" s="155">
        <v>23</v>
      </c>
      <c r="G82" s="105">
        <f t="shared" si="11"/>
        <v>247.56993920000002</v>
      </c>
      <c r="H82" s="156">
        <f t="shared" si="16"/>
        <v>54465.386624000006</v>
      </c>
      <c r="I82" s="157" t="s">
        <v>40</v>
      </c>
      <c r="J82" s="158">
        <f t="shared" si="12"/>
        <v>13020</v>
      </c>
      <c r="K82" s="159">
        <v>445</v>
      </c>
      <c r="L82" s="159">
        <f t="shared" si="8"/>
        <v>5340</v>
      </c>
      <c r="M82" s="160">
        <f t="shared" si="13"/>
        <v>9.8043919835996265E-2</v>
      </c>
      <c r="N82" s="159">
        <f t="shared" si="14"/>
        <v>4340</v>
      </c>
      <c r="O82" s="161">
        <f t="shared" si="15"/>
        <v>7.9683635222513816E-2</v>
      </c>
      <c r="P82" s="162">
        <v>700</v>
      </c>
      <c r="Q82" s="163">
        <v>300</v>
      </c>
      <c r="R82" s="203" t="s">
        <v>509</v>
      </c>
    </row>
    <row r="83" spans="2:18" x14ac:dyDescent="0.25">
      <c r="B83" s="171" t="s">
        <v>506</v>
      </c>
      <c r="C83" s="453"/>
      <c r="D83" s="154" t="s">
        <v>314</v>
      </c>
      <c r="E83" s="104" t="s">
        <v>39</v>
      </c>
      <c r="F83" s="155">
        <v>23</v>
      </c>
      <c r="G83" s="105">
        <f t="shared" si="11"/>
        <v>247.56993920000002</v>
      </c>
      <c r="H83" s="156">
        <f t="shared" si="16"/>
        <v>54465.386624000006</v>
      </c>
      <c r="I83" s="157" t="s">
        <v>40</v>
      </c>
      <c r="J83" s="158">
        <f t="shared" si="12"/>
        <v>13020</v>
      </c>
      <c r="K83" s="159">
        <v>445</v>
      </c>
      <c r="L83" s="159">
        <f t="shared" si="8"/>
        <v>5340</v>
      </c>
      <c r="M83" s="160">
        <f t="shared" si="13"/>
        <v>9.8043919835996265E-2</v>
      </c>
      <c r="N83" s="159">
        <f t="shared" si="14"/>
        <v>4340</v>
      </c>
      <c r="O83" s="161">
        <f t="shared" si="15"/>
        <v>7.9683635222513816E-2</v>
      </c>
      <c r="P83" s="162">
        <v>700</v>
      </c>
      <c r="Q83" s="163">
        <v>300</v>
      </c>
      <c r="R83" s="203" t="s">
        <v>509</v>
      </c>
    </row>
    <row r="84" spans="2:18" x14ac:dyDescent="0.25">
      <c r="B84" s="171" t="s">
        <v>506</v>
      </c>
      <c r="C84" s="453"/>
      <c r="D84" s="154" t="s">
        <v>315</v>
      </c>
      <c r="E84" s="104" t="s">
        <v>39</v>
      </c>
      <c r="F84" s="155">
        <v>23</v>
      </c>
      <c r="G84" s="105">
        <f t="shared" si="11"/>
        <v>247.56993920000002</v>
      </c>
      <c r="H84" s="156">
        <f t="shared" si="16"/>
        <v>54465.386624000006</v>
      </c>
      <c r="I84" s="157" t="s">
        <v>40</v>
      </c>
      <c r="J84" s="158">
        <f t="shared" si="12"/>
        <v>13020</v>
      </c>
      <c r="K84" s="159">
        <v>445</v>
      </c>
      <c r="L84" s="159">
        <f t="shared" si="8"/>
        <v>5340</v>
      </c>
      <c r="M84" s="160">
        <f t="shared" si="13"/>
        <v>9.8043919835996265E-2</v>
      </c>
      <c r="N84" s="159">
        <f t="shared" si="14"/>
        <v>4340</v>
      </c>
      <c r="O84" s="161">
        <f t="shared" si="15"/>
        <v>7.9683635222513816E-2</v>
      </c>
      <c r="P84" s="162">
        <v>700</v>
      </c>
      <c r="Q84" s="163">
        <v>300</v>
      </c>
      <c r="R84" s="203" t="s">
        <v>509</v>
      </c>
    </row>
    <row r="85" spans="2:18" x14ac:dyDescent="0.25">
      <c r="B85" s="171" t="s">
        <v>506</v>
      </c>
      <c r="C85" s="453"/>
      <c r="D85" s="154" t="s">
        <v>316</v>
      </c>
      <c r="E85" s="104" t="s">
        <v>39</v>
      </c>
      <c r="F85" s="155">
        <v>23</v>
      </c>
      <c r="G85" s="105">
        <f t="shared" si="11"/>
        <v>247.56993920000002</v>
      </c>
      <c r="H85" s="156">
        <f t="shared" si="16"/>
        <v>54465.386624000006</v>
      </c>
      <c r="I85" s="157" t="s">
        <v>40</v>
      </c>
      <c r="J85" s="158">
        <f t="shared" si="12"/>
        <v>13020</v>
      </c>
      <c r="K85" s="159">
        <v>445</v>
      </c>
      <c r="L85" s="159">
        <f t="shared" si="8"/>
        <v>5340</v>
      </c>
      <c r="M85" s="160">
        <f t="shared" si="13"/>
        <v>9.8043919835996265E-2</v>
      </c>
      <c r="N85" s="159">
        <f t="shared" si="14"/>
        <v>4340</v>
      </c>
      <c r="O85" s="161">
        <f t="shared" si="15"/>
        <v>7.9683635222513816E-2</v>
      </c>
      <c r="P85" s="162">
        <v>700</v>
      </c>
      <c r="Q85" s="163">
        <v>300</v>
      </c>
      <c r="R85" s="203" t="s">
        <v>509</v>
      </c>
    </row>
    <row r="86" spans="2:18" x14ac:dyDescent="0.25">
      <c r="B86" s="171" t="s">
        <v>506</v>
      </c>
      <c r="C86" s="453"/>
      <c r="D86" s="154" t="s">
        <v>317</v>
      </c>
      <c r="E86" s="104" t="s">
        <v>39</v>
      </c>
      <c r="F86" s="155">
        <v>23</v>
      </c>
      <c r="G86" s="105">
        <f t="shared" si="11"/>
        <v>247.56993920000002</v>
      </c>
      <c r="H86" s="156">
        <f t="shared" si="16"/>
        <v>54465.386624000006</v>
      </c>
      <c r="I86" s="157" t="s">
        <v>40</v>
      </c>
      <c r="J86" s="158">
        <f t="shared" si="12"/>
        <v>13020</v>
      </c>
      <c r="K86" s="159">
        <v>445</v>
      </c>
      <c r="L86" s="159">
        <f t="shared" si="8"/>
        <v>5340</v>
      </c>
      <c r="M86" s="160">
        <f t="shared" si="13"/>
        <v>9.8043919835996265E-2</v>
      </c>
      <c r="N86" s="159">
        <f t="shared" si="14"/>
        <v>4340</v>
      </c>
      <c r="O86" s="161">
        <f t="shared" si="15"/>
        <v>7.9683635222513816E-2</v>
      </c>
      <c r="P86" s="162">
        <v>700</v>
      </c>
      <c r="Q86" s="163">
        <v>300</v>
      </c>
      <c r="R86" s="203" t="s">
        <v>509</v>
      </c>
    </row>
    <row r="87" spans="2:18" x14ac:dyDescent="0.25">
      <c r="B87" s="171" t="s">
        <v>506</v>
      </c>
      <c r="C87" s="453"/>
      <c r="D87" s="154" t="s">
        <v>321</v>
      </c>
      <c r="E87" s="104" t="s">
        <v>39</v>
      </c>
      <c r="F87" s="155">
        <v>24</v>
      </c>
      <c r="G87" s="105">
        <f t="shared" si="11"/>
        <v>258.33384960000001</v>
      </c>
      <c r="H87" s="156">
        <f t="shared" si="16"/>
        <v>56833.446911999999</v>
      </c>
      <c r="I87" s="157" t="s">
        <v>40</v>
      </c>
      <c r="J87" s="158">
        <f t="shared" si="12"/>
        <v>13560</v>
      </c>
      <c r="K87" s="159">
        <v>460</v>
      </c>
      <c r="L87" s="159">
        <f t="shared" si="8"/>
        <v>5520</v>
      </c>
      <c r="M87" s="160">
        <f t="shared" si="13"/>
        <v>9.7125905605322152E-2</v>
      </c>
      <c r="N87" s="159">
        <f t="shared" si="14"/>
        <v>4520</v>
      </c>
      <c r="O87" s="161">
        <f t="shared" si="15"/>
        <v>7.9530632850734806E-2</v>
      </c>
      <c r="P87" s="162">
        <v>700</v>
      </c>
      <c r="Q87" s="163">
        <v>300</v>
      </c>
      <c r="R87" s="203" t="s">
        <v>509</v>
      </c>
    </row>
    <row r="88" spans="2:18" x14ac:dyDescent="0.25">
      <c r="B88" s="171" t="s">
        <v>506</v>
      </c>
      <c r="C88" s="453"/>
      <c r="D88" s="154" t="s">
        <v>322</v>
      </c>
      <c r="E88" s="104" t="s">
        <v>39</v>
      </c>
      <c r="F88" s="155">
        <v>24</v>
      </c>
      <c r="G88" s="105">
        <f t="shared" si="11"/>
        <v>258.33384960000001</v>
      </c>
      <c r="H88" s="156">
        <f t="shared" si="16"/>
        <v>56833.446911999999</v>
      </c>
      <c r="I88" s="157" t="s">
        <v>40</v>
      </c>
      <c r="J88" s="158">
        <f t="shared" si="12"/>
        <v>13560</v>
      </c>
      <c r="K88" s="159">
        <v>460</v>
      </c>
      <c r="L88" s="159">
        <f t="shared" si="8"/>
        <v>5520</v>
      </c>
      <c r="M88" s="160">
        <f t="shared" si="13"/>
        <v>9.7125905605322152E-2</v>
      </c>
      <c r="N88" s="159">
        <f t="shared" si="14"/>
        <v>4520</v>
      </c>
      <c r="O88" s="161">
        <f t="shared" si="15"/>
        <v>7.9530632850734806E-2</v>
      </c>
      <c r="P88" s="162">
        <v>700</v>
      </c>
      <c r="Q88" s="163">
        <v>300</v>
      </c>
      <c r="R88" s="203" t="s">
        <v>509</v>
      </c>
    </row>
    <row r="89" spans="2:18" x14ac:dyDescent="0.25">
      <c r="B89" s="171" t="s">
        <v>506</v>
      </c>
      <c r="C89" s="453"/>
      <c r="D89" s="154" t="s">
        <v>323</v>
      </c>
      <c r="E89" s="104" t="s">
        <v>39</v>
      </c>
      <c r="F89" s="155">
        <v>24</v>
      </c>
      <c r="G89" s="105">
        <f t="shared" si="11"/>
        <v>258.33384960000001</v>
      </c>
      <c r="H89" s="156">
        <f t="shared" si="16"/>
        <v>56833.446911999999</v>
      </c>
      <c r="I89" s="157" t="s">
        <v>40</v>
      </c>
      <c r="J89" s="158">
        <f t="shared" si="12"/>
        <v>13560</v>
      </c>
      <c r="K89" s="159">
        <v>460</v>
      </c>
      <c r="L89" s="159">
        <f t="shared" si="8"/>
        <v>5520</v>
      </c>
      <c r="M89" s="160">
        <f t="shared" si="13"/>
        <v>9.7125905605322152E-2</v>
      </c>
      <c r="N89" s="159">
        <f t="shared" si="14"/>
        <v>4520</v>
      </c>
      <c r="O89" s="161">
        <f t="shared" si="15"/>
        <v>7.9530632850734806E-2</v>
      </c>
      <c r="P89" s="162">
        <v>700</v>
      </c>
      <c r="Q89" s="163">
        <v>300</v>
      </c>
      <c r="R89" s="203" t="s">
        <v>509</v>
      </c>
    </row>
    <row r="90" spans="2:18" x14ac:dyDescent="0.25">
      <c r="B90" s="171" t="s">
        <v>506</v>
      </c>
      <c r="C90" s="453"/>
      <c r="D90" s="154" t="s">
        <v>324</v>
      </c>
      <c r="E90" s="104" t="s">
        <v>39</v>
      </c>
      <c r="F90" s="155">
        <v>24</v>
      </c>
      <c r="G90" s="105">
        <f t="shared" si="11"/>
        <v>258.33384960000001</v>
      </c>
      <c r="H90" s="156">
        <f t="shared" si="16"/>
        <v>56833.446911999999</v>
      </c>
      <c r="I90" s="157" t="s">
        <v>40</v>
      </c>
      <c r="J90" s="158">
        <f t="shared" si="12"/>
        <v>13560</v>
      </c>
      <c r="K90" s="159">
        <v>460</v>
      </c>
      <c r="L90" s="159">
        <f t="shared" si="8"/>
        <v>5520</v>
      </c>
      <c r="M90" s="160">
        <f t="shared" si="13"/>
        <v>9.7125905605322152E-2</v>
      </c>
      <c r="N90" s="159">
        <f t="shared" si="14"/>
        <v>4520</v>
      </c>
      <c r="O90" s="161">
        <f t="shared" si="15"/>
        <v>7.9530632850734806E-2</v>
      </c>
      <c r="P90" s="162">
        <v>700</v>
      </c>
      <c r="Q90" s="163">
        <v>300</v>
      </c>
      <c r="R90" s="203" t="s">
        <v>509</v>
      </c>
    </row>
    <row r="91" spans="2:18" x14ac:dyDescent="0.25">
      <c r="B91" s="171" t="s">
        <v>506</v>
      </c>
      <c r="C91" s="453"/>
      <c r="D91" s="154" t="s">
        <v>325</v>
      </c>
      <c r="E91" s="104" t="s">
        <v>39</v>
      </c>
      <c r="F91" s="155">
        <v>24</v>
      </c>
      <c r="G91" s="105">
        <f t="shared" si="11"/>
        <v>258.33384960000001</v>
      </c>
      <c r="H91" s="156">
        <f t="shared" si="16"/>
        <v>56833.446911999999</v>
      </c>
      <c r="I91" s="157" t="s">
        <v>40</v>
      </c>
      <c r="J91" s="158">
        <f t="shared" si="12"/>
        <v>13560</v>
      </c>
      <c r="K91" s="159">
        <v>460</v>
      </c>
      <c r="L91" s="159">
        <f t="shared" si="8"/>
        <v>5520</v>
      </c>
      <c r="M91" s="160">
        <f t="shared" si="13"/>
        <v>9.7125905605322152E-2</v>
      </c>
      <c r="N91" s="159">
        <f t="shared" si="14"/>
        <v>4520</v>
      </c>
      <c r="O91" s="161">
        <f t="shared" si="15"/>
        <v>7.9530632850734806E-2</v>
      </c>
      <c r="P91" s="162">
        <v>700</v>
      </c>
      <c r="Q91" s="163">
        <v>300</v>
      </c>
      <c r="R91" s="203" t="s">
        <v>509</v>
      </c>
    </row>
    <row r="92" spans="2:18" x14ac:dyDescent="0.25">
      <c r="B92" s="171" t="s">
        <v>506</v>
      </c>
      <c r="C92" s="453"/>
      <c r="D92" s="154" t="s">
        <v>326</v>
      </c>
      <c r="E92" s="104" t="s">
        <v>39</v>
      </c>
      <c r="F92" s="155">
        <v>24</v>
      </c>
      <c r="G92" s="105">
        <f t="shared" si="11"/>
        <v>258.33384960000001</v>
      </c>
      <c r="H92" s="156">
        <f t="shared" si="16"/>
        <v>56833.446911999999</v>
      </c>
      <c r="I92" s="157" t="s">
        <v>40</v>
      </c>
      <c r="J92" s="158">
        <f t="shared" si="12"/>
        <v>13560</v>
      </c>
      <c r="K92" s="159">
        <v>460</v>
      </c>
      <c r="L92" s="159">
        <f t="shared" si="8"/>
        <v>5520</v>
      </c>
      <c r="M92" s="160">
        <f t="shared" si="13"/>
        <v>9.7125905605322152E-2</v>
      </c>
      <c r="N92" s="159">
        <f t="shared" si="14"/>
        <v>4520</v>
      </c>
      <c r="O92" s="161">
        <f t="shared" si="15"/>
        <v>7.9530632850734806E-2</v>
      </c>
      <c r="P92" s="162">
        <v>700</v>
      </c>
      <c r="Q92" s="163">
        <v>300</v>
      </c>
      <c r="R92" s="203" t="s">
        <v>509</v>
      </c>
    </row>
    <row r="93" spans="2:18" x14ac:dyDescent="0.25">
      <c r="B93" s="171" t="s">
        <v>506</v>
      </c>
      <c r="C93" s="453"/>
      <c r="D93" s="154" t="s">
        <v>327</v>
      </c>
      <c r="E93" s="104" t="s">
        <v>39</v>
      </c>
      <c r="F93" s="155">
        <v>24</v>
      </c>
      <c r="G93" s="105">
        <f t="shared" si="11"/>
        <v>258.33384960000001</v>
      </c>
      <c r="H93" s="156">
        <f t="shared" si="16"/>
        <v>56833.446911999999</v>
      </c>
      <c r="I93" s="157" t="s">
        <v>40</v>
      </c>
      <c r="J93" s="158">
        <f t="shared" si="12"/>
        <v>13560</v>
      </c>
      <c r="K93" s="159">
        <v>460</v>
      </c>
      <c r="L93" s="159">
        <f t="shared" si="8"/>
        <v>5520</v>
      </c>
      <c r="M93" s="160">
        <f t="shared" si="13"/>
        <v>9.7125905605322152E-2</v>
      </c>
      <c r="N93" s="159">
        <f t="shared" si="14"/>
        <v>4520</v>
      </c>
      <c r="O93" s="161">
        <f t="shared" si="15"/>
        <v>7.9530632850734806E-2</v>
      </c>
      <c r="P93" s="162">
        <v>700</v>
      </c>
      <c r="Q93" s="163">
        <v>300</v>
      </c>
      <c r="R93" s="203" t="s">
        <v>509</v>
      </c>
    </row>
    <row r="94" spans="2:18" x14ac:dyDescent="0.25">
      <c r="B94" s="171" t="s">
        <v>506</v>
      </c>
      <c r="C94" s="453"/>
      <c r="D94" s="154" t="s">
        <v>328</v>
      </c>
      <c r="E94" s="104" t="s">
        <v>39</v>
      </c>
      <c r="F94" s="155">
        <v>24</v>
      </c>
      <c r="G94" s="105">
        <f t="shared" si="11"/>
        <v>258.33384960000001</v>
      </c>
      <c r="H94" s="156">
        <f t="shared" si="16"/>
        <v>56833.446911999999</v>
      </c>
      <c r="I94" s="157" t="s">
        <v>40</v>
      </c>
      <c r="J94" s="158">
        <f t="shared" si="12"/>
        <v>13560</v>
      </c>
      <c r="K94" s="159">
        <v>460</v>
      </c>
      <c r="L94" s="159">
        <f t="shared" si="8"/>
        <v>5520</v>
      </c>
      <c r="M94" s="160">
        <f t="shared" si="13"/>
        <v>9.7125905605322152E-2</v>
      </c>
      <c r="N94" s="159">
        <f t="shared" si="14"/>
        <v>4520</v>
      </c>
      <c r="O94" s="161">
        <f t="shared" si="15"/>
        <v>7.9530632850734806E-2</v>
      </c>
      <c r="P94" s="162">
        <v>700</v>
      </c>
      <c r="Q94" s="163">
        <v>300</v>
      </c>
      <c r="R94" s="203" t="s">
        <v>509</v>
      </c>
    </row>
    <row r="95" spans="2:18" x14ac:dyDescent="0.25">
      <c r="B95" s="171" t="s">
        <v>506</v>
      </c>
      <c r="C95" s="453"/>
      <c r="D95" s="154" t="s">
        <v>329</v>
      </c>
      <c r="E95" s="104" t="s">
        <v>39</v>
      </c>
      <c r="F95" s="155">
        <v>24</v>
      </c>
      <c r="G95" s="105">
        <f t="shared" si="11"/>
        <v>258.33384960000001</v>
      </c>
      <c r="H95" s="156">
        <f t="shared" si="16"/>
        <v>56833.446911999999</v>
      </c>
      <c r="I95" s="157" t="s">
        <v>40</v>
      </c>
      <c r="J95" s="158">
        <f t="shared" si="12"/>
        <v>13560</v>
      </c>
      <c r="K95" s="159">
        <v>460</v>
      </c>
      <c r="L95" s="159">
        <f t="shared" si="8"/>
        <v>5520</v>
      </c>
      <c r="M95" s="160">
        <f t="shared" si="13"/>
        <v>9.7125905605322152E-2</v>
      </c>
      <c r="N95" s="159">
        <f t="shared" si="14"/>
        <v>4520</v>
      </c>
      <c r="O95" s="161">
        <f t="shared" si="15"/>
        <v>7.9530632850734806E-2</v>
      </c>
      <c r="P95" s="162">
        <v>700</v>
      </c>
      <c r="Q95" s="163">
        <v>300</v>
      </c>
      <c r="R95" s="203" t="s">
        <v>509</v>
      </c>
    </row>
    <row r="96" spans="2:18" x14ac:dyDescent="0.25">
      <c r="B96" s="171" t="s">
        <v>506</v>
      </c>
      <c r="C96" s="453"/>
      <c r="D96" s="154" t="s">
        <v>330</v>
      </c>
      <c r="E96" s="104" t="s">
        <v>39</v>
      </c>
      <c r="F96" s="155">
        <v>24</v>
      </c>
      <c r="G96" s="105">
        <f t="shared" si="11"/>
        <v>258.33384960000001</v>
      </c>
      <c r="H96" s="156">
        <f t="shared" si="16"/>
        <v>56833.446911999999</v>
      </c>
      <c r="I96" s="157" t="s">
        <v>40</v>
      </c>
      <c r="J96" s="158">
        <f t="shared" si="12"/>
        <v>13560</v>
      </c>
      <c r="K96" s="159">
        <v>460</v>
      </c>
      <c r="L96" s="159">
        <f t="shared" ref="L96:L107" si="17">K96*12</f>
        <v>5520</v>
      </c>
      <c r="M96" s="160">
        <f t="shared" si="13"/>
        <v>9.7125905605322152E-2</v>
      </c>
      <c r="N96" s="159">
        <f t="shared" si="14"/>
        <v>4520</v>
      </c>
      <c r="O96" s="161">
        <f t="shared" si="15"/>
        <v>7.9530632850734806E-2</v>
      </c>
      <c r="P96" s="162">
        <v>700</v>
      </c>
      <c r="Q96" s="163">
        <v>300</v>
      </c>
      <c r="R96" s="203" t="s">
        <v>509</v>
      </c>
    </row>
    <row r="97" spans="2:18" x14ac:dyDescent="0.25">
      <c r="B97" s="171" t="s">
        <v>506</v>
      </c>
      <c r="C97" s="453"/>
      <c r="D97" s="154" t="s">
        <v>331</v>
      </c>
      <c r="E97" s="104" t="s">
        <v>39</v>
      </c>
      <c r="F97" s="155">
        <v>24</v>
      </c>
      <c r="G97" s="105">
        <f t="shared" si="11"/>
        <v>258.33384960000001</v>
      </c>
      <c r="H97" s="156">
        <f t="shared" si="16"/>
        <v>56833.446911999999</v>
      </c>
      <c r="I97" s="157" t="s">
        <v>40</v>
      </c>
      <c r="J97" s="158">
        <f t="shared" si="12"/>
        <v>13560</v>
      </c>
      <c r="K97" s="159">
        <v>460</v>
      </c>
      <c r="L97" s="159">
        <f t="shared" si="17"/>
        <v>5520</v>
      </c>
      <c r="M97" s="160">
        <f t="shared" si="13"/>
        <v>9.7125905605322152E-2</v>
      </c>
      <c r="N97" s="159">
        <f t="shared" si="14"/>
        <v>4520</v>
      </c>
      <c r="O97" s="161">
        <f t="shared" si="15"/>
        <v>7.9530632850734806E-2</v>
      </c>
      <c r="P97" s="162">
        <v>700</v>
      </c>
      <c r="Q97" s="163">
        <v>300</v>
      </c>
      <c r="R97" s="203" t="s">
        <v>509</v>
      </c>
    </row>
    <row r="98" spans="2:18" x14ac:dyDescent="0.25">
      <c r="B98" s="171" t="s">
        <v>506</v>
      </c>
      <c r="C98" s="453"/>
      <c r="D98" s="154" t="s">
        <v>332</v>
      </c>
      <c r="E98" s="104" t="s">
        <v>39</v>
      </c>
      <c r="F98" s="155">
        <v>24</v>
      </c>
      <c r="G98" s="105">
        <f t="shared" si="11"/>
        <v>258.33384960000001</v>
      </c>
      <c r="H98" s="156">
        <f t="shared" si="16"/>
        <v>56833.446911999999</v>
      </c>
      <c r="I98" s="157" t="s">
        <v>40</v>
      </c>
      <c r="J98" s="158">
        <f t="shared" si="12"/>
        <v>13560</v>
      </c>
      <c r="K98" s="159">
        <v>460</v>
      </c>
      <c r="L98" s="159">
        <f t="shared" si="17"/>
        <v>5520</v>
      </c>
      <c r="M98" s="160">
        <f t="shared" si="13"/>
        <v>9.7125905605322152E-2</v>
      </c>
      <c r="N98" s="159">
        <f t="shared" si="14"/>
        <v>4520</v>
      </c>
      <c r="O98" s="161">
        <f t="shared" si="15"/>
        <v>7.9530632850734806E-2</v>
      </c>
      <c r="P98" s="162">
        <v>700</v>
      </c>
      <c r="Q98" s="163">
        <v>300</v>
      </c>
      <c r="R98" s="203" t="s">
        <v>509</v>
      </c>
    </row>
    <row r="99" spans="2:18" x14ac:dyDescent="0.25">
      <c r="B99" s="171" t="s">
        <v>506</v>
      </c>
      <c r="C99" s="453"/>
      <c r="D99" s="154" t="s">
        <v>333</v>
      </c>
      <c r="E99" s="104" t="s">
        <v>39</v>
      </c>
      <c r="F99" s="155">
        <v>24</v>
      </c>
      <c r="G99" s="105">
        <f t="shared" si="11"/>
        <v>258.33384960000001</v>
      </c>
      <c r="H99" s="156">
        <f t="shared" si="16"/>
        <v>56833.446911999999</v>
      </c>
      <c r="I99" s="157" t="s">
        <v>40</v>
      </c>
      <c r="J99" s="158">
        <f t="shared" si="12"/>
        <v>13560</v>
      </c>
      <c r="K99" s="159">
        <v>460</v>
      </c>
      <c r="L99" s="159">
        <f t="shared" si="17"/>
        <v>5520</v>
      </c>
      <c r="M99" s="160">
        <f t="shared" si="13"/>
        <v>9.7125905605322152E-2</v>
      </c>
      <c r="N99" s="159">
        <f t="shared" si="14"/>
        <v>4520</v>
      </c>
      <c r="O99" s="161">
        <f t="shared" si="15"/>
        <v>7.9530632850734806E-2</v>
      </c>
      <c r="P99" s="162">
        <v>700</v>
      </c>
      <c r="Q99" s="163">
        <v>300</v>
      </c>
      <c r="R99" s="203" t="s">
        <v>509</v>
      </c>
    </row>
    <row r="100" spans="2:18" x14ac:dyDescent="0.25">
      <c r="B100" s="171" t="s">
        <v>506</v>
      </c>
      <c r="C100" s="453"/>
      <c r="D100" s="154" t="s">
        <v>334</v>
      </c>
      <c r="E100" s="104" t="s">
        <v>39</v>
      </c>
      <c r="F100" s="155">
        <v>24</v>
      </c>
      <c r="G100" s="105">
        <f t="shared" si="11"/>
        <v>258.33384960000001</v>
      </c>
      <c r="H100" s="156">
        <f t="shared" si="16"/>
        <v>56833.446911999999</v>
      </c>
      <c r="I100" s="157" t="s">
        <v>40</v>
      </c>
      <c r="J100" s="158">
        <f t="shared" si="12"/>
        <v>13560</v>
      </c>
      <c r="K100" s="159">
        <v>460</v>
      </c>
      <c r="L100" s="159">
        <f t="shared" si="17"/>
        <v>5520</v>
      </c>
      <c r="M100" s="160">
        <f t="shared" si="13"/>
        <v>9.7125905605322152E-2</v>
      </c>
      <c r="N100" s="159">
        <f t="shared" si="14"/>
        <v>4520</v>
      </c>
      <c r="O100" s="161">
        <f t="shared" si="15"/>
        <v>7.9530632850734806E-2</v>
      </c>
      <c r="P100" s="162">
        <v>700</v>
      </c>
      <c r="Q100" s="163">
        <v>300</v>
      </c>
      <c r="R100" s="203" t="s">
        <v>509</v>
      </c>
    </row>
    <row r="101" spans="2:18" x14ac:dyDescent="0.25">
      <c r="B101" s="171" t="s">
        <v>506</v>
      </c>
      <c r="C101" s="453"/>
      <c r="D101" s="154" t="s">
        <v>342</v>
      </c>
      <c r="E101" s="104" t="s">
        <v>39</v>
      </c>
      <c r="F101" s="155">
        <v>24</v>
      </c>
      <c r="G101" s="105">
        <f t="shared" si="11"/>
        <v>258.33384960000001</v>
      </c>
      <c r="H101" s="156">
        <f t="shared" si="16"/>
        <v>56833.446911999999</v>
      </c>
      <c r="I101" s="157" t="s">
        <v>40</v>
      </c>
      <c r="J101" s="158">
        <f t="shared" si="12"/>
        <v>13560</v>
      </c>
      <c r="K101" s="159">
        <v>460</v>
      </c>
      <c r="L101" s="159">
        <f t="shared" si="17"/>
        <v>5520</v>
      </c>
      <c r="M101" s="160">
        <f t="shared" si="13"/>
        <v>9.7125905605322152E-2</v>
      </c>
      <c r="N101" s="159">
        <f t="shared" si="14"/>
        <v>4520</v>
      </c>
      <c r="O101" s="161">
        <f t="shared" si="15"/>
        <v>7.9530632850734806E-2</v>
      </c>
      <c r="P101" s="162">
        <v>700</v>
      </c>
      <c r="Q101" s="163">
        <v>300</v>
      </c>
      <c r="R101" s="203" t="s">
        <v>509</v>
      </c>
    </row>
    <row r="102" spans="2:18" x14ac:dyDescent="0.25">
      <c r="B102" s="171" t="s">
        <v>506</v>
      </c>
      <c r="C102" s="453"/>
      <c r="D102" s="154" t="s">
        <v>343</v>
      </c>
      <c r="E102" s="104" t="s">
        <v>39</v>
      </c>
      <c r="F102" s="155">
        <v>24</v>
      </c>
      <c r="G102" s="105">
        <f t="shared" si="11"/>
        <v>258.33384960000001</v>
      </c>
      <c r="H102" s="156">
        <f t="shared" si="16"/>
        <v>56833.446911999999</v>
      </c>
      <c r="I102" s="157" t="s">
        <v>40</v>
      </c>
      <c r="J102" s="158">
        <f t="shared" si="12"/>
        <v>13560</v>
      </c>
      <c r="K102" s="159">
        <v>460</v>
      </c>
      <c r="L102" s="159">
        <f t="shared" si="17"/>
        <v>5520</v>
      </c>
      <c r="M102" s="160">
        <f t="shared" si="13"/>
        <v>9.7125905605322152E-2</v>
      </c>
      <c r="N102" s="159">
        <f t="shared" si="14"/>
        <v>4520</v>
      </c>
      <c r="O102" s="161">
        <f t="shared" si="15"/>
        <v>7.9530632850734806E-2</v>
      </c>
      <c r="P102" s="162">
        <v>700</v>
      </c>
      <c r="Q102" s="163">
        <v>300</v>
      </c>
      <c r="R102" s="203" t="s">
        <v>509</v>
      </c>
    </row>
    <row r="103" spans="2:18" x14ac:dyDescent="0.25">
      <c r="B103" s="171" t="s">
        <v>506</v>
      </c>
      <c r="C103" s="453"/>
      <c r="D103" s="154" t="s">
        <v>344</v>
      </c>
      <c r="E103" s="104" t="s">
        <v>39</v>
      </c>
      <c r="F103" s="155">
        <v>24</v>
      </c>
      <c r="G103" s="105">
        <f t="shared" si="11"/>
        <v>258.33384960000001</v>
      </c>
      <c r="H103" s="156">
        <f t="shared" si="16"/>
        <v>56833.446911999999</v>
      </c>
      <c r="I103" s="157" t="s">
        <v>40</v>
      </c>
      <c r="J103" s="158">
        <f t="shared" si="12"/>
        <v>13560</v>
      </c>
      <c r="K103" s="159">
        <v>460</v>
      </c>
      <c r="L103" s="159">
        <f t="shared" si="17"/>
        <v>5520</v>
      </c>
      <c r="M103" s="160">
        <f t="shared" si="13"/>
        <v>9.7125905605322152E-2</v>
      </c>
      <c r="N103" s="159">
        <f t="shared" si="14"/>
        <v>4520</v>
      </c>
      <c r="O103" s="161">
        <f t="shared" si="15"/>
        <v>7.9530632850734806E-2</v>
      </c>
      <c r="P103" s="162">
        <v>700</v>
      </c>
      <c r="Q103" s="163">
        <v>300</v>
      </c>
      <c r="R103" s="203" t="s">
        <v>509</v>
      </c>
    </row>
    <row r="104" spans="2:18" x14ac:dyDescent="0.25">
      <c r="B104" s="171" t="s">
        <v>506</v>
      </c>
      <c r="C104" s="453"/>
      <c r="D104" s="154" t="s">
        <v>345</v>
      </c>
      <c r="E104" s="104" t="s">
        <v>39</v>
      </c>
      <c r="F104" s="155">
        <v>24</v>
      </c>
      <c r="G104" s="105">
        <f t="shared" si="11"/>
        <v>258.33384960000001</v>
      </c>
      <c r="H104" s="156">
        <f t="shared" si="16"/>
        <v>56833.446911999999</v>
      </c>
      <c r="I104" s="157" t="s">
        <v>40</v>
      </c>
      <c r="J104" s="158">
        <f t="shared" si="12"/>
        <v>13560</v>
      </c>
      <c r="K104" s="159">
        <v>460</v>
      </c>
      <c r="L104" s="159">
        <f t="shared" si="17"/>
        <v>5520</v>
      </c>
      <c r="M104" s="160">
        <f t="shared" si="13"/>
        <v>9.7125905605322152E-2</v>
      </c>
      <c r="N104" s="159">
        <f t="shared" si="14"/>
        <v>4520</v>
      </c>
      <c r="O104" s="161">
        <f t="shared" si="15"/>
        <v>7.9530632850734806E-2</v>
      </c>
      <c r="P104" s="162">
        <v>700</v>
      </c>
      <c r="Q104" s="163">
        <v>300</v>
      </c>
      <c r="R104" s="203" t="s">
        <v>509</v>
      </c>
    </row>
    <row r="105" spans="2:18" x14ac:dyDescent="0.25">
      <c r="B105" s="171" t="s">
        <v>506</v>
      </c>
      <c r="C105" s="453"/>
      <c r="D105" s="154" t="s">
        <v>346</v>
      </c>
      <c r="E105" s="104" t="s">
        <v>39</v>
      </c>
      <c r="F105" s="155">
        <v>24</v>
      </c>
      <c r="G105" s="105">
        <f t="shared" si="11"/>
        <v>258.33384960000001</v>
      </c>
      <c r="H105" s="156">
        <f t="shared" si="16"/>
        <v>56833.446911999999</v>
      </c>
      <c r="I105" s="157" t="s">
        <v>40</v>
      </c>
      <c r="J105" s="158">
        <f t="shared" si="12"/>
        <v>13560</v>
      </c>
      <c r="K105" s="159">
        <v>460</v>
      </c>
      <c r="L105" s="159">
        <f t="shared" si="17"/>
        <v>5520</v>
      </c>
      <c r="M105" s="160">
        <f t="shared" si="13"/>
        <v>9.7125905605322152E-2</v>
      </c>
      <c r="N105" s="159">
        <f t="shared" si="14"/>
        <v>4520</v>
      </c>
      <c r="O105" s="161">
        <f t="shared" si="15"/>
        <v>7.9530632850734806E-2</v>
      </c>
      <c r="P105" s="162">
        <v>700</v>
      </c>
      <c r="Q105" s="163">
        <v>300</v>
      </c>
      <c r="R105" s="203" t="s">
        <v>509</v>
      </c>
    </row>
    <row r="106" spans="2:18" x14ac:dyDescent="0.25">
      <c r="B106" s="171" t="s">
        <v>506</v>
      </c>
      <c r="C106" s="453"/>
      <c r="D106" s="154" t="s">
        <v>347</v>
      </c>
      <c r="E106" s="104" t="s">
        <v>39</v>
      </c>
      <c r="F106" s="155">
        <v>24</v>
      </c>
      <c r="G106" s="105">
        <f t="shared" si="11"/>
        <v>258.33384960000001</v>
      </c>
      <c r="H106" s="156">
        <f t="shared" si="16"/>
        <v>56833.446911999999</v>
      </c>
      <c r="I106" s="157" t="s">
        <v>40</v>
      </c>
      <c r="J106" s="158">
        <f t="shared" si="12"/>
        <v>13560</v>
      </c>
      <c r="K106" s="159">
        <v>460</v>
      </c>
      <c r="L106" s="159">
        <f t="shared" si="17"/>
        <v>5520</v>
      </c>
      <c r="M106" s="160">
        <f t="shared" si="13"/>
        <v>9.7125905605322152E-2</v>
      </c>
      <c r="N106" s="159">
        <f t="shared" si="14"/>
        <v>4520</v>
      </c>
      <c r="O106" s="161">
        <f t="shared" si="15"/>
        <v>7.9530632850734806E-2</v>
      </c>
      <c r="P106" s="162">
        <v>700</v>
      </c>
      <c r="Q106" s="163">
        <v>300</v>
      </c>
      <c r="R106" s="203" t="s">
        <v>509</v>
      </c>
    </row>
    <row r="107" spans="2:18" x14ac:dyDescent="0.25">
      <c r="B107" s="171" t="s">
        <v>506</v>
      </c>
      <c r="C107" s="456"/>
      <c r="D107" s="154" t="s">
        <v>348</v>
      </c>
      <c r="E107" s="104" t="s">
        <v>39</v>
      </c>
      <c r="F107" s="155">
        <v>24</v>
      </c>
      <c r="G107" s="105">
        <f t="shared" si="11"/>
        <v>258.33384960000001</v>
      </c>
      <c r="H107" s="156">
        <f t="shared" si="16"/>
        <v>56833.446911999999</v>
      </c>
      <c r="I107" s="157" t="s">
        <v>40</v>
      </c>
      <c r="J107" s="158">
        <f t="shared" si="12"/>
        <v>13560</v>
      </c>
      <c r="K107" s="159">
        <v>460</v>
      </c>
      <c r="L107" s="159">
        <f t="shared" si="17"/>
        <v>5520</v>
      </c>
      <c r="M107" s="160">
        <f t="shared" si="13"/>
        <v>9.7125905605322152E-2</v>
      </c>
      <c r="N107" s="159">
        <f t="shared" si="14"/>
        <v>4520</v>
      </c>
      <c r="O107" s="161">
        <f t="shared" si="15"/>
        <v>7.9530632850734806E-2</v>
      </c>
      <c r="P107" s="162">
        <v>700</v>
      </c>
      <c r="Q107" s="163">
        <v>300</v>
      </c>
      <c r="R107" s="203" t="s">
        <v>509</v>
      </c>
    </row>
    <row r="108" spans="2:18" x14ac:dyDescent="0.25">
      <c r="D108" s="185" t="s">
        <v>62</v>
      </c>
      <c r="E108" s="244" t="s">
        <v>524</v>
      </c>
      <c r="F108" s="243">
        <f>SUM(F76:F107)</f>
        <v>769</v>
      </c>
      <c r="G108" s="186">
        <f>SUM(G76:G107)</f>
        <v>8277.4470975999957</v>
      </c>
      <c r="H108" s="187">
        <f>SUM(H76:H107)</f>
        <v>1828024.4665599994</v>
      </c>
      <c r="I108" s="188"/>
      <c r="J108" s="187">
        <f>SUM(J76:J107)</f>
        <v>436620</v>
      </c>
      <c r="K108" s="187"/>
      <c r="L108" s="187">
        <f>SUM(L76:L107)</f>
        <v>177540</v>
      </c>
      <c r="M108" s="241">
        <f t="shared" ref="M108" si="18">L108/H108</f>
        <v>9.7121238390259143E-2</v>
      </c>
      <c r="N108" s="187">
        <f>SUM(N76:N107)</f>
        <v>145540</v>
      </c>
      <c r="O108" s="242">
        <f t="shared" ref="O108" si="19">N108/H108</f>
        <v>7.9616002226643653E-2</v>
      </c>
    </row>
    <row r="109" spans="2:18" x14ac:dyDescent="0.25">
      <c r="D109" s="185"/>
      <c r="E109" s="244"/>
      <c r="F109" s="243"/>
      <c r="G109" s="186"/>
      <c r="H109" s="187"/>
      <c r="I109" s="188"/>
      <c r="J109" s="187"/>
      <c r="K109" s="187"/>
      <c r="L109" s="187"/>
      <c r="M109" s="241"/>
      <c r="N109" s="187"/>
      <c r="O109" s="242"/>
    </row>
    <row r="110" spans="2:18" ht="18.75" x14ac:dyDescent="0.3">
      <c r="C110" s="170"/>
      <c r="D110" s="193" t="s">
        <v>135</v>
      </c>
      <c r="E110" s="194"/>
      <c r="F110" s="195">
        <f>F108+F74+F28</f>
        <v>2665</v>
      </c>
      <c r="G110" s="196">
        <f>G108+G74+G28</f>
        <v>28685.821215999982</v>
      </c>
      <c r="H110" s="197">
        <f>H108+H74+H28</f>
        <v>6332769.2604159992</v>
      </c>
      <c r="I110" s="194"/>
      <c r="J110" s="197">
        <f>J108+J74+J28</f>
        <v>1516800</v>
      </c>
      <c r="K110" s="198"/>
      <c r="L110" s="197">
        <f>L108+L74+L28</f>
        <v>606600</v>
      </c>
      <c r="M110" s="198"/>
      <c r="N110" s="197">
        <f>N108+N74+N28</f>
        <v>505600</v>
      </c>
      <c r="O110" s="191"/>
      <c r="P110" s="190"/>
      <c r="Q110" s="245" t="s">
        <v>509</v>
      </c>
      <c r="R110" s="246"/>
    </row>
    <row r="111" spans="2:18" ht="18.75" x14ac:dyDescent="0.3">
      <c r="D111" s="192" t="s">
        <v>493</v>
      </c>
      <c r="E111" s="190"/>
      <c r="F111" s="192" t="s">
        <v>494</v>
      </c>
      <c r="G111" s="192" t="s">
        <v>495</v>
      </c>
      <c r="H111" s="192" t="s">
        <v>516</v>
      </c>
      <c r="I111" s="190"/>
      <c r="J111" s="192" t="s">
        <v>497</v>
      </c>
      <c r="K111" s="191"/>
      <c r="L111" s="192" t="s">
        <v>498</v>
      </c>
      <c r="M111" s="191"/>
      <c r="N111" s="192" t="s">
        <v>499</v>
      </c>
      <c r="O111" s="191"/>
      <c r="P111" s="190"/>
      <c r="Q111" s="247" t="s">
        <v>508</v>
      </c>
      <c r="R111" s="248"/>
    </row>
    <row r="112" spans="2:18" x14ac:dyDescent="0.25">
      <c r="D112" s="190"/>
      <c r="E112" s="190"/>
      <c r="F112" s="190"/>
      <c r="G112" s="190"/>
      <c r="H112" s="190"/>
      <c r="I112" s="190"/>
      <c r="J112" s="190"/>
      <c r="K112" s="190"/>
      <c r="L112" s="190"/>
      <c r="M112" s="190"/>
      <c r="N112" s="190"/>
      <c r="O112" s="190"/>
      <c r="P112" s="190"/>
      <c r="Q112" s="190"/>
      <c r="R112" s="190"/>
    </row>
    <row r="113" spans="3:4" ht="18.75" x14ac:dyDescent="0.3">
      <c r="C113" s="199" t="s">
        <v>500</v>
      </c>
      <c r="D113" s="200">
        <v>85</v>
      </c>
    </row>
    <row r="114" spans="3:4" ht="18.75" x14ac:dyDescent="0.3">
      <c r="C114" s="199" t="s">
        <v>501</v>
      </c>
      <c r="D114" s="200">
        <v>16</v>
      </c>
    </row>
  </sheetData>
  <mergeCells count="3">
    <mergeCell ref="C3:C27"/>
    <mergeCell ref="C30:C73"/>
    <mergeCell ref="C76:C107"/>
  </mergeCells>
  <phoneticPr fontId="17" type="noConversion"/>
  <pageMargins left="0.75000000000000011" right="0.75000000000000011" top="1" bottom="1" header="0.5" footer="0.5"/>
  <pageSetup paperSize="9" scale="34" fitToHeight="2" orientation="portrait" horizontalDpi="4294967292" verticalDpi="4294967292"/>
  <extLst>
    <ext xmlns:mx="http://schemas.microsoft.com/office/mac/excel/2008/main" uri="{64002731-A6B0-56B0-2670-7721B7C09600}">
      <mx:PLV Mode="0" OnePage="0" WScale="10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R116"/>
  <sheetViews>
    <sheetView topLeftCell="A38" zoomScale="75" zoomScaleNormal="75" zoomScalePageLayoutView="75" workbookViewId="0">
      <selection activeCell="T23" sqref="T23"/>
    </sheetView>
  </sheetViews>
  <sheetFormatPr defaultColWidth="10.875" defaultRowHeight="15.75" x14ac:dyDescent="0.25"/>
  <cols>
    <col min="1" max="1" width="10.875" style="14"/>
    <col min="2" max="2" width="18" style="14" customWidth="1"/>
    <col min="3" max="3" width="10.875" style="14"/>
    <col min="4" max="4" width="12.125" style="14" bestFit="1" customWidth="1"/>
    <col min="5" max="5" width="10.875" style="14"/>
    <col min="6" max="7" width="12.125" style="14" bestFit="1" customWidth="1"/>
    <col min="8" max="8" width="18" style="14" bestFit="1" customWidth="1"/>
    <col min="9" max="9" width="14.625" style="14" bestFit="1" customWidth="1"/>
    <col min="10" max="10" width="17.375" style="14" bestFit="1" customWidth="1"/>
    <col min="11" max="11" width="10.875" style="14"/>
    <col min="12" max="12" width="17.5" style="14" bestFit="1" customWidth="1"/>
    <col min="13" max="13" width="5.375" style="14" bestFit="1" customWidth="1"/>
    <col min="14" max="14" width="15.5" style="14" bestFit="1" customWidth="1"/>
    <col min="15" max="15" width="5.625" style="14" bestFit="1" customWidth="1"/>
    <col min="16" max="17" width="10.875" style="14"/>
    <col min="18" max="18" width="15" style="14" bestFit="1" customWidth="1"/>
    <col min="19" max="16384" width="10.875" style="14"/>
  </cols>
  <sheetData>
    <row r="1" spans="2:18" ht="65.099999999999994" customHeight="1" x14ac:dyDescent="0.25">
      <c r="B1" s="169" t="s">
        <v>526</v>
      </c>
      <c r="C1" s="169"/>
      <c r="D1" s="169"/>
      <c r="E1" s="169"/>
      <c r="H1" s="26"/>
      <c r="I1" s="25"/>
      <c r="J1" s="25"/>
      <c r="K1" s="25"/>
      <c r="L1" s="25"/>
      <c r="M1" s="25"/>
      <c r="N1" s="25"/>
    </row>
    <row r="2" spans="2:18" ht="108" customHeight="1" x14ac:dyDescent="0.25">
      <c r="B2" s="96" t="s">
        <v>1</v>
      </c>
      <c r="C2" s="96" t="s">
        <v>2</v>
      </c>
      <c r="D2" s="97" t="s">
        <v>3</v>
      </c>
      <c r="E2" s="96" t="s">
        <v>4</v>
      </c>
      <c r="F2" s="97" t="s">
        <v>5</v>
      </c>
      <c r="G2" s="98" t="s">
        <v>6</v>
      </c>
      <c r="H2" s="99" t="s">
        <v>7</v>
      </c>
      <c r="I2" s="100" t="s">
        <v>8</v>
      </c>
      <c r="J2" s="100" t="s">
        <v>9</v>
      </c>
      <c r="K2" s="99" t="s">
        <v>10</v>
      </c>
      <c r="L2" s="100" t="s">
        <v>11</v>
      </c>
      <c r="M2" s="239" t="s">
        <v>12</v>
      </c>
      <c r="N2" s="100" t="s">
        <v>13</v>
      </c>
      <c r="O2" s="240" t="s">
        <v>14</v>
      </c>
      <c r="P2" s="100" t="s">
        <v>15</v>
      </c>
      <c r="Q2" s="100" t="s">
        <v>16</v>
      </c>
      <c r="R2" s="100" t="s">
        <v>505</v>
      </c>
    </row>
    <row r="3" spans="2:18" x14ac:dyDescent="0.25">
      <c r="B3" s="171" t="s">
        <v>506</v>
      </c>
      <c r="C3" s="450" t="s">
        <v>507</v>
      </c>
      <c r="D3" s="338" t="s">
        <v>32</v>
      </c>
      <c r="E3" s="339" t="s">
        <v>23</v>
      </c>
      <c r="F3" s="340">
        <v>37</v>
      </c>
      <c r="G3" s="341">
        <f t="shared" ref="G3:G68" si="0">F3*10.7639104</f>
        <v>398.2646848</v>
      </c>
      <c r="H3" s="342">
        <f>G3*200+I3</f>
        <v>89652.936960000006</v>
      </c>
      <c r="I3" s="343">
        <v>10000</v>
      </c>
      <c r="J3" s="344">
        <f t="shared" ref="J3:J68" si="1">N3*3</f>
        <v>21480</v>
      </c>
      <c r="K3" s="345">
        <v>680</v>
      </c>
      <c r="L3" s="345">
        <f t="shared" ref="L3:L12" si="2">K3*12</f>
        <v>8160</v>
      </c>
      <c r="M3" s="346">
        <f t="shared" ref="M3:M68" si="3">L3/H3</f>
        <v>9.1017654041168836E-2</v>
      </c>
      <c r="N3" s="345">
        <f t="shared" ref="N3:N68" si="4">L3-(P3+Q3)</f>
        <v>7160</v>
      </c>
      <c r="O3" s="347">
        <f t="shared" ref="O3:O68" si="5">N3/H3</f>
        <v>7.9863529771417752E-2</v>
      </c>
      <c r="P3" s="348">
        <v>700</v>
      </c>
      <c r="Q3" s="349">
        <v>300</v>
      </c>
      <c r="R3" s="316" t="s">
        <v>527</v>
      </c>
    </row>
    <row r="4" spans="2:18" x14ac:dyDescent="0.25">
      <c r="B4" s="171" t="s">
        <v>506</v>
      </c>
      <c r="C4" s="450"/>
      <c r="D4" s="338" t="s">
        <v>34</v>
      </c>
      <c r="E4" s="339" t="s">
        <v>23</v>
      </c>
      <c r="F4" s="340">
        <v>35</v>
      </c>
      <c r="G4" s="341">
        <f t="shared" si="0"/>
        <v>376.73686400000003</v>
      </c>
      <c r="H4" s="342">
        <f>G4*200+I4</f>
        <v>85347.372800000012</v>
      </c>
      <c r="I4" s="343">
        <v>10000</v>
      </c>
      <c r="J4" s="344">
        <f t="shared" si="1"/>
        <v>20400</v>
      </c>
      <c r="K4" s="345">
        <v>650</v>
      </c>
      <c r="L4" s="345">
        <f t="shared" si="2"/>
        <v>7800</v>
      </c>
      <c r="M4" s="346">
        <f t="shared" si="3"/>
        <v>9.1391213860539583E-2</v>
      </c>
      <c r="N4" s="345">
        <f t="shared" si="4"/>
        <v>6800</v>
      </c>
      <c r="O4" s="347">
        <f t="shared" si="5"/>
        <v>7.967439157072681E-2</v>
      </c>
      <c r="P4" s="348">
        <v>700</v>
      </c>
      <c r="Q4" s="349">
        <v>300</v>
      </c>
      <c r="R4" s="316" t="s">
        <v>527</v>
      </c>
    </row>
    <row r="5" spans="2:18" x14ac:dyDescent="0.25">
      <c r="B5" s="171" t="s">
        <v>506</v>
      </c>
      <c r="C5" s="450"/>
      <c r="D5" s="338" t="s">
        <v>35</v>
      </c>
      <c r="E5" s="339" t="s">
        <v>23</v>
      </c>
      <c r="F5" s="340">
        <v>40</v>
      </c>
      <c r="G5" s="341">
        <f t="shared" si="0"/>
        <v>430.55641600000001</v>
      </c>
      <c r="H5" s="342">
        <f>G5*200+I5</f>
        <v>96111.283200000005</v>
      </c>
      <c r="I5" s="343">
        <v>10000</v>
      </c>
      <c r="J5" s="344">
        <f t="shared" si="1"/>
        <v>23100</v>
      </c>
      <c r="K5" s="345">
        <v>725</v>
      </c>
      <c r="L5" s="345">
        <f t="shared" si="2"/>
        <v>8700</v>
      </c>
      <c r="M5" s="346">
        <f t="shared" si="3"/>
        <v>9.0520069135857709E-2</v>
      </c>
      <c r="N5" s="345">
        <f t="shared" si="4"/>
        <v>7700</v>
      </c>
      <c r="O5" s="347">
        <f t="shared" si="5"/>
        <v>8.0115463488057967E-2</v>
      </c>
      <c r="P5" s="348">
        <v>700</v>
      </c>
      <c r="Q5" s="349">
        <v>300</v>
      </c>
      <c r="R5" s="316" t="s">
        <v>527</v>
      </c>
    </row>
    <row r="6" spans="2:18" x14ac:dyDescent="0.25">
      <c r="B6" s="171" t="s">
        <v>506</v>
      </c>
      <c r="C6" s="450"/>
      <c r="D6" s="106" t="s">
        <v>77</v>
      </c>
      <c r="E6" s="118" t="s">
        <v>39</v>
      </c>
      <c r="F6" s="412">
        <v>24</v>
      </c>
      <c r="G6" s="109">
        <f t="shared" si="0"/>
        <v>258.33384960000001</v>
      </c>
      <c r="H6" s="122">
        <f t="shared" ref="H6:H28" si="6">G6*210</f>
        <v>54250.108416000003</v>
      </c>
      <c r="I6" s="123" t="s">
        <v>40</v>
      </c>
      <c r="J6" s="124">
        <f t="shared" si="1"/>
        <v>13020</v>
      </c>
      <c r="K6" s="125">
        <v>445</v>
      </c>
      <c r="L6" s="110">
        <f t="shared" si="2"/>
        <v>5340</v>
      </c>
      <c r="M6" s="126">
        <f t="shared" si="3"/>
        <v>9.8432983009948641E-2</v>
      </c>
      <c r="N6" s="125">
        <f t="shared" si="4"/>
        <v>4340</v>
      </c>
      <c r="O6" s="127">
        <f t="shared" si="5"/>
        <v>7.9999840124190466E-2</v>
      </c>
      <c r="P6" s="128">
        <v>700</v>
      </c>
      <c r="Q6" s="129">
        <v>300</v>
      </c>
      <c r="R6" s="238" t="s">
        <v>508</v>
      </c>
    </row>
    <row r="7" spans="2:18" x14ac:dyDescent="0.25">
      <c r="B7" s="171" t="s">
        <v>506</v>
      </c>
      <c r="C7" s="450"/>
      <c r="D7" s="106" t="s">
        <v>78</v>
      </c>
      <c r="E7" s="118" t="s">
        <v>39</v>
      </c>
      <c r="F7" s="412">
        <v>24</v>
      </c>
      <c r="G7" s="109">
        <f t="shared" si="0"/>
        <v>258.33384960000001</v>
      </c>
      <c r="H7" s="122">
        <f t="shared" si="6"/>
        <v>54250.108416000003</v>
      </c>
      <c r="I7" s="123" t="s">
        <v>40</v>
      </c>
      <c r="J7" s="124">
        <f t="shared" si="1"/>
        <v>13020</v>
      </c>
      <c r="K7" s="125">
        <v>445</v>
      </c>
      <c r="L7" s="110">
        <f t="shared" si="2"/>
        <v>5340</v>
      </c>
      <c r="M7" s="126">
        <f t="shared" si="3"/>
        <v>9.8432983009948641E-2</v>
      </c>
      <c r="N7" s="125">
        <f t="shared" si="4"/>
        <v>4340</v>
      </c>
      <c r="O7" s="127">
        <f t="shared" si="5"/>
        <v>7.9999840124190466E-2</v>
      </c>
      <c r="P7" s="128">
        <v>700</v>
      </c>
      <c r="Q7" s="129">
        <v>300</v>
      </c>
      <c r="R7" s="238" t="s">
        <v>508</v>
      </c>
    </row>
    <row r="8" spans="2:18" x14ac:dyDescent="0.25">
      <c r="B8" s="171" t="s">
        <v>506</v>
      </c>
      <c r="C8" s="450"/>
      <c r="D8" s="106" t="s">
        <v>79</v>
      </c>
      <c r="E8" s="118" t="s">
        <v>39</v>
      </c>
      <c r="F8" s="412">
        <v>24</v>
      </c>
      <c r="G8" s="109">
        <f t="shared" si="0"/>
        <v>258.33384960000001</v>
      </c>
      <c r="H8" s="122">
        <f t="shared" si="6"/>
        <v>54250.108416000003</v>
      </c>
      <c r="I8" s="123" t="s">
        <v>40</v>
      </c>
      <c r="J8" s="124">
        <f t="shared" si="1"/>
        <v>13020</v>
      </c>
      <c r="K8" s="125">
        <v>445</v>
      </c>
      <c r="L8" s="110">
        <f t="shared" si="2"/>
        <v>5340</v>
      </c>
      <c r="M8" s="126">
        <f t="shared" si="3"/>
        <v>9.8432983009948641E-2</v>
      </c>
      <c r="N8" s="125">
        <f t="shared" si="4"/>
        <v>4340</v>
      </c>
      <c r="O8" s="127">
        <f t="shared" si="5"/>
        <v>7.9999840124190466E-2</v>
      </c>
      <c r="P8" s="128">
        <v>700</v>
      </c>
      <c r="Q8" s="129">
        <v>300</v>
      </c>
      <c r="R8" s="238" t="s">
        <v>508</v>
      </c>
    </row>
    <row r="9" spans="2:18" x14ac:dyDescent="0.25">
      <c r="B9" s="171" t="s">
        <v>506</v>
      </c>
      <c r="C9" s="450"/>
      <c r="D9" s="106" t="s">
        <v>80</v>
      </c>
      <c r="E9" s="118" t="s">
        <v>39</v>
      </c>
      <c r="F9" s="412">
        <v>24</v>
      </c>
      <c r="G9" s="109">
        <f t="shared" si="0"/>
        <v>258.33384960000001</v>
      </c>
      <c r="H9" s="122">
        <f t="shared" si="6"/>
        <v>54250.108416000003</v>
      </c>
      <c r="I9" s="123" t="s">
        <v>40</v>
      </c>
      <c r="J9" s="124">
        <f t="shared" si="1"/>
        <v>13020</v>
      </c>
      <c r="K9" s="125">
        <v>445</v>
      </c>
      <c r="L9" s="110">
        <f>K9*12</f>
        <v>5340</v>
      </c>
      <c r="M9" s="126">
        <f t="shared" si="3"/>
        <v>9.8432983009948641E-2</v>
      </c>
      <c r="N9" s="125">
        <f t="shared" si="4"/>
        <v>4340</v>
      </c>
      <c r="O9" s="127">
        <f t="shared" si="5"/>
        <v>7.9999840124190466E-2</v>
      </c>
      <c r="P9" s="128">
        <v>700</v>
      </c>
      <c r="Q9" s="129">
        <v>300</v>
      </c>
      <c r="R9" s="238" t="s">
        <v>508</v>
      </c>
    </row>
    <row r="10" spans="2:18" x14ac:dyDescent="0.25">
      <c r="B10" s="171" t="s">
        <v>506</v>
      </c>
      <c r="C10" s="450"/>
      <c r="D10" s="106" t="s">
        <v>81</v>
      </c>
      <c r="E10" s="118" t="s">
        <v>39</v>
      </c>
      <c r="F10" s="412">
        <v>24</v>
      </c>
      <c r="G10" s="109">
        <f t="shared" si="0"/>
        <v>258.33384960000001</v>
      </c>
      <c r="H10" s="122">
        <f t="shared" si="6"/>
        <v>54250.108416000003</v>
      </c>
      <c r="I10" s="123" t="s">
        <v>40</v>
      </c>
      <c r="J10" s="124">
        <f t="shared" si="1"/>
        <v>13020</v>
      </c>
      <c r="K10" s="125">
        <v>445</v>
      </c>
      <c r="L10" s="110">
        <f t="shared" si="2"/>
        <v>5340</v>
      </c>
      <c r="M10" s="126">
        <f t="shared" si="3"/>
        <v>9.8432983009948641E-2</v>
      </c>
      <c r="N10" s="125">
        <f t="shared" si="4"/>
        <v>4340</v>
      </c>
      <c r="O10" s="127">
        <f t="shared" si="5"/>
        <v>7.9999840124190466E-2</v>
      </c>
      <c r="P10" s="128">
        <v>700</v>
      </c>
      <c r="Q10" s="129">
        <v>300</v>
      </c>
      <c r="R10" s="238" t="s">
        <v>508</v>
      </c>
    </row>
    <row r="11" spans="2:18" x14ac:dyDescent="0.25">
      <c r="B11" s="171" t="s">
        <v>506</v>
      </c>
      <c r="C11" s="450"/>
      <c r="D11" s="106" t="s">
        <v>82</v>
      </c>
      <c r="E11" s="118" t="s">
        <v>39</v>
      </c>
      <c r="F11" s="412">
        <v>24</v>
      </c>
      <c r="G11" s="109">
        <f t="shared" si="0"/>
        <v>258.33384960000001</v>
      </c>
      <c r="H11" s="122">
        <f t="shared" si="6"/>
        <v>54250.108416000003</v>
      </c>
      <c r="I11" s="123" t="s">
        <v>40</v>
      </c>
      <c r="J11" s="124">
        <f t="shared" si="1"/>
        <v>13020</v>
      </c>
      <c r="K11" s="125">
        <v>445</v>
      </c>
      <c r="L11" s="110">
        <f t="shared" si="2"/>
        <v>5340</v>
      </c>
      <c r="M11" s="126">
        <f t="shared" si="3"/>
        <v>9.8432983009948641E-2</v>
      </c>
      <c r="N11" s="125">
        <f t="shared" si="4"/>
        <v>4340</v>
      </c>
      <c r="O11" s="127">
        <f t="shared" si="5"/>
        <v>7.9999840124190466E-2</v>
      </c>
      <c r="P11" s="128">
        <v>700</v>
      </c>
      <c r="Q11" s="129">
        <v>300</v>
      </c>
      <c r="R11" s="238" t="s">
        <v>508</v>
      </c>
    </row>
    <row r="12" spans="2:18" x14ac:dyDescent="0.25">
      <c r="B12" s="171" t="s">
        <v>506</v>
      </c>
      <c r="C12" s="450"/>
      <c r="D12" s="106" t="s">
        <v>83</v>
      </c>
      <c r="E12" s="118" t="s">
        <v>39</v>
      </c>
      <c r="F12" s="412">
        <v>24</v>
      </c>
      <c r="G12" s="109">
        <f t="shared" si="0"/>
        <v>258.33384960000001</v>
      </c>
      <c r="H12" s="122">
        <f t="shared" si="6"/>
        <v>54250.108416000003</v>
      </c>
      <c r="I12" s="123" t="s">
        <v>40</v>
      </c>
      <c r="J12" s="124">
        <f t="shared" si="1"/>
        <v>13020</v>
      </c>
      <c r="K12" s="125">
        <v>445</v>
      </c>
      <c r="L12" s="110">
        <f t="shared" si="2"/>
        <v>5340</v>
      </c>
      <c r="M12" s="126">
        <f t="shared" si="3"/>
        <v>9.8432983009948641E-2</v>
      </c>
      <c r="N12" s="125">
        <f t="shared" si="4"/>
        <v>4340</v>
      </c>
      <c r="O12" s="127">
        <f t="shared" si="5"/>
        <v>7.9999840124190466E-2</v>
      </c>
      <c r="P12" s="128">
        <v>700</v>
      </c>
      <c r="Q12" s="129">
        <v>300</v>
      </c>
      <c r="R12" s="238" t="s">
        <v>508</v>
      </c>
    </row>
    <row r="13" spans="2:18" x14ac:dyDescent="0.25">
      <c r="B13" s="171" t="s">
        <v>506</v>
      </c>
      <c r="C13" s="450"/>
      <c r="D13" s="106" t="s">
        <v>91</v>
      </c>
      <c r="E13" s="118" t="s">
        <v>39</v>
      </c>
      <c r="F13" s="412">
        <v>24</v>
      </c>
      <c r="G13" s="109">
        <f t="shared" si="0"/>
        <v>258.33384960000001</v>
      </c>
      <c r="H13" s="122">
        <f t="shared" si="6"/>
        <v>54250.108416000003</v>
      </c>
      <c r="I13" s="123" t="s">
        <v>40</v>
      </c>
      <c r="J13" s="124">
        <f t="shared" si="1"/>
        <v>13020</v>
      </c>
      <c r="K13" s="125">
        <v>445</v>
      </c>
      <c r="L13" s="125">
        <f>K13*12</f>
        <v>5340</v>
      </c>
      <c r="M13" s="126">
        <f t="shared" si="3"/>
        <v>9.8432983009948641E-2</v>
      </c>
      <c r="N13" s="125">
        <f t="shared" si="4"/>
        <v>4340</v>
      </c>
      <c r="O13" s="127">
        <f t="shared" si="5"/>
        <v>7.9999840124190466E-2</v>
      </c>
      <c r="P13" s="128">
        <v>700</v>
      </c>
      <c r="Q13" s="129">
        <v>300</v>
      </c>
      <c r="R13" s="238" t="s">
        <v>508</v>
      </c>
    </row>
    <row r="14" spans="2:18" x14ac:dyDescent="0.25">
      <c r="B14" s="171" t="s">
        <v>506</v>
      </c>
      <c r="C14" s="450"/>
      <c r="D14" s="106" t="s">
        <v>92</v>
      </c>
      <c r="E14" s="118" t="s">
        <v>39</v>
      </c>
      <c r="F14" s="412">
        <v>24</v>
      </c>
      <c r="G14" s="109">
        <f t="shared" si="0"/>
        <v>258.33384960000001</v>
      </c>
      <c r="H14" s="122">
        <f t="shared" si="6"/>
        <v>54250.108416000003</v>
      </c>
      <c r="I14" s="123" t="s">
        <v>40</v>
      </c>
      <c r="J14" s="124">
        <f t="shared" si="1"/>
        <v>13020</v>
      </c>
      <c r="K14" s="125">
        <v>445</v>
      </c>
      <c r="L14" s="125">
        <f t="shared" ref="L14:L81" si="7">K14*12</f>
        <v>5340</v>
      </c>
      <c r="M14" s="126">
        <f t="shared" si="3"/>
        <v>9.8432983009948641E-2</v>
      </c>
      <c r="N14" s="125">
        <f t="shared" si="4"/>
        <v>4340</v>
      </c>
      <c r="O14" s="127">
        <f t="shared" si="5"/>
        <v>7.9999840124190466E-2</v>
      </c>
      <c r="P14" s="128">
        <v>700</v>
      </c>
      <c r="Q14" s="129">
        <v>300</v>
      </c>
      <c r="R14" s="238" t="s">
        <v>508</v>
      </c>
    </row>
    <row r="15" spans="2:18" x14ac:dyDescent="0.25">
      <c r="B15" s="171" t="s">
        <v>506</v>
      </c>
      <c r="C15" s="450"/>
      <c r="D15" s="106" t="s">
        <v>93</v>
      </c>
      <c r="E15" s="118" t="s">
        <v>39</v>
      </c>
      <c r="F15" s="412">
        <v>24</v>
      </c>
      <c r="G15" s="109">
        <f t="shared" si="0"/>
        <v>258.33384960000001</v>
      </c>
      <c r="H15" s="122">
        <f t="shared" si="6"/>
        <v>54250.108416000003</v>
      </c>
      <c r="I15" s="123" t="s">
        <v>40</v>
      </c>
      <c r="J15" s="124">
        <f t="shared" si="1"/>
        <v>13020</v>
      </c>
      <c r="K15" s="125">
        <v>445</v>
      </c>
      <c r="L15" s="125">
        <f t="shared" si="7"/>
        <v>5340</v>
      </c>
      <c r="M15" s="126">
        <f t="shared" si="3"/>
        <v>9.8432983009948641E-2</v>
      </c>
      <c r="N15" s="125">
        <f t="shared" si="4"/>
        <v>4340</v>
      </c>
      <c r="O15" s="127">
        <f t="shared" si="5"/>
        <v>7.9999840124190466E-2</v>
      </c>
      <c r="P15" s="128">
        <v>700</v>
      </c>
      <c r="Q15" s="129">
        <v>300</v>
      </c>
      <c r="R15" s="238" t="s">
        <v>508</v>
      </c>
    </row>
    <row r="16" spans="2:18" x14ac:dyDescent="0.25">
      <c r="B16" s="171" t="s">
        <v>506</v>
      </c>
      <c r="C16" s="450"/>
      <c r="D16" s="106" t="s">
        <v>94</v>
      </c>
      <c r="E16" s="118" t="s">
        <v>39</v>
      </c>
      <c r="F16" s="412">
        <v>24</v>
      </c>
      <c r="G16" s="109">
        <f t="shared" si="0"/>
        <v>258.33384960000001</v>
      </c>
      <c r="H16" s="122">
        <f t="shared" si="6"/>
        <v>54250.108416000003</v>
      </c>
      <c r="I16" s="123" t="s">
        <v>40</v>
      </c>
      <c r="J16" s="124">
        <f t="shared" si="1"/>
        <v>13020</v>
      </c>
      <c r="K16" s="125">
        <v>445</v>
      </c>
      <c r="L16" s="125">
        <f t="shared" si="7"/>
        <v>5340</v>
      </c>
      <c r="M16" s="126">
        <f t="shared" si="3"/>
        <v>9.8432983009948641E-2</v>
      </c>
      <c r="N16" s="125">
        <f t="shared" si="4"/>
        <v>4340</v>
      </c>
      <c r="O16" s="127">
        <f t="shared" si="5"/>
        <v>7.9999840124190466E-2</v>
      </c>
      <c r="P16" s="128">
        <v>700</v>
      </c>
      <c r="Q16" s="129">
        <v>300</v>
      </c>
      <c r="R16" s="238" t="s">
        <v>508</v>
      </c>
    </row>
    <row r="17" spans="2:18" x14ac:dyDescent="0.25">
      <c r="B17" s="171" t="s">
        <v>506</v>
      </c>
      <c r="C17" s="450"/>
      <c r="D17" s="106" t="s">
        <v>95</v>
      </c>
      <c r="E17" s="118" t="s">
        <v>39</v>
      </c>
      <c r="F17" s="412">
        <v>24</v>
      </c>
      <c r="G17" s="109">
        <f t="shared" si="0"/>
        <v>258.33384960000001</v>
      </c>
      <c r="H17" s="122">
        <f t="shared" si="6"/>
        <v>54250.108416000003</v>
      </c>
      <c r="I17" s="123" t="s">
        <v>40</v>
      </c>
      <c r="J17" s="124">
        <f t="shared" si="1"/>
        <v>13020</v>
      </c>
      <c r="K17" s="125">
        <v>445</v>
      </c>
      <c r="L17" s="125">
        <f t="shared" si="7"/>
        <v>5340</v>
      </c>
      <c r="M17" s="126">
        <f t="shared" si="3"/>
        <v>9.8432983009948641E-2</v>
      </c>
      <c r="N17" s="125">
        <f t="shared" si="4"/>
        <v>4340</v>
      </c>
      <c r="O17" s="127">
        <f t="shared" si="5"/>
        <v>7.9999840124190466E-2</v>
      </c>
      <c r="P17" s="128">
        <v>700</v>
      </c>
      <c r="Q17" s="129">
        <v>300</v>
      </c>
      <c r="R17" s="238" t="s">
        <v>508</v>
      </c>
    </row>
    <row r="18" spans="2:18" x14ac:dyDescent="0.25">
      <c r="B18" s="171" t="s">
        <v>506</v>
      </c>
      <c r="C18" s="450"/>
      <c r="D18" s="106" t="s">
        <v>96</v>
      </c>
      <c r="E18" s="118" t="s">
        <v>39</v>
      </c>
      <c r="F18" s="412">
        <v>24</v>
      </c>
      <c r="G18" s="109">
        <f t="shared" si="0"/>
        <v>258.33384960000001</v>
      </c>
      <c r="H18" s="122">
        <f t="shared" si="6"/>
        <v>54250.108416000003</v>
      </c>
      <c r="I18" s="123" t="s">
        <v>40</v>
      </c>
      <c r="J18" s="124">
        <f t="shared" si="1"/>
        <v>13020</v>
      </c>
      <c r="K18" s="125">
        <v>445</v>
      </c>
      <c r="L18" s="125">
        <f t="shared" si="7"/>
        <v>5340</v>
      </c>
      <c r="M18" s="126">
        <f t="shared" si="3"/>
        <v>9.8432983009948641E-2</v>
      </c>
      <c r="N18" s="125">
        <f t="shared" si="4"/>
        <v>4340</v>
      </c>
      <c r="O18" s="127">
        <f t="shared" si="5"/>
        <v>7.9999840124190466E-2</v>
      </c>
      <c r="P18" s="128">
        <v>700</v>
      </c>
      <c r="Q18" s="129">
        <v>300</v>
      </c>
      <c r="R18" s="238" t="s">
        <v>508</v>
      </c>
    </row>
    <row r="19" spans="2:18" x14ac:dyDescent="0.25">
      <c r="B19" s="171" t="s">
        <v>506</v>
      </c>
      <c r="C19" s="450"/>
      <c r="D19" s="106" t="s">
        <v>97</v>
      </c>
      <c r="E19" s="118" t="s">
        <v>39</v>
      </c>
      <c r="F19" s="412">
        <v>24</v>
      </c>
      <c r="G19" s="109">
        <f t="shared" si="0"/>
        <v>258.33384960000001</v>
      </c>
      <c r="H19" s="122">
        <f t="shared" si="6"/>
        <v>54250.108416000003</v>
      </c>
      <c r="I19" s="123" t="s">
        <v>40</v>
      </c>
      <c r="J19" s="124">
        <f t="shared" si="1"/>
        <v>13020</v>
      </c>
      <c r="K19" s="125">
        <v>445</v>
      </c>
      <c r="L19" s="125">
        <f t="shared" si="7"/>
        <v>5340</v>
      </c>
      <c r="M19" s="126">
        <f t="shared" si="3"/>
        <v>9.8432983009948641E-2</v>
      </c>
      <c r="N19" s="125">
        <f t="shared" si="4"/>
        <v>4340</v>
      </c>
      <c r="O19" s="127">
        <f t="shared" si="5"/>
        <v>7.9999840124190466E-2</v>
      </c>
      <c r="P19" s="128">
        <v>700</v>
      </c>
      <c r="Q19" s="129">
        <v>300</v>
      </c>
      <c r="R19" s="238" t="s">
        <v>508</v>
      </c>
    </row>
    <row r="20" spans="2:18" x14ac:dyDescent="0.25">
      <c r="B20" s="171" t="s">
        <v>506</v>
      </c>
      <c r="C20" s="450"/>
      <c r="D20" s="106" t="s">
        <v>98</v>
      </c>
      <c r="E20" s="118" t="s">
        <v>39</v>
      </c>
      <c r="F20" s="412">
        <v>24</v>
      </c>
      <c r="G20" s="109">
        <f t="shared" si="0"/>
        <v>258.33384960000001</v>
      </c>
      <c r="H20" s="122">
        <f t="shared" si="6"/>
        <v>54250.108416000003</v>
      </c>
      <c r="I20" s="123" t="s">
        <v>40</v>
      </c>
      <c r="J20" s="124">
        <f t="shared" si="1"/>
        <v>13020</v>
      </c>
      <c r="K20" s="125">
        <v>445</v>
      </c>
      <c r="L20" s="125">
        <f t="shared" si="7"/>
        <v>5340</v>
      </c>
      <c r="M20" s="126">
        <f t="shared" si="3"/>
        <v>9.8432983009948641E-2</v>
      </c>
      <c r="N20" s="125">
        <f t="shared" si="4"/>
        <v>4340</v>
      </c>
      <c r="O20" s="127">
        <f t="shared" si="5"/>
        <v>7.9999840124190466E-2</v>
      </c>
      <c r="P20" s="128">
        <v>700</v>
      </c>
      <c r="Q20" s="129">
        <v>300</v>
      </c>
      <c r="R20" s="238" t="s">
        <v>508</v>
      </c>
    </row>
    <row r="21" spans="2:18" x14ac:dyDescent="0.25">
      <c r="B21" s="171" t="s">
        <v>506</v>
      </c>
      <c r="C21" s="450"/>
      <c r="D21" s="106" t="s">
        <v>99</v>
      </c>
      <c r="E21" s="118" t="s">
        <v>39</v>
      </c>
      <c r="F21" s="412">
        <v>24</v>
      </c>
      <c r="G21" s="109">
        <f t="shared" si="0"/>
        <v>258.33384960000001</v>
      </c>
      <c r="H21" s="122">
        <f t="shared" si="6"/>
        <v>54250.108416000003</v>
      </c>
      <c r="I21" s="123" t="s">
        <v>40</v>
      </c>
      <c r="J21" s="124">
        <f t="shared" si="1"/>
        <v>13020</v>
      </c>
      <c r="K21" s="125">
        <v>445</v>
      </c>
      <c r="L21" s="125">
        <f t="shared" si="7"/>
        <v>5340</v>
      </c>
      <c r="M21" s="126">
        <f t="shared" si="3"/>
        <v>9.8432983009948641E-2</v>
      </c>
      <c r="N21" s="125">
        <f t="shared" si="4"/>
        <v>4340</v>
      </c>
      <c r="O21" s="127">
        <f t="shared" si="5"/>
        <v>7.9999840124190466E-2</v>
      </c>
      <c r="P21" s="128">
        <v>700</v>
      </c>
      <c r="Q21" s="129">
        <v>300</v>
      </c>
      <c r="R21" s="238" t="s">
        <v>508</v>
      </c>
    </row>
    <row r="22" spans="2:18" x14ac:dyDescent="0.25">
      <c r="B22" s="171" t="s">
        <v>506</v>
      </c>
      <c r="C22" s="450"/>
      <c r="D22" s="106" t="s">
        <v>100</v>
      </c>
      <c r="E22" s="118" t="s">
        <v>39</v>
      </c>
      <c r="F22" s="412">
        <v>24</v>
      </c>
      <c r="G22" s="109">
        <f t="shared" si="0"/>
        <v>258.33384960000001</v>
      </c>
      <c r="H22" s="122">
        <f t="shared" si="6"/>
        <v>54250.108416000003</v>
      </c>
      <c r="I22" s="123" t="s">
        <v>40</v>
      </c>
      <c r="J22" s="124">
        <f t="shared" si="1"/>
        <v>13020</v>
      </c>
      <c r="K22" s="125">
        <v>445</v>
      </c>
      <c r="L22" s="125">
        <f t="shared" si="7"/>
        <v>5340</v>
      </c>
      <c r="M22" s="126">
        <f t="shared" si="3"/>
        <v>9.8432983009948641E-2</v>
      </c>
      <c r="N22" s="125">
        <f t="shared" si="4"/>
        <v>4340</v>
      </c>
      <c r="O22" s="127">
        <f t="shared" si="5"/>
        <v>7.9999840124190466E-2</v>
      </c>
      <c r="P22" s="128">
        <v>700</v>
      </c>
      <c r="Q22" s="129">
        <v>300</v>
      </c>
      <c r="R22" s="238" t="s">
        <v>508</v>
      </c>
    </row>
    <row r="23" spans="2:18" x14ac:dyDescent="0.25">
      <c r="B23" s="171" t="s">
        <v>506</v>
      </c>
      <c r="C23" s="450"/>
      <c r="D23" s="217" t="s">
        <v>101</v>
      </c>
      <c r="E23" s="218" t="s">
        <v>39</v>
      </c>
      <c r="F23" s="416">
        <v>24</v>
      </c>
      <c r="G23" s="105">
        <f t="shared" si="0"/>
        <v>258.33384960000001</v>
      </c>
      <c r="H23" s="219">
        <f t="shared" si="6"/>
        <v>54250.108416000003</v>
      </c>
      <c r="I23" s="220" t="s">
        <v>40</v>
      </c>
      <c r="J23" s="221">
        <f t="shared" si="1"/>
        <v>13020</v>
      </c>
      <c r="K23" s="222">
        <v>445</v>
      </c>
      <c r="L23" s="222">
        <f t="shared" si="7"/>
        <v>5340</v>
      </c>
      <c r="M23" s="223">
        <f t="shared" si="3"/>
        <v>9.8432983009948641E-2</v>
      </c>
      <c r="N23" s="222">
        <f t="shared" si="4"/>
        <v>4340</v>
      </c>
      <c r="O23" s="224">
        <f t="shared" si="5"/>
        <v>7.9999840124190466E-2</v>
      </c>
      <c r="P23" s="225">
        <v>700</v>
      </c>
      <c r="Q23" s="226">
        <v>300</v>
      </c>
      <c r="R23" s="203" t="s">
        <v>509</v>
      </c>
    </row>
    <row r="24" spans="2:18" x14ac:dyDescent="0.25">
      <c r="B24" s="171" t="s">
        <v>506</v>
      </c>
      <c r="C24" s="450"/>
      <c r="D24" s="217" t="s">
        <v>102</v>
      </c>
      <c r="E24" s="218" t="s">
        <v>39</v>
      </c>
      <c r="F24" s="416">
        <v>24</v>
      </c>
      <c r="G24" s="105">
        <f t="shared" si="0"/>
        <v>258.33384960000001</v>
      </c>
      <c r="H24" s="219">
        <f t="shared" si="6"/>
        <v>54250.108416000003</v>
      </c>
      <c r="I24" s="220" t="s">
        <v>40</v>
      </c>
      <c r="J24" s="221">
        <f t="shared" si="1"/>
        <v>13020</v>
      </c>
      <c r="K24" s="222">
        <v>445</v>
      </c>
      <c r="L24" s="222">
        <f t="shared" si="7"/>
        <v>5340</v>
      </c>
      <c r="M24" s="223">
        <f t="shared" si="3"/>
        <v>9.8432983009948641E-2</v>
      </c>
      <c r="N24" s="222">
        <f t="shared" si="4"/>
        <v>4340</v>
      </c>
      <c r="O24" s="224">
        <f t="shared" si="5"/>
        <v>7.9999840124190466E-2</v>
      </c>
      <c r="P24" s="225">
        <v>700</v>
      </c>
      <c r="Q24" s="226">
        <v>300</v>
      </c>
      <c r="R24" s="203" t="s">
        <v>509</v>
      </c>
    </row>
    <row r="25" spans="2:18" x14ac:dyDescent="0.25">
      <c r="B25" s="171" t="s">
        <v>506</v>
      </c>
      <c r="C25" s="450"/>
      <c r="D25" s="338" t="s">
        <v>103</v>
      </c>
      <c r="E25" s="390" t="s">
        <v>39</v>
      </c>
      <c r="F25" s="417">
        <v>28</v>
      </c>
      <c r="G25" s="341">
        <f t="shared" si="0"/>
        <v>301.38949120000001</v>
      </c>
      <c r="H25" s="391">
        <f t="shared" si="6"/>
        <v>63291.793151999998</v>
      </c>
      <c r="I25" s="359" t="s">
        <v>40</v>
      </c>
      <c r="J25" s="392">
        <f t="shared" si="1"/>
        <v>15180</v>
      </c>
      <c r="K25" s="358">
        <v>505</v>
      </c>
      <c r="L25" s="358">
        <f t="shared" si="7"/>
        <v>6060</v>
      </c>
      <c r="M25" s="360">
        <f t="shared" si="3"/>
        <v>9.5747010760881032E-2</v>
      </c>
      <c r="N25" s="358">
        <f t="shared" si="4"/>
        <v>5060</v>
      </c>
      <c r="O25" s="361">
        <f t="shared" si="5"/>
        <v>7.9947174001659738E-2</v>
      </c>
      <c r="P25" s="362">
        <v>700</v>
      </c>
      <c r="Q25" s="363">
        <v>300</v>
      </c>
      <c r="R25" s="316" t="s">
        <v>527</v>
      </c>
    </row>
    <row r="26" spans="2:18" x14ac:dyDescent="0.25">
      <c r="B26" s="171" t="s">
        <v>506</v>
      </c>
      <c r="C26" s="450"/>
      <c r="D26" s="217" t="s">
        <v>104</v>
      </c>
      <c r="E26" s="218" t="s">
        <v>39</v>
      </c>
      <c r="F26" s="416">
        <v>24</v>
      </c>
      <c r="G26" s="105">
        <f t="shared" si="0"/>
        <v>258.33384960000001</v>
      </c>
      <c r="H26" s="219">
        <f t="shared" si="6"/>
        <v>54250.108416000003</v>
      </c>
      <c r="I26" s="220" t="s">
        <v>40</v>
      </c>
      <c r="J26" s="221">
        <f t="shared" si="1"/>
        <v>13020</v>
      </c>
      <c r="K26" s="222">
        <v>445</v>
      </c>
      <c r="L26" s="222">
        <f t="shared" si="7"/>
        <v>5340</v>
      </c>
      <c r="M26" s="223">
        <f t="shared" si="3"/>
        <v>9.8432983009948641E-2</v>
      </c>
      <c r="N26" s="222">
        <f t="shared" si="4"/>
        <v>4340</v>
      </c>
      <c r="O26" s="224">
        <f t="shared" si="5"/>
        <v>7.9999840124190466E-2</v>
      </c>
      <c r="P26" s="225">
        <v>700</v>
      </c>
      <c r="Q26" s="226">
        <v>300</v>
      </c>
      <c r="R26" s="203" t="s">
        <v>509</v>
      </c>
    </row>
    <row r="27" spans="2:18" x14ac:dyDescent="0.25">
      <c r="B27" s="171" t="s">
        <v>506</v>
      </c>
      <c r="C27" s="450"/>
      <c r="D27" s="217" t="s">
        <v>105</v>
      </c>
      <c r="E27" s="218" t="s">
        <v>39</v>
      </c>
      <c r="F27" s="416">
        <v>26</v>
      </c>
      <c r="G27" s="105">
        <f t="shared" si="0"/>
        <v>279.86167039999998</v>
      </c>
      <c r="H27" s="219">
        <f t="shared" si="6"/>
        <v>58770.950783999993</v>
      </c>
      <c r="I27" s="220" t="s">
        <v>40</v>
      </c>
      <c r="J27" s="221">
        <f t="shared" si="1"/>
        <v>14100</v>
      </c>
      <c r="K27" s="222">
        <v>475</v>
      </c>
      <c r="L27" s="222">
        <f t="shared" si="7"/>
        <v>5700</v>
      </c>
      <c r="M27" s="223">
        <f t="shared" si="3"/>
        <v>9.6986690260450703E-2</v>
      </c>
      <c r="N27" s="222">
        <f t="shared" si="4"/>
        <v>4700</v>
      </c>
      <c r="O27" s="224">
        <f t="shared" si="5"/>
        <v>7.9971481442827771E-2</v>
      </c>
      <c r="P27" s="225">
        <v>700</v>
      </c>
      <c r="Q27" s="226">
        <v>300</v>
      </c>
      <c r="R27" s="203" t="s">
        <v>509</v>
      </c>
    </row>
    <row r="28" spans="2:18" ht="16.5" thickBot="1" x14ac:dyDescent="0.3">
      <c r="B28" s="171" t="s">
        <v>506</v>
      </c>
      <c r="C28" s="450"/>
      <c r="D28" s="271" t="s">
        <v>106</v>
      </c>
      <c r="E28" s="272" t="s">
        <v>39</v>
      </c>
      <c r="F28" s="418">
        <v>26</v>
      </c>
      <c r="G28" s="273">
        <f t="shared" si="0"/>
        <v>279.86167039999998</v>
      </c>
      <c r="H28" s="274">
        <f t="shared" si="6"/>
        <v>58770.950783999993</v>
      </c>
      <c r="I28" s="275" t="s">
        <v>40</v>
      </c>
      <c r="J28" s="276">
        <f t="shared" si="1"/>
        <v>14100</v>
      </c>
      <c r="K28" s="277">
        <v>475</v>
      </c>
      <c r="L28" s="277">
        <f t="shared" si="7"/>
        <v>5700</v>
      </c>
      <c r="M28" s="278">
        <f t="shared" si="3"/>
        <v>9.6986690260450703E-2</v>
      </c>
      <c r="N28" s="277">
        <f t="shared" si="4"/>
        <v>4700</v>
      </c>
      <c r="O28" s="279">
        <f t="shared" si="5"/>
        <v>7.9971481442827771E-2</v>
      </c>
      <c r="P28" s="280">
        <v>700</v>
      </c>
      <c r="Q28" s="281">
        <v>300</v>
      </c>
      <c r="R28" s="203" t="s">
        <v>509</v>
      </c>
    </row>
    <row r="29" spans="2:18" s="46" customFormat="1" x14ac:dyDescent="0.25">
      <c r="B29" s="52"/>
      <c r="C29" s="205"/>
      <c r="D29" s="185" t="s">
        <v>56</v>
      </c>
      <c r="E29" s="244" t="s">
        <v>528</v>
      </c>
      <c r="F29" s="243">
        <f>SUM(F3:F28)</f>
        <v>672</v>
      </c>
      <c r="G29" s="186">
        <f>SUM(G3:G28)</f>
        <v>7233.347788799997</v>
      </c>
      <c r="H29" s="187">
        <f>SUM(H3:H28)</f>
        <v>1536947.4560000002</v>
      </c>
      <c r="I29" s="188"/>
      <c r="J29" s="187">
        <f>SUM(J3:J28)</f>
        <v>368760</v>
      </c>
      <c r="K29" s="187"/>
      <c r="L29" s="187">
        <f>SUM(L3:L28)</f>
        <v>148920</v>
      </c>
      <c r="M29" s="241">
        <f t="shared" si="3"/>
        <v>9.6893357947039654E-2</v>
      </c>
      <c r="N29" s="187">
        <f>SUM(N3:N28)</f>
        <v>122920</v>
      </c>
      <c r="O29" s="242">
        <f t="shared" si="5"/>
        <v>7.9976709366439122E-2</v>
      </c>
      <c r="P29" s="176"/>
      <c r="Q29" s="15"/>
      <c r="R29" s="177"/>
    </row>
    <row r="30" spans="2:18" s="46" customFormat="1" x14ac:dyDescent="0.25">
      <c r="B30" s="52"/>
      <c r="C30" s="205"/>
      <c r="D30" s="185"/>
      <c r="E30" s="244" t="s">
        <v>511</v>
      </c>
      <c r="F30" s="243"/>
      <c r="G30" s="186"/>
      <c r="H30" s="187"/>
      <c r="I30" s="188"/>
      <c r="J30" s="187"/>
      <c r="K30" s="187"/>
      <c r="L30" s="187"/>
      <c r="M30" s="241"/>
      <c r="N30" s="187"/>
      <c r="O30" s="242"/>
      <c r="P30" s="176"/>
      <c r="Q30" s="15"/>
      <c r="R30" s="177"/>
    </row>
    <row r="31" spans="2:18" x14ac:dyDescent="0.25">
      <c r="B31" s="171" t="s">
        <v>506</v>
      </c>
      <c r="C31" s="450" t="s">
        <v>510</v>
      </c>
      <c r="D31" s="350" t="s">
        <v>137</v>
      </c>
      <c r="E31" s="351" t="s">
        <v>114</v>
      </c>
      <c r="F31" s="340">
        <v>49</v>
      </c>
      <c r="G31" s="341">
        <f t="shared" si="0"/>
        <v>527.4316096</v>
      </c>
      <c r="H31" s="342">
        <f>G31*205+I31</f>
        <v>118123.479968</v>
      </c>
      <c r="I31" s="352">
        <v>10000</v>
      </c>
      <c r="J31" s="344">
        <f t="shared" si="1"/>
        <v>28320</v>
      </c>
      <c r="K31" s="345">
        <v>870</v>
      </c>
      <c r="L31" s="345">
        <f t="shared" si="7"/>
        <v>10440</v>
      </c>
      <c r="M31" s="346">
        <f t="shared" si="3"/>
        <v>8.8382089681308298E-2</v>
      </c>
      <c r="N31" s="345">
        <f t="shared" si="4"/>
        <v>9440</v>
      </c>
      <c r="O31" s="347">
        <f t="shared" si="5"/>
        <v>7.9916372278884124E-2</v>
      </c>
      <c r="P31" s="348">
        <v>700</v>
      </c>
      <c r="Q31" s="349">
        <v>300</v>
      </c>
      <c r="R31" s="316" t="s">
        <v>527</v>
      </c>
    </row>
    <row r="32" spans="2:18" x14ac:dyDescent="0.25">
      <c r="B32" s="171" t="s">
        <v>506</v>
      </c>
      <c r="C32" s="450"/>
      <c r="D32" s="350" t="s">
        <v>138</v>
      </c>
      <c r="E32" s="351" t="s">
        <v>114</v>
      </c>
      <c r="F32" s="340">
        <v>35</v>
      </c>
      <c r="G32" s="341">
        <f t="shared" si="0"/>
        <v>376.73686400000003</v>
      </c>
      <c r="H32" s="342">
        <f t="shared" ref="H32:H35" si="8">G32*210+I32</f>
        <v>89114.741440000013</v>
      </c>
      <c r="I32" s="352">
        <v>10000</v>
      </c>
      <c r="J32" s="344">
        <f t="shared" si="1"/>
        <v>21480</v>
      </c>
      <c r="K32" s="345">
        <v>680</v>
      </c>
      <c r="L32" s="345">
        <f t="shared" si="7"/>
        <v>8160</v>
      </c>
      <c r="M32" s="346">
        <f t="shared" si="3"/>
        <v>9.1567341925062301E-2</v>
      </c>
      <c r="N32" s="345">
        <f t="shared" si="4"/>
        <v>7160</v>
      </c>
      <c r="O32" s="347">
        <f t="shared" si="5"/>
        <v>8.0345853944049764E-2</v>
      </c>
      <c r="P32" s="348">
        <v>700</v>
      </c>
      <c r="Q32" s="349">
        <v>300</v>
      </c>
      <c r="R32" s="316" t="s">
        <v>527</v>
      </c>
    </row>
    <row r="33" spans="2:18" x14ac:dyDescent="0.25">
      <c r="B33" s="171" t="s">
        <v>506</v>
      </c>
      <c r="C33" s="450"/>
      <c r="D33" s="350" t="s">
        <v>139</v>
      </c>
      <c r="E33" s="351" t="s">
        <v>114</v>
      </c>
      <c r="F33" s="340">
        <v>35</v>
      </c>
      <c r="G33" s="341">
        <f t="shared" si="0"/>
        <v>376.73686400000003</v>
      </c>
      <c r="H33" s="342">
        <f t="shared" si="8"/>
        <v>89114.741440000013</v>
      </c>
      <c r="I33" s="352">
        <v>10000</v>
      </c>
      <c r="J33" s="344">
        <f t="shared" si="1"/>
        <v>21300</v>
      </c>
      <c r="K33" s="345">
        <v>675</v>
      </c>
      <c r="L33" s="345">
        <f t="shared" si="7"/>
        <v>8100</v>
      </c>
      <c r="M33" s="346">
        <f t="shared" si="3"/>
        <v>9.0894052646201554E-2</v>
      </c>
      <c r="N33" s="345">
        <f t="shared" si="4"/>
        <v>7100</v>
      </c>
      <c r="O33" s="347">
        <f t="shared" si="5"/>
        <v>7.9672564665189016E-2</v>
      </c>
      <c r="P33" s="348">
        <v>700</v>
      </c>
      <c r="Q33" s="349">
        <v>300</v>
      </c>
      <c r="R33" s="316" t="s">
        <v>527</v>
      </c>
    </row>
    <row r="34" spans="2:18" x14ac:dyDescent="0.25">
      <c r="B34" s="171" t="s">
        <v>506</v>
      </c>
      <c r="C34" s="450"/>
      <c r="D34" s="350" t="s">
        <v>140</v>
      </c>
      <c r="E34" s="351" t="s">
        <v>114</v>
      </c>
      <c r="F34" s="340">
        <v>35</v>
      </c>
      <c r="G34" s="341">
        <f t="shared" si="0"/>
        <v>376.73686400000003</v>
      </c>
      <c r="H34" s="342">
        <f t="shared" si="8"/>
        <v>89114.741440000013</v>
      </c>
      <c r="I34" s="352">
        <v>10000</v>
      </c>
      <c r="J34" s="344">
        <f t="shared" si="1"/>
        <v>21480</v>
      </c>
      <c r="K34" s="345">
        <v>680</v>
      </c>
      <c r="L34" s="345">
        <f t="shared" si="7"/>
        <v>8160</v>
      </c>
      <c r="M34" s="346">
        <f t="shared" si="3"/>
        <v>9.1567341925062301E-2</v>
      </c>
      <c r="N34" s="345">
        <f t="shared" si="4"/>
        <v>7160</v>
      </c>
      <c r="O34" s="347">
        <f t="shared" si="5"/>
        <v>8.0345853944049764E-2</v>
      </c>
      <c r="P34" s="348">
        <v>700</v>
      </c>
      <c r="Q34" s="349">
        <v>300</v>
      </c>
      <c r="R34" s="316" t="s">
        <v>527</v>
      </c>
    </row>
    <row r="35" spans="2:18" x14ac:dyDescent="0.25">
      <c r="B35" s="171" t="s">
        <v>506</v>
      </c>
      <c r="C35" s="450"/>
      <c r="D35" s="350" t="s">
        <v>141</v>
      </c>
      <c r="E35" s="351" t="s">
        <v>114</v>
      </c>
      <c r="F35" s="340">
        <v>35</v>
      </c>
      <c r="G35" s="341">
        <f t="shared" si="0"/>
        <v>376.73686400000003</v>
      </c>
      <c r="H35" s="342">
        <f t="shared" si="8"/>
        <v>89114.741440000013</v>
      </c>
      <c r="I35" s="352">
        <v>10000</v>
      </c>
      <c r="J35" s="344">
        <f t="shared" si="1"/>
        <v>21480</v>
      </c>
      <c r="K35" s="345">
        <v>680</v>
      </c>
      <c r="L35" s="345">
        <f t="shared" si="7"/>
        <v>8160</v>
      </c>
      <c r="M35" s="346">
        <f t="shared" si="3"/>
        <v>9.1567341925062301E-2</v>
      </c>
      <c r="N35" s="345">
        <f t="shared" si="4"/>
        <v>7160</v>
      </c>
      <c r="O35" s="347">
        <f t="shared" si="5"/>
        <v>8.0345853944049764E-2</v>
      </c>
      <c r="P35" s="348">
        <v>700</v>
      </c>
      <c r="Q35" s="349">
        <v>300</v>
      </c>
      <c r="R35" s="316" t="s">
        <v>527</v>
      </c>
    </row>
    <row r="36" spans="2:18" x14ac:dyDescent="0.25">
      <c r="B36" s="171" t="s">
        <v>506</v>
      </c>
      <c r="C36" s="450"/>
      <c r="D36" s="350" t="s">
        <v>142</v>
      </c>
      <c r="E36" s="351" t="s">
        <v>114</v>
      </c>
      <c r="F36" s="340">
        <v>40</v>
      </c>
      <c r="G36" s="341">
        <f t="shared" si="0"/>
        <v>430.55641600000001</v>
      </c>
      <c r="H36" s="342">
        <f>G36*205+I36</f>
        <v>98264.06528000001</v>
      </c>
      <c r="I36" s="352">
        <v>10000</v>
      </c>
      <c r="J36" s="344">
        <f t="shared" si="1"/>
        <v>23640</v>
      </c>
      <c r="K36" s="345">
        <v>740</v>
      </c>
      <c r="L36" s="345">
        <f t="shared" si="7"/>
        <v>8880</v>
      </c>
      <c r="M36" s="346">
        <f t="shared" si="3"/>
        <v>9.0368742374913463E-2</v>
      </c>
      <c r="N36" s="345">
        <f t="shared" si="4"/>
        <v>7880</v>
      </c>
      <c r="O36" s="347">
        <f t="shared" si="5"/>
        <v>8.0192082197558343E-2</v>
      </c>
      <c r="P36" s="348">
        <v>700</v>
      </c>
      <c r="Q36" s="349">
        <v>300</v>
      </c>
      <c r="R36" s="316" t="s">
        <v>527</v>
      </c>
    </row>
    <row r="37" spans="2:18" x14ac:dyDescent="0.25">
      <c r="B37" s="171" t="s">
        <v>506</v>
      </c>
      <c r="C37" s="450"/>
      <c r="D37" s="148" t="s">
        <v>192</v>
      </c>
      <c r="E37" s="107" t="s">
        <v>39</v>
      </c>
      <c r="F37" s="164">
        <v>23</v>
      </c>
      <c r="G37" s="109">
        <f t="shared" si="0"/>
        <v>247.56993920000002</v>
      </c>
      <c r="H37" s="110">
        <f t="shared" ref="H37:H102" si="9">G37*220</f>
        <v>54465.386624000006</v>
      </c>
      <c r="I37" s="111" t="s">
        <v>40</v>
      </c>
      <c r="J37" s="110">
        <f t="shared" si="1"/>
        <v>13020</v>
      </c>
      <c r="K37" s="110">
        <v>445</v>
      </c>
      <c r="L37" s="110">
        <f t="shared" si="7"/>
        <v>5340</v>
      </c>
      <c r="M37" s="112">
        <f t="shared" si="3"/>
        <v>9.8043919835996265E-2</v>
      </c>
      <c r="N37" s="110">
        <f t="shared" si="4"/>
        <v>4340</v>
      </c>
      <c r="O37" s="113">
        <f t="shared" si="5"/>
        <v>7.9683635222513816E-2</v>
      </c>
      <c r="P37" s="114">
        <v>700</v>
      </c>
      <c r="Q37" s="115">
        <v>300</v>
      </c>
      <c r="R37" s="238" t="s">
        <v>508</v>
      </c>
    </row>
    <row r="38" spans="2:18" x14ac:dyDescent="0.25">
      <c r="B38" s="171" t="s">
        <v>506</v>
      </c>
      <c r="C38" s="450"/>
      <c r="D38" s="148" t="s">
        <v>193</v>
      </c>
      <c r="E38" s="107" t="s">
        <v>39</v>
      </c>
      <c r="F38" s="164">
        <v>23</v>
      </c>
      <c r="G38" s="109">
        <f t="shared" si="0"/>
        <v>247.56993920000002</v>
      </c>
      <c r="H38" s="110">
        <f t="shared" si="9"/>
        <v>54465.386624000006</v>
      </c>
      <c r="I38" s="111" t="s">
        <v>40</v>
      </c>
      <c r="J38" s="110">
        <f t="shared" si="1"/>
        <v>13020</v>
      </c>
      <c r="K38" s="110">
        <v>445</v>
      </c>
      <c r="L38" s="110">
        <f t="shared" si="7"/>
        <v>5340</v>
      </c>
      <c r="M38" s="112">
        <f t="shared" si="3"/>
        <v>9.8043919835996265E-2</v>
      </c>
      <c r="N38" s="110">
        <f t="shared" si="4"/>
        <v>4340</v>
      </c>
      <c r="O38" s="113">
        <f t="shared" si="5"/>
        <v>7.9683635222513816E-2</v>
      </c>
      <c r="P38" s="114">
        <v>700</v>
      </c>
      <c r="Q38" s="115">
        <v>300</v>
      </c>
      <c r="R38" s="238" t="s">
        <v>508</v>
      </c>
    </row>
    <row r="39" spans="2:18" x14ac:dyDescent="0.25">
      <c r="B39" s="171" t="s">
        <v>506</v>
      </c>
      <c r="C39" s="450"/>
      <c r="D39" s="148" t="s">
        <v>194</v>
      </c>
      <c r="E39" s="107" t="s">
        <v>39</v>
      </c>
      <c r="F39" s="164">
        <v>23</v>
      </c>
      <c r="G39" s="109">
        <f t="shared" si="0"/>
        <v>247.56993920000002</v>
      </c>
      <c r="H39" s="110">
        <f t="shared" si="9"/>
        <v>54465.386624000006</v>
      </c>
      <c r="I39" s="111" t="s">
        <v>40</v>
      </c>
      <c r="J39" s="110">
        <f t="shared" si="1"/>
        <v>13020</v>
      </c>
      <c r="K39" s="110">
        <v>445</v>
      </c>
      <c r="L39" s="110">
        <f t="shared" si="7"/>
        <v>5340</v>
      </c>
      <c r="M39" s="112">
        <f t="shared" si="3"/>
        <v>9.8043919835996265E-2</v>
      </c>
      <c r="N39" s="110">
        <f t="shared" si="4"/>
        <v>4340</v>
      </c>
      <c r="O39" s="113">
        <f t="shared" si="5"/>
        <v>7.9683635222513816E-2</v>
      </c>
      <c r="P39" s="114">
        <v>700</v>
      </c>
      <c r="Q39" s="115">
        <v>300</v>
      </c>
      <c r="R39" s="238" t="s">
        <v>508</v>
      </c>
    </row>
    <row r="40" spans="2:18" x14ac:dyDescent="0.25">
      <c r="B40" s="171" t="s">
        <v>506</v>
      </c>
      <c r="C40" s="450"/>
      <c r="D40" s="148" t="s">
        <v>209</v>
      </c>
      <c r="E40" s="107" t="s">
        <v>39</v>
      </c>
      <c r="F40" s="164">
        <v>24</v>
      </c>
      <c r="G40" s="109">
        <f t="shared" si="0"/>
        <v>258.33384960000001</v>
      </c>
      <c r="H40" s="110">
        <f t="shared" si="9"/>
        <v>56833.446911999999</v>
      </c>
      <c r="I40" s="111" t="s">
        <v>40</v>
      </c>
      <c r="J40" s="110">
        <f t="shared" si="1"/>
        <v>13560</v>
      </c>
      <c r="K40" s="110">
        <v>460</v>
      </c>
      <c r="L40" s="110">
        <f t="shared" si="7"/>
        <v>5520</v>
      </c>
      <c r="M40" s="112">
        <f t="shared" si="3"/>
        <v>9.7125905605322152E-2</v>
      </c>
      <c r="N40" s="110">
        <f t="shared" si="4"/>
        <v>4520</v>
      </c>
      <c r="O40" s="113">
        <f t="shared" si="5"/>
        <v>7.9530632850734806E-2</v>
      </c>
      <c r="P40" s="114">
        <v>700</v>
      </c>
      <c r="Q40" s="115">
        <v>300</v>
      </c>
      <c r="R40" s="238" t="s">
        <v>508</v>
      </c>
    </row>
    <row r="41" spans="2:18" x14ac:dyDescent="0.25">
      <c r="B41" s="171" t="s">
        <v>506</v>
      </c>
      <c r="C41" s="450"/>
      <c r="D41" s="148" t="s">
        <v>210</v>
      </c>
      <c r="E41" s="107" t="s">
        <v>39</v>
      </c>
      <c r="F41" s="164">
        <v>24</v>
      </c>
      <c r="G41" s="109">
        <f t="shared" si="0"/>
        <v>258.33384960000001</v>
      </c>
      <c r="H41" s="110">
        <f t="shared" si="9"/>
        <v>56833.446911999999</v>
      </c>
      <c r="I41" s="111" t="s">
        <v>40</v>
      </c>
      <c r="J41" s="110">
        <f t="shared" si="1"/>
        <v>13560</v>
      </c>
      <c r="K41" s="110">
        <v>460</v>
      </c>
      <c r="L41" s="110">
        <f t="shared" si="7"/>
        <v>5520</v>
      </c>
      <c r="M41" s="112">
        <f t="shared" si="3"/>
        <v>9.7125905605322152E-2</v>
      </c>
      <c r="N41" s="110">
        <f t="shared" si="4"/>
        <v>4520</v>
      </c>
      <c r="O41" s="113">
        <f t="shared" si="5"/>
        <v>7.9530632850734806E-2</v>
      </c>
      <c r="P41" s="114">
        <v>700</v>
      </c>
      <c r="Q41" s="115">
        <v>300</v>
      </c>
      <c r="R41" s="238" t="s">
        <v>508</v>
      </c>
    </row>
    <row r="42" spans="2:18" x14ac:dyDescent="0.25">
      <c r="B42" s="171" t="s">
        <v>506</v>
      </c>
      <c r="C42" s="450"/>
      <c r="D42" s="148" t="s">
        <v>211</v>
      </c>
      <c r="E42" s="107" t="s">
        <v>39</v>
      </c>
      <c r="F42" s="164">
        <v>24</v>
      </c>
      <c r="G42" s="109">
        <f t="shared" si="0"/>
        <v>258.33384960000001</v>
      </c>
      <c r="H42" s="110">
        <f t="shared" si="9"/>
        <v>56833.446911999999</v>
      </c>
      <c r="I42" s="111" t="s">
        <v>40</v>
      </c>
      <c r="J42" s="110">
        <f t="shared" si="1"/>
        <v>13560</v>
      </c>
      <c r="K42" s="110">
        <v>460</v>
      </c>
      <c r="L42" s="110">
        <f t="shared" si="7"/>
        <v>5520</v>
      </c>
      <c r="M42" s="112">
        <f t="shared" si="3"/>
        <v>9.7125905605322152E-2</v>
      </c>
      <c r="N42" s="110">
        <f t="shared" si="4"/>
        <v>4520</v>
      </c>
      <c r="O42" s="113">
        <f t="shared" si="5"/>
        <v>7.9530632850734806E-2</v>
      </c>
      <c r="P42" s="114">
        <v>700</v>
      </c>
      <c r="Q42" s="115">
        <v>300</v>
      </c>
      <c r="R42" s="238" t="s">
        <v>508</v>
      </c>
    </row>
    <row r="43" spans="2:18" x14ac:dyDescent="0.25">
      <c r="B43" s="171" t="s">
        <v>506</v>
      </c>
      <c r="C43" s="450"/>
      <c r="D43" s="148" t="s">
        <v>212</v>
      </c>
      <c r="E43" s="107" t="s">
        <v>39</v>
      </c>
      <c r="F43" s="164">
        <v>24</v>
      </c>
      <c r="G43" s="109">
        <f t="shared" si="0"/>
        <v>258.33384960000001</v>
      </c>
      <c r="H43" s="110">
        <f t="shared" si="9"/>
        <v>56833.446911999999</v>
      </c>
      <c r="I43" s="111" t="s">
        <v>40</v>
      </c>
      <c r="J43" s="110">
        <f t="shared" si="1"/>
        <v>13560</v>
      </c>
      <c r="K43" s="110">
        <v>460</v>
      </c>
      <c r="L43" s="110">
        <f t="shared" si="7"/>
        <v>5520</v>
      </c>
      <c r="M43" s="112">
        <f t="shared" si="3"/>
        <v>9.7125905605322152E-2</v>
      </c>
      <c r="N43" s="110">
        <f t="shared" si="4"/>
        <v>4520</v>
      </c>
      <c r="O43" s="113">
        <f t="shared" si="5"/>
        <v>7.9530632850734806E-2</v>
      </c>
      <c r="P43" s="114">
        <v>700</v>
      </c>
      <c r="Q43" s="115">
        <v>300</v>
      </c>
      <c r="R43" s="238" t="s">
        <v>508</v>
      </c>
    </row>
    <row r="44" spans="2:18" x14ac:dyDescent="0.25">
      <c r="B44" s="171" t="s">
        <v>506</v>
      </c>
      <c r="C44" s="450"/>
      <c r="D44" s="148" t="s">
        <v>213</v>
      </c>
      <c r="E44" s="107" t="s">
        <v>39</v>
      </c>
      <c r="F44" s="164">
        <v>24</v>
      </c>
      <c r="G44" s="109">
        <f t="shared" si="0"/>
        <v>258.33384960000001</v>
      </c>
      <c r="H44" s="110">
        <f t="shared" si="9"/>
        <v>56833.446911999999</v>
      </c>
      <c r="I44" s="111" t="s">
        <v>40</v>
      </c>
      <c r="J44" s="110">
        <f t="shared" si="1"/>
        <v>13560</v>
      </c>
      <c r="K44" s="110">
        <v>460</v>
      </c>
      <c r="L44" s="110">
        <f t="shared" si="7"/>
        <v>5520</v>
      </c>
      <c r="M44" s="112">
        <f t="shared" si="3"/>
        <v>9.7125905605322152E-2</v>
      </c>
      <c r="N44" s="110">
        <f t="shared" si="4"/>
        <v>4520</v>
      </c>
      <c r="O44" s="113">
        <f t="shared" si="5"/>
        <v>7.9530632850734806E-2</v>
      </c>
      <c r="P44" s="114">
        <v>700</v>
      </c>
      <c r="Q44" s="115">
        <v>300</v>
      </c>
      <c r="R44" s="238" t="s">
        <v>508</v>
      </c>
    </row>
    <row r="45" spans="2:18" x14ac:dyDescent="0.25">
      <c r="B45" s="171" t="s">
        <v>506</v>
      </c>
      <c r="C45" s="450"/>
      <c r="D45" s="148" t="s">
        <v>214</v>
      </c>
      <c r="E45" s="107" t="s">
        <v>39</v>
      </c>
      <c r="F45" s="164">
        <v>24</v>
      </c>
      <c r="G45" s="109">
        <f t="shared" si="0"/>
        <v>258.33384960000001</v>
      </c>
      <c r="H45" s="110">
        <f t="shared" si="9"/>
        <v>56833.446911999999</v>
      </c>
      <c r="I45" s="111" t="s">
        <v>40</v>
      </c>
      <c r="J45" s="110">
        <f t="shared" si="1"/>
        <v>13560</v>
      </c>
      <c r="K45" s="110">
        <v>460</v>
      </c>
      <c r="L45" s="110">
        <f t="shared" si="7"/>
        <v>5520</v>
      </c>
      <c r="M45" s="112">
        <f t="shared" si="3"/>
        <v>9.7125905605322152E-2</v>
      </c>
      <c r="N45" s="110">
        <f t="shared" si="4"/>
        <v>4520</v>
      </c>
      <c r="O45" s="113">
        <f t="shared" si="5"/>
        <v>7.9530632850734806E-2</v>
      </c>
      <c r="P45" s="114">
        <v>700</v>
      </c>
      <c r="Q45" s="115">
        <v>300</v>
      </c>
      <c r="R45" s="238" t="s">
        <v>508</v>
      </c>
    </row>
    <row r="46" spans="2:18" x14ac:dyDescent="0.25">
      <c r="B46" s="171" t="s">
        <v>506</v>
      </c>
      <c r="C46" s="450"/>
      <c r="D46" s="148" t="s">
        <v>215</v>
      </c>
      <c r="E46" s="107" t="s">
        <v>39</v>
      </c>
      <c r="F46" s="164">
        <v>24</v>
      </c>
      <c r="G46" s="109">
        <f t="shared" si="0"/>
        <v>258.33384960000001</v>
      </c>
      <c r="H46" s="110">
        <f t="shared" si="9"/>
        <v>56833.446911999999</v>
      </c>
      <c r="I46" s="111" t="s">
        <v>40</v>
      </c>
      <c r="J46" s="110">
        <f t="shared" si="1"/>
        <v>13560</v>
      </c>
      <c r="K46" s="110">
        <v>460</v>
      </c>
      <c r="L46" s="110">
        <f t="shared" si="7"/>
        <v>5520</v>
      </c>
      <c r="M46" s="112">
        <f t="shared" si="3"/>
        <v>9.7125905605322152E-2</v>
      </c>
      <c r="N46" s="110">
        <f t="shared" si="4"/>
        <v>4520</v>
      </c>
      <c r="O46" s="113">
        <f t="shared" si="5"/>
        <v>7.9530632850734806E-2</v>
      </c>
      <c r="P46" s="114">
        <v>700</v>
      </c>
      <c r="Q46" s="115">
        <v>300</v>
      </c>
      <c r="R46" s="238" t="s">
        <v>508</v>
      </c>
    </row>
    <row r="47" spans="2:18" x14ac:dyDescent="0.25">
      <c r="B47" s="171" t="s">
        <v>506</v>
      </c>
      <c r="C47" s="450"/>
      <c r="D47" s="148" t="s">
        <v>223</v>
      </c>
      <c r="E47" s="107" t="s">
        <v>39</v>
      </c>
      <c r="F47" s="164">
        <v>24</v>
      </c>
      <c r="G47" s="109">
        <f t="shared" si="0"/>
        <v>258.33384960000001</v>
      </c>
      <c r="H47" s="110">
        <f t="shared" si="9"/>
        <v>56833.446911999999</v>
      </c>
      <c r="I47" s="111" t="s">
        <v>40</v>
      </c>
      <c r="J47" s="110">
        <f t="shared" si="1"/>
        <v>13560</v>
      </c>
      <c r="K47" s="110">
        <v>460</v>
      </c>
      <c r="L47" s="110">
        <f t="shared" si="7"/>
        <v>5520</v>
      </c>
      <c r="M47" s="112">
        <f t="shared" si="3"/>
        <v>9.7125905605322152E-2</v>
      </c>
      <c r="N47" s="110">
        <f t="shared" si="4"/>
        <v>4520</v>
      </c>
      <c r="O47" s="113">
        <f t="shared" si="5"/>
        <v>7.9530632850734806E-2</v>
      </c>
      <c r="P47" s="114">
        <v>700</v>
      </c>
      <c r="Q47" s="115">
        <v>300</v>
      </c>
      <c r="R47" s="238" t="s">
        <v>508</v>
      </c>
    </row>
    <row r="48" spans="2:18" x14ac:dyDescent="0.25">
      <c r="B48" s="171" t="s">
        <v>506</v>
      </c>
      <c r="C48" s="450"/>
      <c r="D48" s="148" t="s">
        <v>224</v>
      </c>
      <c r="E48" s="107" t="s">
        <v>39</v>
      </c>
      <c r="F48" s="164">
        <v>24</v>
      </c>
      <c r="G48" s="109">
        <f t="shared" si="0"/>
        <v>258.33384960000001</v>
      </c>
      <c r="H48" s="110">
        <f t="shared" si="9"/>
        <v>56833.446911999999</v>
      </c>
      <c r="I48" s="111" t="s">
        <v>40</v>
      </c>
      <c r="J48" s="110">
        <f t="shared" si="1"/>
        <v>13560</v>
      </c>
      <c r="K48" s="110">
        <v>460</v>
      </c>
      <c r="L48" s="110">
        <f t="shared" si="7"/>
        <v>5520</v>
      </c>
      <c r="M48" s="112">
        <f t="shared" si="3"/>
        <v>9.7125905605322152E-2</v>
      </c>
      <c r="N48" s="110">
        <f t="shared" si="4"/>
        <v>4520</v>
      </c>
      <c r="O48" s="113">
        <f t="shared" si="5"/>
        <v>7.9530632850734806E-2</v>
      </c>
      <c r="P48" s="114">
        <v>700</v>
      </c>
      <c r="Q48" s="115">
        <v>300</v>
      </c>
      <c r="R48" s="238" t="s">
        <v>508</v>
      </c>
    </row>
    <row r="49" spans="2:18" x14ac:dyDescent="0.25">
      <c r="B49" s="171" t="s">
        <v>506</v>
      </c>
      <c r="C49" s="450"/>
      <c r="D49" s="148" t="s">
        <v>225</v>
      </c>
      <c r="E49" s="107" t="s">
        <v>39</v>
      </c>
      <c r="F49" s="164">
        <v>24</v>
      </c>
      <c r="G49" s="109">
        <f t="shared" si="0"/>
        <v>258.33384960000001</v>
      </c>
      <c r="H49" s="110">
        <f t="shared" si="9"/>
        <v>56833.446911999999</v>
      </c>
      <c r="I49" s="111" t="s">
        <v>40</v>
      </c>
      <c r="J49" s="110">
        <f t="shared" si="1"/>
        <v>13560</v>
      </c>
      <c r="K49" s="110">
        <v>460</v>
      </c>
      <c r="L49" s="110">
        <f t="shared" si="7"/>
        <v>5520</v>
      </c>
      <c r="M49" s="112">
        <f t="shared" si="3"/>
        <v>9.7125905605322152E-2</v>
      </c>
      <c r="N49" s="110">
        <f t="shared" si="4"/>
        <v>4520</v>
      </c>
      <c r="O49" s="113">
        <f t="shared" si="5"/>
        <v>7.9530632850734806E-2</v>
      </c>
      <c r="P49" s="114">
        <v>700</v>
      </c>
      <c r="Q49" s="115">
        <v>300</v>
      </c>
      <c r="R49" s="238" t="s">
        <v>508</v>
      </c>
    </row>
    <row r="50" spans="2:18" x14ac:dyDescent="0.25">
      <c r="B50" s="171" t="s">
        <v>506</v>
      </c>
      <c r="C50" s="450"/>
      <c r="D50" s="148" t="s">
        <v>226</v>
      </c>
      <c r="E50" s="107" t="s">
        <v>39</v>
      </c>
      <c r="F50" s="164">
        <v>24</v>
      </c>
      <c r="G50" s="109">
        <f t="shared" si="0"/>
        <v>258.33384960000001</v>
      </c>
      <c r="H50" s="110">
        <f t="shared" si="9"/>
        <v>56833.446911999999</v>
      </c>
      <c r="I50" s="111" t="s">
        <v>40</v>
      </c>
      <c r="J50" s="110">
        <f t="shared" si="1"/>
        <v>13560</v>
      </c>
      <c r="K50" s="110">
        <v>460</v>
      </c>
      <c r="L50" s="110">
        <f t="shared" si="7"/>
        <v>5520</v>
      </c>
      <c r="M50" s="112">
        <f t="shared" si="3"/>
        <v>9.7125905605322152E-2</v>
      </c>
      <c r="N50" s="110">
        <f t="shared" si="4"/>
        <v>4520</v>
      </c>
      <c r="O50" s="113">
        <f t="shared" si="5"/>
        <v>7.9530632850734806E-2</v>
      </c>
      <c r="P50" s="114">
        <v>700</v>
      </c>
      <c r="Q50" s="115">
        <v>300</v>
      </c>
      <c r="R50" s="238" t="s">
        <v>508</v>
      </c>
    </row>
    <row r="51" spans="2:18" x14ac:dyDescent="0.25">
      <c r="B51" s="171" t="s">
        <v>506</v>
      </c>
      <c r="C51" s="450"/>
      <c r="D51" s="148" t="s">
        <v>227</v>
      </c>
      <c r="E51" s="107" t="s">
        <v>39</v>
      </c>
      <c r="F51" s="164">
        <v>24</v>
      </c>
      <c r="G51" s="109">
        <f t="shared" si="0"/>
        <v>258.33384960000001</v>
      </c>
      <c r="H51" s="110">
        <f t="shared" si="9"/>
        <v>56833.446911999999</v>
      </c>
      <c r="I51" s="111" t="s">
        <v>40</v>
      </c>
      <c r="J51" s="110">
        <f t="shared" si="1"/>
        <v>13560</v>
      </c>
      <c r="K51" s="110">
        <v>460</v>
      </c>
      <c r="L51" s="110">
        <f t="shared" si="7"/>
        <v>5520</v>
      </c>
      <c r="M51" s="112">
        <f t="shared" si="3"/>
        <v>9.7125905605322152E-2</v>
      </c>
      <c r="N51" s="110">
        <f t="shared" si="4"/>
        <v>4520</v>
      </c>
      <c r="O51" s="113">
        <f t="shared" si="5"/>
        <v>7.9530632850734806E-2</v>
      </c>
      <c r="P51" s="114">
        <v>700</v>
      </c>
      <c r="Q51" s="115">
        <v>300</v>
      </c>
      <c r="R51" s="238" t="s">
        <v>508</v>
      </c>
    </row>
    <row r="52" spans="2:18" x14ac:dyDescent="0.25">
      <c r="B52" s="171" t="s">
        <v>506</v>
      </c>
      <c r="C52" s="450"/>
      <c r="D52" s="148" t="s">
        <v>228</v>
      </c>
      <c r="E52" s="107" t="s">
        <v>39</v>
      </c>
      <c r="F52" s="164">
        <v>24</v>
      </c>
      <c r="G52" s="109">
        <f t="shared" si="0"/>
        <v>258.33384960000001</v>
      </c>
      <c r="H52" s="110">
        <f t="shared" si="9"/>
        <v>56833.446911999999</v>
      </c>
      <c r="I52" s="111" t="s">
        <v>40</v>
      </c>
      <c r="J52" s="110">
        <f t="shared" si="1"/>
        <v>13560</v>
      </c>
      <c r="K52" s="110">
        <v>460</v>
      </c>
      <c r="L52" s="110">
        <f t="shared" si="7"/>
        <v>5520</v>
      </c>
      <c r="M52" s="112">
        <f t="shared" si="3"/>
        <v>9.7125905605322152E-2</v>
      </c>
      <c r="N52" s="110">
        <f t="shared" si="4"/>
        <v>4520</v>
      </c>
      <c r="O52" s="113">
        <f t="shared" si="5"/>
        <v>7.9530632850734806E-2</v>
      </c>
      <c r="P52" s="114">
        <v>700</v>
      </c>
      <c r="Q52" s="115">
        <v>300</v>
      </c>
      <c r="R52" s="238" t="s">
        <v>508</v>
      </c>
    </row>
    <row r="53" spans="2:18" x14ac:dyDescent="0.25">
      <c r="B53" s="171" t="s">
        <v>506</v>
      </c>
      <c r="C53" s="450"/>
      <c r="D53" s="148" t="s">
        <v>229</v>
      </c>
      <c r="E53" s="107" t="s">
        <v>39</v>
      </c>
      <c r="F53" s="164">
        <v>24</v>
      </c>
      <c r="G53" s="109">
        <f t="shared" si="0"/>
        <v>258.33384960000001</v>
      </c>
      <c r="H53" s="110">
        <f t="shared" si="9"/>
        <v>56833.446911999999</v>
      </c>
      <c r="I53" s="111" t="s">
        <v>40</v>
      </c>
      <c r="J53" s="110">
        <f t="shared" si="1"/>
        <v>13560</v>
      </c>
      <c r="K53" s="110">
        <v>460</v>
      </c>
      <c r="L53" s="110">
        <f t="shared" si="7"/>
        <v>5520</v>
      </c>
      <c r="M53" s="112">
        <f t="shared" si="3"/>
        <v>9.7125905605322152E-2</v>
      </c>
      <c r="N53" s="110">
        <f t="shared" si="4"/>
        <v>4520</v>
      </c>
      <c r="O53" s="113">
        <f t="shared" si="5"/>
        <v>7.9530632850734806E-2</v>
      </c>
      <c r="P53" s="114">
        <v>700</v>
      </c>
      <c r="Q53" s="115">
        <v>300</v>
      </c>
      <c r="R53" s="238" t="s">
        <v>508</v>
      </c>
    </row>
    <row r="54" spans="2:18" x14ac:dyDescent="0.25">
      <c r="B54" s="171" t="s">
        <v>506</v>
      </c>
      <c r="C54" s="450"/>
      <c r="D54" s="148" t="s">
        <v>230</v>
      </c>
      <c r="E54" s="107" t="s">
        <v>39</v>
      </c>
      <c r="F54" s="164">
        <v>24</v>
      </c>
      <c r="G54" s="109">
        <f t="shared" si="0"/>
        <v>258.33384960000001</v>
      </c>
      <c r="H54" s="110">
        <f t="shared" si="9"/>
        <v>56833.446911999999</v>
      </c>
      <c r="I54" s="111" t="s">
        <v>40</v>
      </c>
      <c r="J54" s="110">
        <f t="shared" si="1"/>
        <v>13560</v>
      </c>
      <c r="K54" s="110">
        <v>460</v>
      </c>
      <c r="L54" s="110">
        <f t="shared" si="7"/>
        <v>5520</v>
      </c>
      <c r="M54" s="112">
        <f t="shared" si="3"/>
        <v>9.7125905605322152E-2</v>
      </c>
      <c r="N54" s="110">
        <f t="shared" si="4"/>
        <v>4520</v>
      </c>
      <c r="O54" s="113">
        <f t="shared" si="5"/>
        <v>7.9530632850734806E-2</v>
      </c>
      <c r="P54" s="114">
        <v>700</v>
      </c>
      <c r="Q54" s="115">
        <v>300</v>
      </c>
      <c r="R54" s="238" t="s">
        <v>508</v>
      </c>
    </row>
    <row r="55" spans="2:18" x14ac:dyDescent="0.25">
      <c r="B55" s="171" t="s">
        <v>506</v>
      </c>
      <c r="C55" s="450"/>
      <c r="D55" s="148" t="s">
        <v>231</v>
      </c>
      <c r="E55" s="107" t="s">
        <v>39</v>
      </c>
      <c r="F55" s="164">
        <v>24</v>
      </c>
      <c r="G55" s="109">
        <f t="shared" si="0"/>
        <v>258.33384960000001</v>
      </c>
      <c r="H55" s="110">
        <f t="shared" si="9"/>
        <v>56833.446911999999</v>
      </c>
      <c r="I55" s="111" t="s">
        <v>40</v>
      </c>
      <c r="J55" s="110">
        <f t="shared" si="1"/>
        <v>13560</v>
      </c>
      <c r="K55" s="110">
        <v>460</v>
      </c>
      <c r="L55" s="110">
        <f t="shared" si="7"/>
        <v>5520</v>
      </c>
      <c r="M55" s="112">
        <f t="shared" si="3"/>
        <v>9.7125905605322152E-2</v>
      </c>
      <c r="N55" s="110">
        <f t="shared" si="4"/>
        <v>4520</v>
      </c>
      <c r="O55" s="113">
        <f t="shared" si="5"/>
        <v>7.9530632850734806E-2</v>
      </c>
      <c r="P55" s="114">
        <v>700</v>
      </c>
      <c r="Q55" s="115">
        <v>300</v>
      </c>
      <c r="R55" s="238" t="s">
        <v>508</v>
      </c>
    </row>
    <row r="56" spans="2:18" x14ac:dyDescent="0.25">
      <c r="B56" s="171" t="s">
        <v>506</v>
      </c>
      <c r="C56" s="450"/>
      <c r="D56" s="148" t="s">
        <v>232</v>
      </c>
      <c r="E56" s="107" t="s">
        <v>39</v>
      </c>
      <c r="F56" s="164">
        <v>24</v>
      </c>
      <c r="G56" s="109">
        <f t="shared" si="0"/>
        <v>258.33384960000001</v>
      </c>
      <c r="H56" s="110">
        <f t="shared" si="9"/>
        <v>56833.446911999999</v>
      </c>
      <c r="I56" s="111" t="s">
        <v>40</v>
      </c>
      <c r="J56" s="110">
        <f t="shared" si="1"/>
        <v>13560</v>
      </c>
      <c r="K56" s="110">
        <v>460</v>
      </c>
      <c r="L56" s="110">
        <f t="shared" si="7"/>
        <v>5520</v>
      </c>
      <c r="M56" s="112">
        <f t="shared" si="3"/>
        <v>9.7125905605322152E-2</v>
      </c>
      <c r="N56" s="110">
        <f t="shared" si="4"/>
        <v>4520</v>
      </c>
      <c r="O56" s="113">
        <f t="shared" si="5"/>
        <v>7.9530632850734806E-2</v>
      </c>
      <c r="P56" s="114">
        <v>700</v>
      </c>
      <c r="Q56" s="115">
        <v>300</v>
      </c>
      <c r="R56" s="238" t="s">
        <v>508</v>
      </c>
    </row>
    <row r="57" spans="2:18" x14ac:dyDescent="0.25">
      <c r="B57" s="171" t="s">
        <v>506</v>
      </c>
      <c r="C57" s="450"/>
      <c r="D57" s="148" t="s">
        <v>233</v>
      </c>
      <c r="E57" s="107" t="s">
        <v>39</v>
      </c>
      <c r="F57" s="164">
        <v>24</v>
      </c>
      <c r="G57" s="109">
        <f t="shared" si="0"/>
        <v>258.33384960000001</v>
      </c>
      <c r="H57" s="110">
        <f t="shared" si="9"/>
        <v>56833.446911999999</v>
      </c>
      <c r="I57" s="111" t="s">
        <v>40</v>
      </c>
      <c r="J57" s="110">
        <f t="shared" si="1"/>
        <v>13560</v>
      </c>
      <c r="K57" s="110">
        <v>460</v>
      </c>
      <c r="L57" s="110">
        <f t="shared" si="7"/>
        <v>5520</v>
      </c>
      <c r="M57" s="112">
        <f t="shared" si="3"/>
        <v>9.7125905605322152E-2</v>
      </c>
      <c r="N57" s="110">
        <f t="shared" si="4"/>
        <v>4520</v>
      </c>
      <c r="O57" s="113">
        <f t="shared" si="5"/>
        <v>7.9530632850734806E-2</v>
      </c>
      <c r="P57" s="114">
        <v>700</v>
      </c>
      <c r="Q57" s="115">
        <v>300</v>
      </c>
      <c r="R57" s="238" t="s">
        <v>508</v>
      </c>
    </row>
    <row r="58" spans="2:18" x14ac:dyDescent="0.25">
      <c r="B58" s="171" t="s">
        <v>506</v>
      </c>
      <c r="C58" s="450"/>
      <c r="D58" s="148" t="s">
        <v>234</v>
      </c>
      <c r="E58" s="107" t="s">
        <v>39</v>
      </c>
      <c r="F58" s="164">
        <v>24</v>
      </c>
      <c r="G58" s="109">
        <f t="shared" si="0"/>
        <v>258.33384960000001</v>
      </c>
      <c r="H58" s="110">
        <f t="shared" si="9"/>
        <v>56833.446911999999</v>
      </c>
      <c r="I58" s="111" t="s">
        <v>40</v>
      </c>
      <c r="J58" s="110">
        <f t="shared" si="1"/>
        <v>13560</v>
      </c>
      <c r="K58" s="110">
        <v>460</v>
      </c>
      <c r="L58" s="110">
        <f t="shared" si="7"/>
        <v>5520</v>
      </c>
      <c r="M58" s="112">
        <f t="shared" si="3"/>
        <v>9.7125905605322152E-2</v>
      </c>
      <c r="N58" s="110">
        <f t="shared" si="4"/>
        <v>4520</v>
      </c>
      <c r="O58" s="113">
        <f t="shared" si="5"/>
        <v>7.9530632850734806E-2</v>
      </c>
      <c r="P58" s="114">
        <v>700</v>
      </c>
      <c r="Q58" s="115">
        <v>300</v>
      </c>
      <c r="R58" s="238" t="s">
        <v>508</v>
      </c>
    </row>
    <row r="59" spans="2:18" x14ac:dyDescent="0.25">
      <c r="B59" s="171" t="s">
        <v>506</v>
      </c>
      <c r="C59" s="450"/>
      <c r="D59" s="148" t="s">
        <v>235</v>
      </c>
      <c r="E59" s="107" t="s">
        <v>39</v>
      </c>
      <c r="F59" s="164">
        <v>24</v>
      </c>
      <c r="G59" s="109">
        <f t="shared" si="0"/>
        <v>258.33384960000001</v>
      </c>
      <c r="H59" s="110">
        <f t="shared" si="9"/>
        <v>56833.446911999999</v>
      </c>
      <c r="I59" s="111" t="s">
        <v>40</v>
      </c>
      <c r="J59" s="110">
        <f t="shared" si="1"/>
        <v>13560</v>
      </c>
      <c r="K59" s="110">
        <v>460</v>
      </c>
      <c r="L59" s="110">
        <f t="shared" si="7"/>
        <v>5520</v>
      </c>
      <c r="M59" s="112">
        <f t="shared" si="3"/>
        <v>9.7125905605322152E-2</v>
      </c>
      <c r="N59" s="110">
        <f t="shared" si="4"/>
        <v>4520</v>
      </c>
      <c r="O59" s="113">
        <f t="shared" si="5"/>
        <v>7.9530632850734806E-2</v>
      </c>
      <c r="P59" s="114">
        <v>700</v>
      </c>
      <c r="Q59" s="115">
        <v>300</v>
      </c>
      <c r="R59" s="238" t="s">
        <v>508</v>
      </c>
    </row>
    <row r="60" spans="2:18" x14ac:dyDescent="0.25">
      <c r="B60" s="171" t="s">
        <v>506</v>
      </c>
      <c r="C60" s="450"/>
      <c r="D60" s="148" t="s">
        <v>236</v>
      </c>
      <c r="E60" s="107" t="s">
        <v>39</v>
      </c>
      <c r="F60" s="164">
        <v>24</v>
      </c>
      <c r="G60" s="109">
        <f t="shared" si="0"/>
        <v>258.33384960000001</v>
      </c>
      <c r="H60" s="110">
        <f t="shared" si="9"/>
        <v>56833.446911999999</v>
      </c>
      <c r="I60" s="111" t="s">
        <v>40</v>
      </c>
      <c r="J60" s="110">
        <f t="shared" si="1"/>
        <v>13560</v>
      </c>
      <c r="K60" s="110">
        <v>460</v>
      </c>
      <c r="L60" s="110">
        <f t="shared" si="7"/>
        <v>5520</v>
      </c>
      <c r="M60" s="112">
        <f t="shared" si="3"/>
        <v>9.7125905605322152E-2</v>
      </c>
      <c r="N60" s="110">
        <f t="shared" si="4"/>
        <v>4520</v>
      </c>
      <c r="O60" s="113">
        <f t="shared" si="5"/>
        <v>7.9530632850734806E-2</v>
      </c>
      <c r="P60" s="114">
        <v>700</v>
      </c>
      <c r="Q60" s="115">
        <v>300</v>
      </c>
      <c r="R60" s="238" t="s">
        <v>508</v>
      </c>
    </row>
    <row r="61" spans="2:18" x14ac:dyDescent="0.25">
      <c r="B61" s="171" t="s">
        <v>506</v>
      </c>
      <c r="C61" s="450"/>
      <c r="D61" s="148" t="s">
        <v>237</v>
      </c>
      <c r="E61" s="107" t="s">
        <v>39</v>
      </c>
      <c r="F61" s="164">
        <v>24</v>
      </c>
      <c r="G61" s="109">
        <f t="shared" si="0"/>
        <v>258.33384960000001</v>
      </c>
      <c r="H61" s="110">
        <f t="shared" si="9"/>
        <v>56833.446911999999</v>
      </c>
      <c r="I61" s="111" t="s">
        <v>40</v>
      </c>
      <c r="J61" s="110">
        <f t="shared" si="1"/>
        <v>13560</v>
      </c>
      <c r="K61" s="110">
        <v>460</v>
      </c>
      <c r="L61" s="110">
        <f t="shared" si="7"/>
        <v>5520</v>
      </c>
      <c r="M61" s="112">
        <f t="shared" si="3"/>
        <v>9.7125905605322152E-2</v>
      </c>
      <c r="N61" s="110">
        <f t="shared" si="4"/>
        <v>4520</v>
      </c>
      <c r="O61" s="113">
        <f t="shared" si="5"/>
        <v>7.9530632850734806E-2</v>
      </c>
      <c r="P61" s="114">
        <v>700</v>
      </c>
      <c r="Q61" s="115">
        <v>300</v>
      </c>
      <c r="R61" s="238" t="s">
        <v>508</v>
      </c>
    </row>
    <row r="62" spans="2:18" x14ac:dyDescent="0.25">
      <c r="B62" s="171" t="s">
        <v>506</v>
      </c>
      <c r="C62" s="450"/>
      <c r="D62" s="148" t="s">
        <v>238</v>
      </c>
      <c r="E62" s="107" t="s">
        <v>39</v>
      </c>
      <c r="F62" s="164">
        <v>24</v>
      </c>
      <c r="G62" s="109">
        <f t="shared" si="0"/>
        <v>258.33384960000001</v>
      </c>
      <c r="H62" s="110">
        <f t="shared" si="9"/>
        <v>56833.446911999999</v>
      </c>
      <c r="I62" s="111" t="s">
        <v>40</v>
      </c>
      <c r="J62" s="110">
        <f t="shared" si="1"/>
        <v>13560</v>
      </c>
      <c r="K62" s="110">
        <v>460</v>
      </c>
      <c r="L62" s="110">
        <f t="shared" si="7"/>
        <v>5520</v>
      </c>
      <c r="M62" s="112">
        <f t="shared" si="3"/>
        <v>9.7125905605322152E-2</v>
      </c>
      <c r="N62" s="110">
        <f t="shared" si="4"/>
        <v>4520</v>
      </c>
      <c r="O62" s="113">
        <f t="shared" si="5"/>
        <v>7.9530632850734806E-2</v>
      </c>
      <c r="P62" s="114">
        <v>700</v>
      </c>
      <c r="Q62" s="115">
        <v>300</v>
      </c>
      <c r="R62" s="238" t="s">
        <v>508</v>
      </c>
    </row>
    <row r="63" spans="2:18" x14ac:dyDescent="0.25">
      <c r="B63" s="171" t="s">
        <v>506</v>
      </c>
      <c r="C63" s="450"/>
      <c r="D63" s="148" t="s">
        <v>239</v>
      </c>
      <c r="E63" s="107" t="s">
        <v>39</v>
      </c>
      <c r="F63" s="164">
        <v>24</v>
      </c>
      <c r="G63" s="109">
        <f t="shared" si="0"/>
        <v>258.33384960000001</v>
      </c>
      <c r="H63" s="110">
        <f t="shared" si="9"/>
        <v>56833.446911999999</v>
      </c>
      <c r="I63" s="111" t="s">
        <v>40</v>
      </c>
      <c r="J63" s="110">
        <f t="shared" si="1"/>
        <v>13560</v>
      </c>
      <c r="K63" s="110">
        <v>460</v>
      </c>
      <c r="L63" s="110">
        <f t="shared" si="7"/>
        <v>5520</v>
      </c>
      <c r="M63" s="112">
        <f t="shared" si="3"/>
        <v>9.7125905605322152E-2</v>
      </c>
      <c r="N63" s="110">
        <f t="shared" si="4"/>
        <v>4520</v>
      </c>
      <c r="O63" s="113">
        <f t="shared" si="5"/>
        <v>7.9530632850734806E-2</v>
      </c>
      <c r="P63" s="114">
        <v>700</v>
      </c>
      <c r="Q63" s="115">
        <v>300</v>
      </c>
      <c r="R63" s="238" t="s">
        <v>508</v>
      </c>
    </row>
    <row r="64" spans="2:18" x14ac:dyDescent="0.25">
      <c r="B64" s="171" t="s">
        <v>506</v>
      </c>
      <c r="C64" s="450"/>
      <c r="D64" s="148" t="s">
        <v>240</v>
      </c>
      <c r="E64" s="107" t="s">
        <v>39</v>
      </c>
      <c r="F64" s="164">
        <v>24</v>
      </c>
      <c r="G64" s="109">
        <f t="shared" si="0"/>
        <v>258.33384960000001</v>
      </c>
      <c r="H64" s="110">
        <f t="shared" si="9"/>
        <v>56833.446911999999</v>
      </c>
      <c r="I64" s="111" t="s">
        <v>40</v>
      </c>
      <c r="J64" s="110">
        <f t="shared" si="1"/>
        <v>13560</v>
      </c>
      <c r="K64" s="110">
        <v>460</v>
      </c>
      <c r="L64" s="110">
        <f t="shared" si="7"/>
        <v>5520</v>
      </c>
      <c r="M64" s="112">
        <f t="shared" si="3"/>
        <v>9.7125905605322152E-2</v>
      </c>
      <c r="N64" s="110">
        <f t="shared" si="4"/>
        <v>4520</v>
      </c>
      <c r="O64" s="113">
        <f t="shared" si="5"/>
        <v>7.9530632850734806E-2</v>
      </c>
      <c r="P64" s="114">
        <v>700</v>
      </c>
      <c r="Q64" s="115">
        <v>300</v>
      </c>
      <c r="R64" s="238" t="s">
        <v>508</v>
      </c>
    </row>
    <row r="65" spans="2:18" x14ac:dyDescent="0.25">
      <c r="B65" s="171" t="s">
        <v>506</v>
      </c>
      <c r="C65" s="450"/>
      <c r="D65" s="154" t="s">
        <v>241</v>
      </c>
      <c r="E65" s="104" t="s">
        <v>39</v>
      </c>
      <c r="F65" s="282">
        <v>24</v>
      </c>
      <c r="G65" s="105">
        <f t="shared" si="0"/>
        <v>258.33384960000001</v>
      </c>
      <c r="H65" s="159">
        <f t="shared" si="9"/>
        <v>56833.446911999999</v>
      </c>
      <c r="I65" s="157" t="s">
        <v>40</v>
      </c>
      <c r="J65" s="159">
        <f t="shared" si="1"/>
        <v>13560</v>
      </c>
      <c r="K65" s="159">
        <v>460</v>
      </c>
      <c r="L65" s="159">
        <f t="shared" si="7"/>
        <v>5520</v>
      </c>
      <c r="M65" s="160">
        <f t="shared" si="3"/>
        <v>9.7125905605322152E-2</v>
      </c>
      <c r="N65" s="159">
        <f t="shared" si="4"/>
        <v>4520</v>
      </c>
      <c r="O65" s="161">
        <f t="shared" si="5"/>
        <v>7.9530632850734806E-2</v>
      </c>
      <c r="P65" s="162">
        <v>700</v>
      </c>
      <c r="Q65" s="163">
        <v>300</v>
      </c>
      <c r="R65" s="203" t="s">
        <v>509</v>
      </c>
    </row>
    <row r="66" spans="2:18" x14ac:dyDescent="0.25">
      <c r="B66" s="171" t="s">
        <v>506</v>
      </c>
      <c r="C66" s="450"/>
      <c r="D66" s="154" t="s">
        <v>242</v>
      </c>
      <c r="E66" s="104" t="s">
        <v>39</v>
      </c>
      <c r="F66" s="282">
        <v>24</v>
      </c>
      <c r="G66" s="105">
        <f t="shared" si="0"/>
        <v>258.33384960000001</v>
      </c>
      <c r="H66" s="159">
        <f t="shared" si="9"/>
        <v>56833.446911999999</v>
      </c>
      <c r="I66" s="157" t="s">
        <v>40</v>
      </c>
      <c r="J66" s="159">
        <f t="shared" si="1"/>
        <v>13560</v>
      </c>
      <c r="K66" s="159">
        <v>460</v>
      </c>
      <c r="L66" s="159">
        <f t="shared" si="7"/>
        <v>5520</v>
      </c>
      <c r="M66" s="160">
        <f t="shared" si="3"/>
        <v>9.7125905605322152E-2</v>
      </c>
      <c r="N66" s="159">
        <f t="shared" si="4"/>
        <v>4520</v>
      </c>
      <c r="O66" s="161">
        <f t="shared" si="5"/>
        <v>7.9530632850734806E-2</v>
      </c>
      <c r="P66" s="162">
        <v>700</v>
      </c>
      <c r="Q66" s="163">
        <v>300</v>
      </c>
      <c r="R66" s="203" t="s">
        <v>509</v>
      </c>
    </row>
    <row r="67" spans="2:18" x14ac:dyDescent="0.25">
      <c r="B67" s="171" t="s">
        <v>506</v>
      </c>
      <c r="C67" s="450"/>
      <c r="D67" s="154" t="s">
        <v>243</v>
      </c>
      <c r="E67" s="104" t="s">
        <v>39</v>
      </c>
      <c r="F67" s="282">
        <v>24</v>
      </c>
      <c r="G67" s="105">
        <f t="shared" si="0"/>
        <v>258.33384960000001</v>
      </c>
      <c r="H67" s="159">
        <f t="shared" si="9"/>
        <v>56833.446911999999</v>
      </c>
      <c r="I67" s="157" t="s">
        <v>40</v>
      </c>
      <c r="J67" s="159">
        <f t="shared" si="1"/>
        <v>13560</v>
      </c>
      <c r="K67" s="159">
        <v>460</v>
      </c>
      <c r="L67" s="159">
        <f t="shared" si="7"/>
        <v>5520</v>
      </c>
      <c r="M67" s="160">
        <f t="shared" si="3"/>
        <v>9.7125905605322152E-2</v>
      </c>
      <c r="N67" s="159">
        <f t="shared" si="4"/>
        <v>4520</v>
      </c>
      <c r="O67" s="161">
        <f t="shared" si="5"/>
        <v>7.9530632850734806E-2</v>
      </c>
      <c r="P67" s="162">
        <v>700</v>
      </c>
      <c r="Q67" s="163">
        <v>300</v>
      </c>
      <c r="R67" s="203" t="s">
        <v>509</v>
      </c>
    </row>
    <row r="68" spans="2:18" x14ac:dyDescent="0.25">
      <c r="B68" s="171" t="s">
        <v>506</v>
      </c>
      <c r="C68" s="450"/>
      <c r="D68" s="350" t="s">
        <v>244</v>
      </c>
      <c r="E68" s="339" t="s">
        <v>39</v>
      </c>
      <c r="F68" s="353">
        <v>28</v>
      </c>
      <c r="G68" s="341">
        <f t="shared" si="0"/>
        <v>301.38949120000001</v>
      </c>
      <c r="H68" s="345">
        <f t="shared" si="9"/>
        <v>66305.688064000002</v>
      </c>
      <c r="I68" s="343" t="s">
        <v>40</v>
      </c>
      <c r="J68" s="345">
        <f t="shared" si="1"/>
        <v>15900</v>
      </c>
      <c r="K68" s="345">
        <v>525</v>
      </c>
      <c r="L68" s="345">
        <f t="shared" si="7"/>
        <v>6300</v>
      </c>
      <c r="M68" s="346">
        <f t="shared" si="3"/>
        <v>9.5014472874771674E-2</v>
      </c>
      <c r="N68" s="345">
        <f t="shared" si="4"/>
        <v>5300</v>
      </c>
      <c r="O68" s="347">
        <f t="shared" si="5"/>
        <v>7.99328105136968E-2</v>
      </c>
      <c r="P68" s="348">
        <v>700</v>
      </c>
      <c r="Q68" s="349">
        <v>300</v>
      </c>
      <c r="R68" s="316" t="s">
        <v>527</v>
      </c>
    </row>
    <row r="69" spans="2:18" x14ac:dyDescent="0.25">
      <c r="B69" s="171" t="s">
        <v>506</v>
      </c>
      <c r="C69" s="450"/>
      <c r="D69" s="154" t="s">
        <v>245</v>
      </c>
      <c r="E69" s="104" t="s">
        <v>39</v>
      </c>
      <c r="F69" s="282">
        <v>24</v>
      </c>
      <c r="G69" s="105">
        <f t="shared" ref="G69:G108" si="10">F69*10.7639104</f>
        <v>258.33384960000001</v>
      </c>
      <c r="H69" s="159">
        <f t="shared" si="9"/>
        <v>56833.446911999999</v>
      </c>
      <c r="I69" s="157" t="s">
        <v>40</v>
      </c>
      <c r="J69" s="159">
        <f t="shared" ref="J69:J108" si="11">N69*3</f>
        <v>13560</v>
      </c>
      <c r="K69" s="159">
        <v>460</v>
      </c>
      <c r="L69" s="159">
        <f t="shared" si="7"/>
        <v>5520</v>
      </c>
      <c r="M69" s="160">
        <f t="shared" ref="M69:M108" si="12">L69/H69</f>
        <v>9.7125905605322152E-2</v>
      </c>
      <c r="N69" s="159">
        <f t="shared" ref="N69:N108" si="13">L69-(P69+Q69)</f>
        <v>4520</v>
      </c>
      <c r="O69" s="161">
        <f t="shared" ref="O69:O108" si="14">N69/H69</f>
        <v>7.9530632850734806E-2</v>
      </c>
      <c r="P69" s="162">
        <v>700</v>
      </c>
      <c r="Q69" s="163">
        <v>300</v>
      </c>
      <c r="R69" s="203" t="s">
        <v>509</v>
      </c>
    </row>
    <row r="70" spans="2:18" x14ac:dyDescent="0.25">
      <c r="B70" s="173" t="s">
        <v>506</v>
      </c>
      <c r="C70" s="450"/>
      <c r="D70" s="354" t="s">
        <v>246</v>
      </c>
      <c r="E70" s="355" t="s">
        <v>39</v>
      </c>
      <c r="F70" s="356">
        <v>26</v>
      </c>
      <c r="G70" s="357">
        <f t="shared" si="10"/>
        <v>279.86167039999998</v>
      </c>
      <c r="H70" s="358">
        <f t="shared" si="9"/>
        <v>61569.567487999993</v>
      </c>
      <c r="I70" s="359" t="s">
        <v>40</v>
      </c>
      <c r="J70" s="358">
        <f t="shared" si="11"/>
        <v>14820</v>
      </c>
      <c r="K70" s="358">
        <v>495</v>
      </c>
      <c r="L70" s="358">
        <f t="shared" si="7"/>
        <v>5940</v>
      </c>
      <c r="M70" s="360">
        <f t="shared" si="12"/>
        <v>9.647623399592202E-2</v>
      </c>
      <c r="N70" s="358">
        <f t="shared" si="13"/>
        <v>4940</v>
      </c>
      <c r="O70" s="361">
        <f t="shared" si="14"/>
        <v>8.0234443760918317E-2</v>
      </c>
      <c r="P70" s="362">
        <v>700</v>
      </c>
      <c r="Q70" s="363">
        <v>300</v>
      </c>
      <c r="R70" s="316" t="s">
        <v>527</v>
      </c>
    </row>
    <row r="71" spans="2:18" x14ac:dyDescent="0.25">
      <c r="B71" s="182" t="s">
        <v>506</v>
      </c>
      <c r="C71" s="450"/>
      <c r="D71" s="338" t="s">
        <v>247</v>
      </c>
      <c r="E71" s="339" t="s">
        <v>39</v>
      </c>
      <c r="F71" s="340">
        <v>26</v>
      </c>
      <c r="G71" s="341">
        <f t="shared" si="10"/>
        <v>279.86167039999998</v>
      </c>
      <c r="H71" s="345">
        <f t="shared" si="9"/>
        <v>61569.567487999993</v>
      </c>
      <c r="I71" s="343" t="s">
        <v>40</v>
      </c>
      <c r="J71" s="345">
        <f t="shared" si="11"/>
        <v>14820</v>
      </c>
      <c r="K71" s="345">
        <v>495</v>
      </c>
      <c r="L71" s="345">
        <f t="shared" si="7"/>
        <v>5940</v>
      </c>
      <c r="M71" s="346">
        <f t="shared" si="12"/>
        <v>9.647623399592202E-2</v>
      </c>
      <c r="N71" s="345">
        <f t="shared" si="13"/>
        <v>4940</v>
      </c>
      <c r="O71" s="347">
        <f t="shared" si="14"/>
        <v>8.0234443760918317E-2</v>
      </c>
      <c r="P71" s="348">
        <v>700</v>
      </c>
      <c r="Q71" s="349">
        <v>300</v>
      </c>
      <c r="R71" s="316" t="s">
        <v>527</v>
      </c>
    </row>
    <row r="72" spans="2:18" s="46" customFormat="1" x14ac:dyDescent="0.25">
      <c r="B72" s="52"/>
      <c r="C72" s="205"/>
      <c r="D72" s="185" t="s">
        <v>71</v>
      </c>
      <c r="E72" s="244" t="s">
        <v>529</v>
      </c>
      <c r="F72" s="243">
        <f>SUM(F31:F71)</f>
        <v>1074</v>
      </c>
      <c r="G72" s="186">
        <f>SUM(G31:G71)</f>
        <v>11560.439769599992</v>
      </c>
      <c r="H72" s="187">
        <f>SUM(H31:H71)</f>
        <v>2573857.4543679985</v>
      </c>
      <c r="I72" s="188"/>
      <c r="J72" s="187">
        <f>SUM(J31:J71)</f>
        <v>615540</v>
      </c>
      <c r="K72" s="187"/>
      <c r="L72" s="187">
        <f>SUM(L31:L71)</f>
        <v>246180</v>
      </c>
      <c r="M72" s="241">
        <f t="shared" si="12"/>
        <v>9.5646322441911846E-2</v>
      </c>
      <c r="N72" s="187">
        <f>SUM(N31:N71)</f>
        <v>205180</v>
      </c>
      <c r="O72" s="242">
        <f t="shared" si="14"/>
        <v>7.9716924358727251E-2</v>
      </c>
      <c r="P72" s="176"/>
      <c r="Q72" s="15"/>
      <c r="R72" s="177"/>
    </row>
    <row r="73" spans="2:18" s="46" customFormat="1" x14ac:dyDescent="0.25">
      <c r="B73" s="52"/>
      <c r="C73" s="205"/>
      <c r="D73" s="185"/>
      <c r="E73" s="244" t="s">
        <v>530</v>
      </c>
      <c r="F73" s="243"/>
      <c r="G73" s="186"/>
      <c r="H73" s="187"/>
      <c r="I73" s="188"/>
      <c r="J73" s="187"/>
      <c r="K73" s="187"/>
      <c r="L73" s="187"/>
      <c r="M73" s="241"/>
      <c r="N73" s="187"/>
      <c r="O73" s="242"/>
      <c r="P73" s="176"/>
      <c r="Q73" s="15"/>
      <c r="R73" s="177"/>
    </row>
    <row r="74" spans="2:18" x14ac:dyDescent="0.25">
      <c r="B74" s="182" t="s">
        <v>506</v>
      </c>
      <c r="C74" s="452" t="s">
        <v>512</v>
      </c>
      <c r="D74" s="338" t="s">
        <v>318</v>
      </c>
      <c r="E74" s="339" t="s">
        <v>39</v>
      </c>
      <c r="F74" s="364">
        <v>23</v>
      </c>
      <c r="G74" s="341">
        <f t="shared" si="10"/>
        <v>247.56993920000002</v>
      </c>
      <c r="H74" s="345">
        <f t="shared" si="9"/>
        <v>54465.386624000006</v>
      </c>
      <c r="I74" s="343" t="s">
        <v>40</v>
      </c>
      <c r="J74" s="345">
        <f t="shared" si="11"/>
        <v>13020</v>
      </c>
      <c r="K74" s="345">
        <v>445</v>
      </c>
      <c r="L74" s="345">
        <f t="shared" si="7"/>
        <v>5340</v>
      </c>
      <c r="M74" s="346">
        <f t="shared" si="12"/>
        <v>9.8043919835996265E-2</v>
      </c>
      <c r="N74" s="345">
        <f t="shared" si="13"/>
        <v>4340</v>
      </c>
      <c r="O74" s="347">
        <f t="shared" si="14"/>
        <v>7.9683635222513816E-2</v>
      </c>
      <c r="P74" s="348">
        <v>700</v>
      </c>
      <c r="Q74" s="349">
        <v>300</v>
      </c>
      <c r="R74" s="316" t="s">
        <v>527</v>
      </c>
    </row>
    <row r="75" spans="2:18" x14ac:dyDescent="0.25">
      <c r="B75" s="174" t="s">
        <v>506</v>
      </c>
      <c r="C75" s="453"/>
      <c r="D75" s="338" t="s">
        <v>319</v>
      </c>
      <c r="E75" s="339" t="s">
        <v>39</v>
      </c>
      <c r="F75" s="364">
        <v>23</v>
      </c>
      <c r="G75" s="341">
        <f t="shared" si="10"/>
        <v>247.56993920000002</v>
      </c>
      <c r="H75" s="345">
        <f t="shared" si="9"/>
        <v>54465.386624000006</v>
      </c>
      <c r="I75" s="343" t="s">
        <v>40</v>
      </c>
      <c r="J75" s="345">
        <f t="shared" si="11"/>
        <v>13020</v>
      </c>
      <c r="K75" s="345">
        <v>445</v>
      </c>
      <c r="L75" s="345">
        <f t="shared" si="7"/>
        <v>5340</v>
      </c>
      <c r="M75" s="346">
        <f t="shared" si="12"/>
        <v>9.8043919835996265E-2</v>
      </c>
      <c r="N75" s="345">
        <f t="shared" si="13"/>
        <v>4340</v>
      </c>
      <c r="O75" s="347">
        <f t="shared" si="14"/>
        <v>7.9683635222513816E-2</v>
      </c>
      <c r="P75" s="348">
        <v>700</v>
      </c>
      <c r="Q75" s="349">
        <v>300</v>
      </c>
      <c r="R75" s="316" t="s">
        <v>527</v>
      </c>
    </row>
    <row r="76" spans="2:18" x14ac:dyDescent="0.25">
      <c r="B76" s="171" t="s">
        <v>506</v>
      </c>
      <c r="C76" s="453"/>
      <c r="D76" s="365" t="s">
        <v>320</v>
      </c>
      <c r="E76" s="366" t="s">
        <v>39</v>
      </c>
      <c r="F76" s="367">
        <v>23</v>
      </c>
      <c r="G76" s="368">
        <f t="shared" si="10"/>
        <v>247.56993920000002</v>
      </c>
      <c r="H76" s="369">
        <f t="shared" si="9"/>
        <v>54465.386624000006</v>
      </c>
      <c r="I76" s="370" t="s">
        <v>40</v>
      </c>
      <c r="J76" s="371">
        <f t="shared" si="11"/>
        <v>13020</v>
      </c>
      <c r="K76" s="372">
        <v>445</v>
      </c>
      <c r="L76" s="372">
        <f t="shared" si="7"/>
        <v>5340</v>
      </c>
      <c r="M76" s="373">
        <f t="shared" si="12"/>
        <v>9.8043919835996265E-2</v>
      </c>
      <c r="N76" s="372">
        <f t="shared" si="13"/>
        <v>4340</v>
      </c>
      <c r="O76" s="374">
        <f t="shared" si="14"/>
        <v>7.9683635222513816E-2</v>
      </c>
      <c r="P76" s="375">
        <v>700</v>
      </c>
      <c r="Q76" s="376">
        <v>300</v>
      </c>
      <c r="R76" s="316" t="s">
        <v>527</v>
      </c>
    </row>
    <row r="77" spans="2:18" x14ac:dyDescent="0.25">
      <c r="B77" s="171" t="s">
        <v>506</v>
      </c>
      <c r="C77" s="453"/>
      <c r="D77" s="350" t="s">
        <v>335</v>
      </c>
      <c r="E77" s="339" t="s">
        <v>39</v>
      </c>
      <c r="F77" s="377">
        <v>24</v>
      </c>
      <c r="G77" s="341">
        <f t="shared" si="10"/>
        <v>258.33384960000001</v>
      </c>
      <c r="H77" s="369">
        <f t="shared" si="9"/>
        <v>56833.446911999999</v>
      </c>
      <c r="I77" s="343" t="s">
        <v>40</v>
      </c>
      <c r="J77" s="344">
        <f t="shared" si="11"/>
        <v>13560</v>
      </c>
      <c r="K77" s="345">
        <v>460</v>
      </c>
      <c r="L77" s="345">
        <f t="shared" si="7"/>
        <v>5520</v>
      </c>
      <c r="M77" s="346">
        <f t="shared" si="12"/>
        <v>9.7125905605322152E-2</v>
      </c>
      <c r="N77" s="345">
        <f t="shared" si="13"/>
        <v>4520</v>
      </c>
      <c r="O77" s="347">
        <f t="shared" si="14"/>
        <v>7.9530632850734806E-2</v>
      </c>
      <c r="P77" s="348">
        <v>700</v>
      </c>
      <c r="Q77" s="349">
        <v>300</v>
      </c>
      <c r="R77" s="316" t="s">
        <v>527</v>
      </c>
    </row>
    <row r="78" spans="2:18" x14ac:dyDescent="0.25">
      <c r="B78" s="171" t="s">
        <v>506</v>
      </c>
      <c r="C78" s="453"/>
      <c r="D78" s="350" t="s">
        <v>336</v>
      </c>
      <c r="E78" s="339" t="s">
        <v>39</v>
      </c>
      <c r="F78" s="377">
        <v>24</v>
      </c>
      <c r="G78" s="341">
        <f t="shared" si="10"/>
        <v>258.33384960000001</v>
      </c>
      <c r="H78" s="369">
        <f t="shared" si="9"/>
        <v>56833.446911999999</v>
      </c>
      <c r="I78" s="343" t="s">
        <v>40</v>
      </c>
      <c r="J78" s="344">
        <f t="shared" si="11"/>
        <v>13560</v>
      </c>
      <c r="K78" s="345">
        <v>460</v>
      </c>
      <c r="L78" s="345">
        <f t="shared" si="7"/>
        <v>5520</v>
      </c>
      <c r="M78" s="346">
        <f t="shared" si="12"/>
        <v>9.7125905605322152E-2</v>
      </c>
      <c r="N78" s="345">
        <f t="shared" si="13"/>
        <v>4520</v>
      </c>
      <c r="O78" s="347">
        <f t="shared" si="14"/>
        <v>7.9530632850734806E-2</v>
      </c>
      <c r="P78" s="348">
        <v>700</v>
      </c>
      <c r="Q78" s="349">
        <v>300</v>
      </c>
      <c r="R78" s="316" t="s">
        <v>527</v>
      </c>
    </row>
    <row r="79" spans="2:18" x14ac:dyDescent="0.25">
      <c r="B79" s="171" t="s">
        <v>506</v>
      </c>
      <c r="C79" s="453"/>
      <c r="D79" s="350" t="s">
        <v>337</v>
      </c>
      <c r="E79" s="339" t="s">
        <v>39</v>
      </c>
      <c r="F79" s="377">
        <v>24</v>
      </c>
      <c r="G79" s="341">
        <f t="shared" si="10"/>
        <v>258.33384960000001</v>
      </c>
      <c r="H79" s="369">
        <f t="shared" si="9"/>
        <v>56833.446911999999</v>
      </c>
      <c r="I79" s="343" t="s">
        <v>40</v>
      </c>
      <c r="J79" s="344">
        <f t="shared" si="11"/>
        <v>13560</v>
      </c>
      <c r="K79" s="345">
        <v>460</v>
      </c>
      <c r="L79" s="345">
        <f t="shared" si="7"/>
        <v>5520</v>
      </c>
      <c r="M79" s="346">
        <f t="shared" si="12"/>
        <v>9.7125905605322152E-2</v>
      </c>
      <c r="N79" s="345">
        <f t="shared" si="13"/>
        <v>4520</v>
      </c>
      <c r="O79" s="347">
        <f t="shared" si="14"/>
        <v>7.9530632850734806E-2</v>
      </c>
      <c r="P79" s="348">
        <v>700</v>
      </c>
      <c r="Q79" s="349">
        <v>300</v>
      </c>
      <c r="R79" s="316" t="s">
        <v>527</v>
      </c>
    </row>
    <row r="80" spans="2:18" x14ac:dyDescent="0.25">
      <c r="B80" s="171" t="s">
        <v>506</v>
      </c>
      <c r="C80" s="453"/>
      <c r="D80" s="350" t="s">
        <v>338</v>
      </c>
      <c r="E80" s="339" t="s">
        <v>39</v>
      </c>
      <c r="F80" s="377">
        <v>24</v>
      </c>
      <c r="G80" s="341">
        <f t="shared" si="10"/>
        <v>258.33384960000001</v>
      </c>
      <c r="H80" s="369">
        <f t="shared" si="9"/>
        <v>56833.446911999999</v>
      </c>
      <c r="I80" s="343" t="s">
        <v>40</v>
      </c>
      <c r="J80" s="344">
        <f t="shared" si="11"/>
        <v>13560</v>
      </c>
      <c r="K80" s="345">
        <v>460</v>
      </c>
      <c r="L80" s="345">
        <f t="shared" si="7"/>
        <v>5520</v>
      </c>
      <c r="M80" s="346">
        <f t="shared" si="12"/>
        <v>9.7125905605322152E-2</v>
      </c>
      <c r="N80" s="345">
        <f t="shared" si="13"/>
        <v>4520</v>
      </c>
      <c r="O80" s="347">
        <f t="shared" si="14"/>
        <v>7.9530632850734806E-2</v>
      </c>
      <c r="P80" s="348">
        <v>700</v>
      </c>
      <c r="Q80" s="349">
        <v>300</v>
      </c>
      <c r="R80" s="316" t="s">
        <v>527</v>
      </c>
    </row>
    <row r="81" spans="2:18" x14ac:dyDescent="0.25">
      <c r="B81" s="171" t="s">
        <v>506</v>
      </c>
      <c r="C81" s="453"/>
      <c r="D81" s="350" t="s">
        <v>339</v>
      </c>
      <c r="E81" s="339" t="s">
        <v>39</v>
      </c>
      <c r="F81" s="377">
        <v>24</v>
      </c>
      <c r="G81" s="341">
        <f t="shared" si="10"/>
        <v>258.33384960000001</v>
      </c>
      <c r="H81" s="369">
        <f t="shared" si="9"/>
        <v>56833.446911999999</v>
      </c>
      <c r="I81" s="343" t="s">
        <v>40</v>
      </c>
      <c r="J81" s="344">
        <f t="shared" si="11"/>
        <v>13560</v>
      </c>
      <c r="K81" s="345">
        <v>460</v>
      </c>
      <c r="L81" s="345">
        <f t="shared" si="7"/>
        <v>5520</v>
      </c>
      <c r="M81" s="346">
        <f t="shared" si="12"/>
        <v>9.7125905605322152E-2</v>
      </c>
      <c r="N81" s="345">
        <f t="shared" si="13"/>
        <v>4520</v>
      </c>
      <c r="O81" s="347">
        <f t="shared" si="14"/>
        <v>7.9530632850734806E-2</v>
      </c>
      <c r="P81" s="348">
        <v>700</v>
      </c>
      <c r="Q81" s="349">
        <v>300</v>
      </c>
      <c r="R81" s="316" t="s">
        <v>527</v>
      </c>
    </row>
    <row r="82" spans="2:18" x14ac:dyDescent="0.25">
      <c r="B82" s="171" t="s">
        <v>506</v>
      </c>
      <c r="C82" s="453"/>
      <c r="D82" s="350" t="s">
        <v>340</v>
      </c>
      <c r="E82" s="339" t="s">
        <v>39</v>
      </c>
      <c r="F82" s="377">
        <v>24</v>
      </c>
      <c r="G82" s="341">
        <f t="shared" si="10"/>
        <v>258.33384960000001</v>
      </c>
      <c r="H82" s="369">
        <f t="shared" si="9"/>
        <v>56833.446911999999</v>
      </c>
      <c r="I82" s="343" t="s">
        <v>40</v>
      </c>
      <c r="J82" s="344">
        <f t="shared" si="11"/>
        <v>13560</v>
      </c>
      <c r="K82" s="345">
        <v>460</v>
      </c>
      <c r="L82" s="345">
        <f t="shared" ref="L82:L108" si="15">K82*12</f>
        <v>5520</v>
      </c>
      <c r="M82" s="346">
        <f t="shared" si="12"/>
        <v>9.7125905605322152E-2</v>
      </c>
      <c r="N82" s="345">
        <f t="shared" si="13"/>
        <v>4520</v>
      </c>
      <c r="O82" s="347">
        <f t="shared" si="14"/>
        <v>7.9530632850734806E-2</v>
      </c>
      <c r="P82" s="348">
        <v>700</v>
      </c>
      <c r="Q82" s="349">
        <v>300</v>
      </c>
      <c r="R82" s="316" t="s">
        <v>527</v>
      </c>
    </row>
    <row r="83" spans="2:18" x14ac:dyDescent="0.25">
      <c r="B83" s="171" t="s">
        <v>506</v>
      </c>
      <c r="C83" s="453"/>
      <c r="D83" s="350" t="s">
        <v>341</v>
      </c>
      <c r="E83" s="339" t="s">
        <v>39</v>
      </c>
      <c r="F83" s="377">
        <v>24</v>
      </c>
      <c r="G83" s="341">
        <f t="shared" si="10"/>
        <v>258.33384960000001</v>
      </c>
      <c r="H83" s="369">
        <f t="shared" si="9"/>
        <v>56833.446911999999</v>
      </c>
      <c r="I83" s="343" t="s">
        <v>40</v>
      </c>
      <c r="J83" s="344">
        <f t="shared" si="11"/>
        <v>13560</v>
      </c>
      <c r="K83" s="345">
        <v>460</v>
      </c>
      <c r="L83" s="345">
        <f t="shared" si="15"/>
        <v>5520</v>
      </c>
      <c r="M83" s="346">
        <f t="shared" si="12"/>
        <v>9.7125905605322152E-2</v>
      </c>
      <c r="N83" s="345">
        <f t="shared" si="13"/>
        <v>4520</v>
      </c>
      <c r="O83" s="347">
        <f t="shared" si="14"/>
        <v>7.9530632850734806E-2</v>
      </c>
      <c r="P83" s="348">
        <v>700</v>
      </c>
      <c r="Q83" s="349">
        <v>300</v>
      </c>
      <c r="R83" s="316" t="s">
        <v>527</v>
      </c>
    </row>
    <row r="84" spans="2:18" x14ac:dyDescent="0.25">
      <c r="B84" s="171" t="s">
        <v>506</v>
      </c>
      <c r="C84" s="453"/>
      <c r="D84" s="350" t="s">
        <v>349</v>
      </c>
      <c r="E84" s="339" t="s">
        <v>39</v>
      </c>
      <c r="F84" s="377">
        <v>24</v>
      </c>
      <c r="G84" s="341">
        <f t="shared" si="10"/>
        <v>258.33384960000001</v>
      </c>
      <c r="H84" s="369">
        <f t="shared" si="9"/>
        <v>56833.446911999999</v>
      </c>
      <c r="I84" s="343" t="s">
        <v>40</v>
      </c>
      <c r="J84" s="344">
        <f t="shared" si="11"/>
        <v>13560</v>
      </c>
      <c r="K84" s="345">
        <v>460</v>
      </c>
      <c r="L84" s="345">
        <f t="shared" si="15"/>
        <v>5520</v>
      </c>
      <c r="M84" s="346">
        <f t="shared" si="12"/>
        <v>9.7125905605322152E-2</v>
      </c>
      <c r="N84" s="345">
        <f t="shared" si="13"/>
        <v>4520</v>
      </c>
      <c r="O84" s="347">
        <f t="shared" si="14"/>
        <v>7.9530632850734806E-2</v>
      </c>
      <c r="P84" s="348">
        <v>700</v>
      </c>
      <c r="Q84" s="349">
        <v>300</v>
      </c>
      <c r="R84" s="316" t="s">
        <v>527</v>
      </c>
    </row>
    <row r="85" spans="2:18" x14ac:dyDescent="0.25">
      <c r="B85" s="171" t="s">
        <v>506</v>
      </c>
      <c r="C85" s="453"/>
      <c r="D85" s="350" t="s">
        <v>350</v>
      </c>
      <c r="E85" s="339" t="s">
        <v>39</v>
      </c>
      <c r="F85" s="377">
        <v>24</v>
      </c>
      <c r="G85" s="341">
        <f t="shared" si="10"/>
        <v>258.33384960000001</v>
      </c>
      <c r="H85" s="369">
        <f t="shared" si="9"/>
        <v>56833.446911999999</v>
      </c>
      <c r="I85" s="343" t="s">
        <v>40</v>
      </c>
      <c r="J85" s="344">
        <f t="shared" si="11"/>
        <v>13560</v>
      </c>
      <c r="K85" s="345">
        <v>460</v>
      </c>
      <c r="L85" s="345">
        <f t="shared" si="15"/>
        <v>5520</v>
      </c>
      <c r="M85" s="346">
        <f t="shared" si="12"/>
        <v>9.7125905605322152E-2</v>
      </c>
      <c r="N85" s="345">
        <f t="shared" si="13"/>
        <v>4520</v>
      </c>
      <c r="O85" s="347">
        <f t="shared" si="14"/>
        <v>7.9530632850734806E-2</v>
      </c>
      <c r="P85" s="348">
        <v>700</v>
      </c>
      <c r="Q85" s="349">
        <v>300</v>
      </c>
      <c r="R85" s="316" t="s">
        <v>527</v>
      </c>
    </row>
    <row r="86" spans="2:18" x14ac:dyDescent="0.25">
      <c r="B86" s="171" t="s">
        <v>506</v>
      </c>
      <c r="C86" s="453"/>
      <c r="D86" s="350" t="s">
        <v>351</v>
      </c>
      <c r="E86" s="339" t="s">
        <v>39</v>
      </c>
      <c r="F86" s="377">
        <v>24</v>
      </c>
      <c r="G86" s="341">
        <f t="shared" si="10"/>
        <v>258.33384960000001</v>
      </c>
      <c r="H86" s="369">
        <f t="shared" si="9"/>
        <v>56833.446911999999</v>
      </c>
      <c r="I86" s="343" t="s">
        <v>40</v>
      </c>
      <c r="J86" s="344">
        <f t="shared" si="11"/>
        <v>13560</v>
      </c>
      <c r="K86" s="345">
        <v>460</v>
      </c>
      <c r="L86" s="345">
        <f t="shared" si="15"/>
        <v>5520</v>
      </c>
      <c r="M86" s="346">
        <f t="shared" si="12"/>
        <v>9.7125905605322152E-2</v>
      </c>
      <c r="N86" s="345">
        <f t="shared" si="13"/>
        <v>4520</v>
      </c>
      <c r="O86" s="347">
        <f t="shared" si="14"/>
        <v>7.9530632850734806E-2</v>
      </c>
      <c r="P86" s="348">
        <v>700</v>
      </c>
      <c r="Q86" s="349">
        <v>300</v>
      </c>
      <c r="R86" s="316" t="s">
        <v>527</v>
      </c>
    </row>
    <row r="87" spans="2:18" x14ac:dyDescent="0.25">
      <c r="B87" s="171" t="s">
        <v>506</v>
      </c>
      <c r="C87" s="453"/>
      <c r="D87" s="350" t="s">
        <v>352</v>
      </c>
      <c r="E87" s="339" t="s">
        <v>39</v>
      </c>
      <c r="F87" s="377">
        <v>24</v>
      </c>
      <c r="G87" s="341">
        <f t="shared" si="10"/>
        <v>258.33384960000001</v>
      </c>
      <c r="H87" s="369">
        <f t="shared" si="9"/>
        <v>56833.446911999999</v>
      </c>
      <c r="I87" s="343" t="s">
        <v>40</v>
      </c>
      <c r="J87" s="344">
        <f t="shared" si="11"/>
        <v>13560</v>
      </c>
      <c r="K87" s="345">
        <v>460</v>
      </c>
      <c r="L87" s="345">
        <f t="shared" si="15"/>
        <v>5520</v>
      </c>
      <c r="M87" s="346">
        <f t="shared" si="12"/>
        <v>9.7125905605322152E-2</v>
      </c>
      <c r="N87" s="345">
        <f t="shared" si="13"/>
        <v>4520</v>
      </c>
      <c r="O87" s="347">
        <f t="shared" si="14"/>
        <v>7.9530632850734806E-2</v>
      </c>
      <c r="P87" s="348">
        <v>700</v>
      </c>
      <c r="Q87" s="349">
        <v>300</v>
      </c>
      <c r="R87" s="316" t="s">
        <v>527</v>
      </c>
    </row>
    <row r="88" spans="2:18" x14ac:dyDescent="0.25">
      <c r="B88" s="171" t="s">
        <v>506</v>
      </c>
      <c r="C88" s="453"/>
      <c r="D88" s="350" t="s">
        <v>353</v>
      </c>
      <c r="E88" s="339" t="s">
        <v>39</v>
      </c>
      <c r="F88" s="377">
        <v>24</v>
      </c>
      <c r="G88" s="341">
        <f t="shared" si="10"/>
        <v>258.33384960000001</v>
      </c>
      <c r="H88" s="369">
        <f t="shared" si="9"/>
        <v>56833.446911999999</v>
      </c>
      <c r="I88" s="343" t="s">
        <v>40</v>
      </c>
      <c r="J88" s="344">
        <f t="shared" si="11"/>
        <v>13560</v>
      </c>
      <c r="K88" s="345">
        <v>460</v>
      </c>
      <c r="L88" s="345">
        <f t="shared" si="15"/>
        <v>5520</v>
      </c>
      <c r="M88" s="346">
        <f t="shared" si="12"/>
        <v>9.7125905605322152E-2</v>
      </c>
      <c r="N88" s="345">
        <f t="shared" si="13"/>
        <v>4520</v>
      </c>
      <c r="O88" s="347">
        <f t="shared" si="14"/>
        <v>7.9530632850734806E-2</v>
      </c>
      <c r="P88" s="348">
        <v>700</v>
      </c>
      <c r="Q88" s="349">
        <v>300</v>
      </c>
      <c r="R88" s="316" t="s">
        <v>527</v>
      </c>
    </row>
    <row r="89" spans="2:18" x14ac:dyDescent="0.25">
      <c r="B89" s="171" t="s">
        <v>506</v>
      </c>
      <c r="C89" s="453"/>
      <c r="D89" s="350" t="s">
        <v>354</v>
      </c>
      <c r="E89" s="339" t="s">
        <v>39</v>
      </c>
      <c r="F89" s="377">
        <v>24</v>
      </c>
      <c r="G89" s="341">
        <f t="shared" si="10"/>
        <v>258.33384960000001</v>
      </c>
      <c r="H89" s="369">
        <f t="shared" si="9"/>
        <v>56833.446911999999</v>
      </c>
      <c r="I89" s="343" t="s">
        <v>40</v>
      </c>
      <c r="J89" s="344">
        <f t="shared" si="11"/>
        <v>13560</v>
      </c>
      <c r="K89" s="345">
        <v>460</v>
      </c>
      <c r="L89" s="345">
        <f t="shared" si="15"/>
        <v>5520</v>
      </c>
      <c r="M89" s="346">
        <f t="shared" si="12"/>
        <v>9.7125905605322152E-2</v>
      </c>
      <c r="N89" s="345">
        <f t="shared" si="13"/>
        <v>4520</v>
      </c>
      <c r="O89" s="347">
        <f t="shared" si="14"/>
        <v>7.9530632850734806E-2</v>
      </c>
      <c r="P89" s="348">
        <v>700</v>
      </c>
      <c r="Q89" s="349">
        <v>300</v>
      </c>
      <c r="R89" s="316" t="s">
        <v>527</v>
      </c>
    </row>
    <row r="90" spans="2:18" x14ac:dyDescent="0.25">
      <c r="B90" s="171" t="s">
        <v>506</v>
      </c>
      <c r="C90" s="453"/>
      <c r="D90" s="350" t="s">
        <v>355</v>
      </c>
      <c r="E90" s="339" t="s">
        <v>39</v>
      </c>
      <c r="F90" s="377">
        <v>24</v>
      </c>
      <c r="G90" s="341">
        <f t="shared" si="10"/>
        <v>258.33384960000001</v>
      </c>
      <c r="H90" s="369">
        <f t="shared" si="9"/>
        <v>56833.446911999999</v>
      </c>
      <c r="I90" s="343" t="s">
        <v>40</v>
      </c>
      <c r="J90" s="344">
        <f t="shared" si="11"/>
        <v>13560</v>
      </c>
      <c r="K90" s="345">
        <v>460</v>
      </c>
      <c r="L90" s="345">
        <f t="shared" si="15"/>
        <v>5520</v>
      </c>
      <c r="M90" s="346">
        <f t="shared" si="12"/>
        <v>9.7125905605322152E-2</v>
      </c>
      <c r="N90" s="345">
        <f t="shared" si="13"/>
        <v>4520</v>
      </c>
      <c r="O90" s="347">
        <f t="shared" si="14"/>
        <v>7.9530632850734806E-2</v>
      </c>
      <c r="P90" s="348">
        <v>700</v>
      </c>
      <c r="Q90" s="349">
        <v>300</v>
      </c>
      <c r="R90" s="316" t="s">
        <v>527</v>
      </c>
    </row>
    <row r="91" spans="2:18" x14ac:dyDescent="0.25">
      <c r="B91" s="171" t="s">
        <v>506</v>
      </c>
      <c r="C91" s="453"/>
      <c r="D91" s="350" t="s">
        <v>356</v>
      </c>
      <c r="E91" s="339" t="s">
        <v>39</v>
      </c>
      <c r="F91" s="377">
        <v>24</v>
      </c>
      <c r="G91" s="341">
        <f t="shared" si="10"/>
        <v>258.33384960000001</v>
      </c>
      <c r="H91" s="369">
        <f t="shared" si="9"/>
        <v>56833.446911999999</v>
      </c>
      <c r="I91" s="343" t="s">
        <v>40</v>
      </c>
      <c r="J91" s="344">
        <f t="shared" si="11"/>
        <v>13560</v>
      </c>
      <c r="K91" s="345">
        <v>460</v>
      </c>
      <c r="L91" s="345">
        <f t="shared" si="15"/>
        <v>5520</v>
      </c>
      <c r="M91" s="346">
        <f t="shared" si="12"/>
        <v>9.7125905605322152E-2</v>
      </c>
      <c r="N91" s="345">
        <f t="shared" si="13"/>
        <v>4520</v>
      </c>
      <c r="O91" s="347">
        <f t="shared" si="14"/>
        <v>7.9530632850734806E-2</v>
      </c>
      <c r="P91" s="348">
        <v>700</v>
      </c>
      <c r="Q91" s="349">
        <v>300</v>
      </c>
      <c r="R91" s="316" t="s">
        <v>527</v>
      </c>
    </row>
    <row r="92" spans="2:18" x14ac:dyDescent="0.25">
      <c r="B92" s="171" t="s">
        <v>506</v>
      </c>
      <c r="C92" s="453"/>
      <c r="D92" s="350" t="s">
        <v>357</v>
      </c>
      <c r="E92" s="339" t="s">
        <v>39</v>
      </c>
      <c r="F92" s="377">
        <v>24</v>
      </c>
      <c r="G92" s="341">
        <f t="shared" si="10"/>
        <v>258.33384960000001</v>
      </c>
      <c r="H92" s="369">
        <f t="shared" si="9"/>
        <v>56833.446911999999</v>
      </c>
      <c r="I92" s="343" t="s">
        <v>40</v>
      </c>
      <c r="J92" s="344">
        <f t="shared" si="11"/>
        <v>13560</v>
      </c>
      <c r="K92" s="345">
        <v>460</v>
      </c>
      <c r="L92" s="345">
        <f t="shared" si="15"/>
        <v>5520</v>
      </c>
      <c r="M92" s="346">
        <f t="shared" si="12"/>
        <v>9.7125905605322152E-2</v>
      </c>
      <c r="N92" s="345">
        <f t="shared" si="13"/>
        <v>4520</v>
      </c>
      <c r="O92" s="347">
        <f t="shared" si="14"/>
        <v>7.9530632850734806E-2</v>
      </c>
      <c r="P92" s="348">
        <v>700</v>
      </c>
      <c r="Q92" s="349">
        <v>300</v>
      </c>
      <c r="R92" s="316" t="s">
        <v>527</v>
      </c>
    </row>
    <row r="93" spans="2:18" x14ac:dyDescent="0.25">
      <c r="B93" s="171" t="s">
        <v>506</v>
      </c>
      <c r="C93" s="453"/>
      <c r="D93" s="350" t="s">
        <v>358</v>
      </c>
      <c r="E93" s="339" t="s">
        <v>39</v>
      </c>
      <c r="F93" s="377">
        <v>24</v>
      </c>
      <c r="G93" s="341">
        <f t="shared" si="10"/>
        <v>258.33384960000001</v>
      </c>
      <c r="H93" s="369">
        <f t="shared" si="9"/>
        <v>56833.446911999999</v>
      </c>
      <c r="I93" s="343" t="s">
        <v>40</v>
      </c>
      <c r="J93" s="344">
        <f t="shared" si="11"/>
        <v>13560</v>
      </c>
      <c r="K93" s="345">
        <v>460</v>
      </c>
      <c r="L93" s="345">
        <f t="shared" si="15"/>
        <v>5520</v>
      </c>
      <c r="M93" s="346">
        <f t="shared" si="12"/>
        <v>9.7125905605322152E-2</v>
      </c>
      <c r="N93" s="345">
        <f t="shared" si="13"/>
        <v>4520</v>
      </c>
      <c r="O93" s="347">
        <f t="shared" si="14"/>
        <v>7.9530632850734806E-2</v>
      </c>
      <c r="P93" s="348">
        <v>700</v>
      </c>
      <c r="Q93" s="349">
        <v>300</v>
      </c>
      <c r="R93" s="316" t="s">
        <v>527</v>
      </c>
    </row>
    <row r="94" spans="2:18" x14ac:dyDescent="0.25">
      <c r="B94" s="171" t="s">
        <v>506</v>
      </c>
      <c r="C94" s="453"/>
      <c r="D94" s="350" t="s">
        <v>359</v>
      </c>
      <c r="E94" s="339" t="s">
        <v>39</v>
      </c>
      <c r="F94" s="377">
        <v>24</v>
      </c>
      <c r="G94" s="341">
        <f t="shared" si="10"/>
        <v>258.33384960000001</v>
      </c>
      <c r="H94" s="369">
        <f t="shared" si="9"/>
        <v>56833.446911999999</v>
      </c>
      <c r="I94" s="343" t="s">
        <v>40</v>
      </c>
      <c r="J94" s="344">
        <f t="shared" si="11"/>
        <v>13560</v>
      </c>
      <c r="K94" s="345">
        <v>460</v>
      </c>
      <c r="L94" s="345">
        <f t="shared" si="15"/>
        <v>5520</v>
      </c>
      <c r="M94" s="346">
        <f t="shared" si="12"/>
        <v>9.7125905605322152E-2</v>
      </c>
      <c r="N94" s="345">
        <f t="shared" si="13"/>
        <v>4520</v>
      </c>
      <c r="O94" s="347">
        <f t="shared" si="14"/>
        <v>7.9530632850734806E-2</v>
      </c>
      <c r="P94" s="348">
        <v>700</v>
      </c>
      <c r="Q94" s="349">
        <v>300</v>
      </c>
      <c r="R94" s="316" t="s">
        <v>527</v>
      </c>
    </row>
    <row r="95" spans="2:18" x14ac:dyDescent="0.25">
      <c r="B95" s="171" t="s">
        <v>506</v>
      </c>
      <c r="C95" s="453"/>
      <c r="D95" s="350" t="s">
        <v>360</v>
      </c>
      <c r="E95" s="339" t="s">
        <v>39</v>
      </c>
      <c r="F95" s="377">
        <v>24</v>
      </c>
      <c r="G95" s="341">
        <f t="shared" si="10"/>
        <v>258.33384960000001</v>
      </c>
      <c r="H95" s="369">
        <f t="shared" si="9"/>
        <v>56833.446911999999</v>
      </c>
      <c r="I95" s="343" t="s">
        <v>40</v>
      </c>
      <c r="J95" s="344">
        <f t="shared" si="11"/>
        <v>13560</v>
      </c>
      <c r="K95" s="345">
        <v>460</v>
      </c>
      <c r="L95" s="345">
        <f t="shared" si="15"/>
        <v>5520</v>
      </c>
      <c r="M95" s="346">
        <f t="shared" si="12"/>
        <v>9.7125905605322152E-2</v>
      </c>
      <c r="N95" s="345">
        <f t="shared" si="13"/>
        <v>4520</v>
      </c>
      <c r="O95" s="347">
        <f t="shared" si="14"/>
        <v>7.9530632850734806E-2</v>
      </c>
      <c r="P95" s="348">
        <v>700</v>
      </c>
      <c r="Q95" s="349">
        <v>300</v>
      </c>
      <c r="R95" s="316" t="s">
        <v>527</v>
      </c>
    </row>
    <row r="96" spans="2:18" x14ac:dyDescent="0.25">
      <c r="B96" s="171" t="s">
        <v>506</v>
      </c>
      <c r="C96" s="453"/>
      <c r="D96" s="350" t="s">
        <v>361</v>
      </c>
      <c r="E96" s="339" t="s">
        <v>39</v>
      </c>
      <c r="F96" s="377">
        <v>24</v>
      </c>
      <c r="G96" s="341">
        <f t="shared" si="10"/>
        <v>258.33384960000001</v>
      </c>
      <c r="H96" s="369">
        <f t="shared" si="9"/>
        <v>56833.446911999999</v>
      </c>
      <c r="I96" s="343" t="s">
        <v>40</v>
      </c>
      <c r="J96" s="344">
        <f t="shared" si="11"/>
        <v>13560</v>
      </c>
      <c r="K96" s="345">
        <v>460</v>
      </c>
      <c r="L96" s="345">
        <f t="shared" si="15"/>
        <v>5520</v>
      </c>
      <c r="M96" s="346">
        <f t="shared" si="12"/>
        <v>9.7125905605322152E-2</v>
      </c>
      <c r="N96" s="345">
        <f t="shared" si="13"/>
        <v>4520</v>
      </c>
      <c r="O96" s="347">
        <f t="shared" si="14"/>
        <v>7.9530632850734806E-2</v>
      </c>
      <c r="P96" s="348">
        <v>700</v>
      </c>
      <c r="Q96" s="349">
        <v>300</v>
      </c>
      <c r="R96" s="316" t="s">
        <v>527</v>
      </c>
    </row>
    <row r="97" spans="2:18" x14ac:dyDescent="0.25">
      <c r="B97" s="171" t="s">
        <v>506</v>
      </c>
      <c r="C97" s="453"/>
      <c r="D97" s="350" t="s">
        <v>362</v>
      </c>
      <c r="E97" s="339" t="s">
        <v>39</v>
      </c>
      <c r="F97" s="377">
        <v>24</v>
      </c>
      <c r="G97" s="341">
        <f t="shared" si="10"/>
        <v>258.33384960000001</v>
      </c>
      <c r="H97" s="369">
        <f t="shared" si="9"/>
        <v>56833.446911999999</v>
      </c>
      <c r="I97" s="343" t="s">
        <v>40</v>
      </c>
      <c r="J97" s="344">
        <f t="shared" si="11"/>
        <v>13560</v>
      </c>
      <c r="K97" s="345">
        <v>460</v>
      </c>
      <c r="L97" s="345">
        <f t="shared" si="15"/>
        <v>5520</v>
      </c>
      <c r="M97" s="346">
        <f t="shared" si="12"/>
        <v>9.7125905605322152E-2</v>
      </c>
      <c r="N97" s="345">
        <f t="shared" si="13"/>
        <v>4520</v>
      </c>
      <c r="O97" s="347">
        <f t="shared" si="14"/>
        <v>7.9530632850734806E-2</v>
      </c>
      <c r="P97" s="348">
        <v>700</v>
      </c>
      <c r="Q97" s="349">
        <v>300</v>
      </c>
      <c r="R97" s="316" t="s">
        <v>527</v>
      </c>
    </row>
    <row r="98" spans="2:18" x14ac:dyDescent="0.25">
      <c r="B98" s="171" t="s">
        <v>506</v>
      </c>
      <c r="C98" s="453"/>
      <c r="D98" s="350" t="s">
        <v>363</v>
      </c>
      <c r="E98" s="339" t="s">
        <v>39</v>
      </c>
      <c r="F98" s="377">
        <v>24</v>
      </c>
      <c r="G98" s="341">
        <f t="shared" si="10"/>
        <v>258.33384960000001</v>
      </c>
      <c r="H98" s="369">
        <f t="shared" si="9"/>
        <v>56833.446911999999</v>
      </c>
      <c r="I98" s="343" t="s">
        <v>40</v>
      </c>
      <c r="J98" s="344">
        <f t="shared" si="11"/>
        <v>13560</v>
      </c>
      <c r="K98" s="345">
        <v>460</v>
      </c>
      <c r="L98" s="345">
        <f t="shared" si="15"/>
        <v>5520</v>
      </c>
      <c r="M98" s="346">
        <f t="shared" si="12"/>
        <v>9.7125905605322152E-2</v>
      </c>
      <c r="N98" s="345">
        <f t="shared" si="13"/>
        <v>4520</v>
      </c>
      <c r="O98" s="347">
        <f t="shared" si="14"/>
        <v>7.9530632850734806E-2</v>
      </c>
      <c r="P98" s="348">
        <v>700</v>
      </c>
      <c r="Q98" s="349">
        <v>300</v>
      </c>
      <c r="R98" s="316" t="s">
        <v>527</v>
      </c>
    </row>
    <row r="99" spans="2:18" x14ac:dyDescent="0.25">
      <c r="B99" s="171" t="s">
        <v>506</v>
      </c>
      <c r="C99" s="453"/>
      <c r="D99" s="350" t="s">
        <v>364</v>
      </c>
      <c r="E99" s="339" t="s">
        <v>39</v>
      </c>
      <c r="F99" s="377">
        <v>24</v>
      </c>
      <c r="G99" s="341">
        <f t="shared" si="10"/>
        <v>258.33384960000001</v>
      </c>
      <c r="H99" s="369">
        <f t="shared" si="9"/>
        <v>56833.446911999999</v>
      </c>
      <c r="I99" s="343" t="s">
        <v>40</v>
      </c>
      <c r="J99" s="344">
        <f t="shared" si="11"/>
        <v>13560</v>
      </c>
      <c r="K99" s="345">
        <v>460</v>
      </c>
      <c r="L99" s="345">
        <f t="shared" si="15"/>
        <v>5520</v>
      </c>
      <c r="M99" s="346">
        <f t="shared" si="12"/>
        <v>9.7125905605322152E-2</v>
      </c>
      <c r="N99" s="345">
        <f t="shared" si="13"/>
        <v>4520</v>
      </c>
      <c r="O99" s="347">
        <f t="shared" si="14"/>
        <v>7.9530632850734806E-2</v>
      </c>
      <c r="P99" s="348">
        <v>700</v>
      </c>
      <c r="Q99" s="349">
        <v>300</v>
      </c>
      <c r="R99" s="316" t="s">
        <v>527</v>
      </c>
    </row>
    <row r="100" spans="2:18" x14ac:dyDescent="0.25">
      <c r="B100" s="171" t="s">
        <v>506</v>
      </c>
      <c r="C100" s="453"/>
      <c r="D100" s="350" t="s">
        <v>365</v>
      </c>
      <c r="E100" s="339" t="s">
        <v>39</v>
      </c>
      <c r="F100" s="377">
        <v>24</v>
      </c>
      <c r="G100" s="341">
        <f t="shared" si="10"/>
        <v>258.33384960000001</v>
      </c>
      <c r="H100" s="369">
        <f t="shared" si="9"/>
        <v>56833.446911999999</v>
      </c>
      <c r="I100" s="343" t="s">
        <v>40</v>
      </c>
      <c r="J100" s="344">
        <f t="shared" si="11"/>
        <v>13560</v>
      </c>
      <c r="K100" s="345">
        <v>460</v>
      </c>
      <c r="L100" s="345">
        <f t="shared" si="15"/>
        <v>5520</v>
      </c>
      <c r="M100" s="346">
        <f t="shared" si="12"/>
        <v>9.7125905605322152E-2</v>
      </c>
      <c r="N100" s="345">
        <f t="shared" si="13"/>
        <v>4520</v>
      </c>
      <c r="O100" s="347">
        <f t="shared" si="14"/>
        <v>7.9530632850734806E-2</v>
      </c>
      <c r="P100" s="348">
        <v>700</v>
      </c>
      <c r="Q100" s="349">
        <v>300</v>
      </c>
      <c r="R100" s="316" t="s">
        <v>527</v>
      </c>
    </row>
    <row r="101" spans="2:18" x14ac:dyDescent="0.25">
      <c r="B101" s="171" t="s">
        <v>506</v>
      </c>
      <c r="C101" s="453"/>
      <c r="D101" s="350" t="s">
        <v>366</v>
      </c>
      <c r="E101" s="339" t="s">
        <v>39</v>
      </c>
      <c r="F101" s="377">
        <v>24</v>
      </c>
      <c r="G101" s="341">
        <f t="shared" si="10"/>
        <v>258.33384960000001</v>
      </c>
      <c r="H101" s="369">
        <f t="shared" si="9"/>
        <v>56833.446911999999</v>
      </c>
      <c r="I101" s="343" t="s">
        <v>40</v>
      </c>
      <c r="J101" s="344">
        <f t="shared" si="11"/>
        <v>13560</v>
      </c>
      <c r="K101" s="345">
        <v>460</v>
      </c>
      <c r="L101" s="345">
        <f t="shared" si="15"/>
        <v>5520</v>
      </c>
      <c r="M101" s="346">
        <f t="shared" si="12"/>
        <v>9.7125905605322152E-2</v>
      </c>
      <c r="N101" s="345">
        <f t="shared" si="13"/>
        <v>4520</v>
      </c>
      <c r="O101" s="347">
        <f t="shared" si="14"/>
        <v>7.9530632850734806E-2</v>
      </c>
      <c r="P101" s="348">
        <v>700</v>
      </c>
      <c r="Q101" s="349">
        <v>300</v>
      </c>
      <c r="R101" s="316" t="s">
        <v>527</v>
      </c>
    </row>
    <row r="102" spans="2:18" x14ac:dyDescent="0.25">
      <c r="B102" s="171" t="s">
        <v>506</v>
      </c>
      <c r="C102" s="453"/>
      <c r="D102" s="350" t="s">
        <v>367</v>
      </c>
      <c r="E102" s="339" t="s">
        <v>39</v>
      </c>
      <c r="F102" s="377">
        <v>24</v>
      </c>
      <c r="G102" s="341">
        <f t="shared" si="10"/>
        <v>258.33384960000001</v>
      </c>
      <c r="H102" s="369">
        <f t="shared" si="9"/>
        <v>56833.446911999999</v>
      </c>
      <c r="I102" s="343" t="s">
        <v>40</v>
      </c>
      <c r="J102" s="344">
        <f t="shared" si="11"/>
        <v>13560</v>
      </c>
      <c r="K102" s="345">
        <v>460</v>
      </c>
      <c r="L102" s="345">
        <f t="shared" si="15"/>
        <v>5520</v>
      </c>
      <c r="M102" s="346">
        <f t="shared" si="12"/>
        <v>9.7125905605322152E-2</v>
      </c>
      <c r="N102" s="345">
        <f t="shared" si="13"/>
        <v>4520</v>
      </c>
      <c r="O102" s="347">
        <f t="shared" si="14"/>
        <v>7.9530632850734806E-2</v>
      </c>
      <c r="P102" s="348">
        <v>700</v>
      </c>
      <c r="Q102" s="349">
        <v>300</v>
      </c>
      <c r="R102" s="316" t="s">
        <v>527</v>
      </c>
    </row>
    <row r="103" spans="2:18" x14ac:dyDescent="0.25">
      <c r="B103" s="171" t="s">
        <v>506</v>
      </c>
      <c r="C103" s="453"/>
      <c r="D103" s="350" t="s">
        <v>368</v>
      </c>
      <c r="E103" s="339" t="s">
        <v>39</v>
      </c>
      <c r="F103" s="377">
        <v>24</v>
      </c>
      <c r="G103" s="341">
        <f t="shared" si="10"/>
        <v>258.33384960000001</v>
      </c>
      <c r="H103" s="369">
        <f t="shared" ref="H103:H104" si="16">G103*220</f>
        <v>56833.446911999999</v>
      </c>
      <c r="I103" s="343" t="s">
        <v>40</v>
      </c>
      <c r="J103" s="344">
        <f t="shared" si="11"/>
        <v>13560</v>
      </c>
      <c r="K103" s="345">
        <v>460</v>
      </c>
      <c r="L103" s="345">
        <f t="shared" si="15"/>
        <v>5520</v>
      </c>
      <c r="M103" s="346">
        <f t="shared" si="12"/>
        <v>9.7125905605322152E-2</v>
      </c>
      <c r="N103" s="345">
        <f t="shared" si="13"/>
        <v>4520</v>
      </c>
      <c r="O103" s="347">
        <f t="shared" si="14"/>
        <v>7.9530632850734806E-2</v>
      </c>
      <c r="P103" s="348">
        <v>700</v>
      </c>
      <c r="Q103" s="349">
        <v>300</v>
      </c>
      <c r="R103" s="316" t="s">
        <v>527</v>
      </c>
    </row>
    <row r="104" spans="2:18" x14ac:dyDescent="0.25">
      <c r="B104" s="171" t="s">
        <v>506</v>
      </c>
      <c r="C104" s="453"/>
      <c r="D104" s="350" t="s">
        <v>369</v>
      </c>
      <c r="E104" s="339" t="s">
        <v>39</v>
      </c>
      <c r="F104" s="377">
        <v>24</v>
      </c>
      <c r="G104" s="341">
        <f t="shared" si="10"/>
        <v>258.33384960000001</v>
      </c>
      <c r="H104" s="369">
        <f t="shared" si="16"/>
        <v>56833.446911999999</v>
      </c>
      <c r="I104" s="343" t="s">
        <v>40</v>
      </c>
      <c r="J104" s="344">
        <f t="shared" si="11"/>
        <v>13560</v>
      </c>
      <c r="K104" s="345">
        <v>460</v>
      </c>
      <c r="L104" s="345">
        <f t="shared" si="15"/>
        <v>5520</v>
      </c>
      <c r="M104" s="346">
        <f t="shared" si="12"/>
        <v>9.7125905605322152E-2</v>
      </c>
      <c r="N104" s="345">
        <f t="shared" si="13"/>
        <v>4520</v>
      </c>
      <c r="O104" s="347">
        <f t="shared" si="14"/>
        <v>7.9530632850734806E-2</v>
      </c>
      <c r="P104" s="348">
        <v>700</v>
      </c>
      <c r="Q104" s="349">
        <v>300</v>
      </c>
      <c r="R104" s="316" t="s">
        <v>527</v>
      </c>
    </row>
    <row r="105" spans="2:18" x14ac:dyDescent="0.25">
      <c r="B105" s="171" t="s">
        <v>506</v>
      </c>
      <c r="C105" s="453"/>
      <c r="D105" s="350" t="s">
        <v>370</v>
      </c>
      <c r="E105" s="339" t="s">
        <v>39</v>
      </c>
      <c r="F105" s="377">
        <v>28</v>
      </c>
      <c r="G105" s="341">
        <f t="shared" si="10"/>
        <v>301.38949120000001</v>
      </c>
      <c r="H105" s="342">
        <f>G105*210+I105</f>
        <v>73291.793151999998</v>
      </c>
      <c r="I105" s="352">
        <v>10000</v>
      </c>
      <c r="J105" s="344">
        <f t="shared" si="11"/>
        <v>17520</v>
      </c>
      <c r="K105" s="345">
        <v>570</v>
      </c>
      <c r="L105" s="345">
        <f t="shared" si="15"/>
        <v>6840</v>
      </c>
      <c r="M105" s="346">
        <f t="shared" si="12"/>
        <v>9.3325592209410266E-2</v>
      </c>
      <c r="N105" s="345">
        <f t="shared" si="13"/>
        <v>5840</v>
      </c>
      <c r="O105" s="347">
        <f t="shared" si="14"/>
        <v>7.968149978113391E-2</v>
      </c>
      <c r="P105" s="348">
        <v>700</v>
      </c>
      <c r="Q105" s="349">
        <v>300</v>
      </c>
      <c r="R105" s="316" t="s">
        <v>527</v>
      </c>
    </row>
    <row r="106" spans="2:18" x14ac:dyDescent="0.25">
      <c r="B106" s="171" t="s">
        <v>506</v>
      </c>
      <c r="C106" s="453"/>
      <c r="D106" s="350" t="s">
        <v>371</v>
      </c>
      <c r="E106" s="339" t="s">
        <v>39</v>
      </c>
      <c r="F106" s="377">
        <v>24</v>
      </c>
      <c r="G106" s="341">
        <f t="shared" si="10"/>
        <v>258.33384960000001</v>
      </c>
      <c r="H106" s="369">
        <f t="shared" ref="H106:H108" si="17">G106*220</f>
        <v>56833.446911999999</v>
      </c>
      <c r="I106" s="343" t="s">
        <v>40</v>
      </c>
      <c r="J106" s="344">
        <f t="shared" si="11"/>
        <v>13560</v>
      </c>
      <c r="K106" s="345">
        <v>460</v>
      </c>
      <c r="L106" s="345">
        <f t="shared" si="15"/>
        <v>5520</v>
      </c>
      <c r="M106" s="346">
        <f t="shared" si="12"/>
        <v>9.7125905605322152E-2</v>
      </c>
      <c r="N106" s="345">
        <f t="shared" si="13"/>
        <v>4520</v>
      </c>
      <c r="O106" s="347">
        <f t="shared" si="14"/>
        <v>7.9530632850734806E-2</v>
      </c>
      <c r="P106" s="348">
        <v>700</v>
      </c>
      <c r="Q106" s="349">
        <v>300</v>
      </c>
      <c r="R106" s="316" t="s">
        <v>527</v>
      </c>
    </row>
    <row r="107" spans="2:18" x14ac:dyDescent="0.25">
      <c r="B107" s="171" t="s">
        <v>506</v>
      </c>
      <c r="C107" s="453"/>
      <c r="D107" s="350" t="s">
        <v>372</v>
      </c>
      <c r="E107" s="339" t="s">
        <v>39</v>
      </c>
      <c r="F107" s="377">
        <v>26</v>
      </c>
      <c r="G107" s="341">
        <f t="shared" si="10"/>
        <v>279.86167039999998</v>
      </c>
      <c r="H107" s="369">
        <f t="shared" si="17"/>
        <v>61569.567487999993</v>
      </c>
      <c r="I107" s="343" t="s">
        <v>40</v>
      </c>
      <c r="J107" s="344">
        <f t="shared" si="11"/>
        <v>14820</v>
      </c>
      <c r="K107" s="345">
        <v>495</v>
      </c>
      <c r="L107" s="345">
        <f t="shared" si="15"/>
        <v>5940</v>
      </c>
      <c r="M107" s="346">
        <f t="shared" si="12"/>
        <v>9.647623399592202E-2</v>
      </c>
      <c r="N107" s="345">
        <f t="shared" si="13"/>
        <v>4940</v>
      </c>
      <c r="O107" s="347">
        <f t="shared" si="14"/>
        <v>8.0234443760918317E-2</v>
      </c>
      <c r="P107" s="348">
        <v>700</v>
      </c>
      <c r="Q107" s="349">
        <v>300</v>
      </c>
      <c r="R107" s="316" t="s">
        <v>527</v>
      </c>
    </row>
    <row r="108" spans="2:18" ht="16.5" thickBot="1" x14ac:dyDescent="0.3">
      <c r="B108" s="171" t="s">
        <v>506</v>
      </c>
      <c r="C108" s="456"/>
      <c r="D108" s="378" t="s">
        <v>373</v>
      </c>
      <c r="E108" s="379" t="s">
        <v>39</v>
      </c>
      <c r="F108" s="380">
        <v>26</v>
      </c>
      <c r="G108" s="381">
        <f t="shared" si="10"/>
        <v>279.86167039999998</v>
      </c>
      <c r="H108" s="382">
        <f t="shared" si="17"/>
        <v>61569.567487999993</v>
      </c>
      <c r="I108" s="383" t="s">
        <v>40</v>
      </c>
      <c r="J108" s="384">
        <f t="shared" si="11"/>
        <v>14820</v>
      </c>
      <c r="K108" s="385">
        <v>495</v>
      </c>
      <c r="L108" s="385">
        <f t="shared" si="15"/>
        <v>5940</v>
      </c>
      <c r="M108" s="386">
        <f t="shared" si="12"/>
        <v>9.647623399592202E-2</v>
      </c>
      <c r="N108" s="385">
        <f t="shared" si="13"/>
        <v>4940</v>
      </c>
      <c r="O108" s="387">
        <f t="shared" si="14"/>
        <v>8.0234443760918317E-2</v>
      </c>
      <c r="P108" s="388">
        <v>700</v>
      </c>
      <c r="Q108" s="389">
        <v>300</v>
      </c>
      <c r="R108" s="316" t="s">
        <v>527</v>
      </c>
    </row>
    <row r="109" spans="2:18" x14ac:dyDescent="0.25">
      <c r="D109" s="185" t="s">
        <v>65</v>
      </c>
      <c r="E109" s="244" t="s">
        <v>529</v>
      </c>
      <c r="F109" s="243">
        <f>SUM(F74:F108)</f>
        <v>845</v>
      </c>
      <c r="G109" s="186">
        <f>SUM(G74:G108)</f>
        <v>9095.5042879999946</v>
      </c>
      <c r="H109" s="187">
        <f>SUM(H74:H108)</f>
        <v>2007997.0484479992</v>
      </c>
      <c r="I109" s="188"/>
      <c r="J109" s="187">
        <f>SUM(J74:J108)</f>
        <v>479460</v>
      </c>
      <c r="K109" s="187"/>
      <c r="L109" s="187">
        <f>SUM(L74:L108)</f>
        <v>194820</v>
      </c>
      <c r="M109" s="241">
        <f t="shared" ref="M109" si="18">L109/H109</f>
        <v>9.7022054962968354E-2</v>
      </c>
      <c r="N109" s="187">
        <f>SUM(N74:N108)</f>
        <v>159820</v>
      </c>
      <c r="O109" s="242">
        <f t="shared" ref="O109" si="19">N109/H109</f>
        <v>7.9591750457764093E-2</v>
      </c>
    </row>
    <row r="110" spans="2:18" x14ac:dyDescent="0.25">
      <c r="D110" s="185"/>
      <c r="E110" s="244"/>
      <c r="F110" s="243"/>
      <c r="G110" s="186"/>
      <c r="H110" s="187"/>
      <c r="I110" s="188"/>
      <c r="J110" s="187"/>
      <c r="K110" s="187"/>
      <c r="L110" s="187"/>
      <c r="M110" s="241"/>
      <c r="N110" s="187"/>
      <c r="O110" s="242"/>
    </row>
    <row r="112" spans="2:18" ht="18.75" x14ac:dyDescent="0.3">
      <c r="C112" s="170"/>
      <c r="D112" s="193" t="s">
        <v>136</v>
      </c>
      <c r="E112" s="194"/>
      <c r="F112" s="195">
        <f>F109+F72+F29</f>
        <v>2591</v>
      </c>
      <c r="G112" s="196">
        <f>G109+G72+G29</f>
        <v>27889.291846399985</v>
      </c>
      <c r="H112" s="197">
        <f>H109+H72+H29</f>
        <v>6118801.9588159975</v>
      </c>
      <c r="I112" s="194"/>
      <c r="J112" s="197">
        <f>J109+J72+J29</f>
        <v>1463760</v>
      </c>
      <c r="K112" s="198"/>
      <c r="L112" s="197">
        <f>L109+L72+L29</f>
        <v>589920</v>
      </c>
      <c r="M112" s="198"/>
      <c r="N112" s="197">
        <f>N109+N72+N29</f>
        <v>487920</v>
      </c>
      <c r="O112" s="191"/>
      <c r="P112" s="190"/>
      <c r="Q112" s="245" t="s">
        <v>509</v>
      </c>
      <c r="R112" s="246">
        <v>10</v>
      </c>
    </row>
    <row r="113" spans="3:18" ht="18.75" x14ac:dyDescent="0.3">
      <c r="D113" s="192" t="s">
        <v>493</v>
      </c>
      <c r="E113" s="190"/>
      <c r="F113" s="192" t="s">
        <v>494</v>
      </c>
      <c r="G113" s="192" t="s">
        <v>495</v>
      </c>
      <c r="H113" s="192" t="s">
        <v>516</v>
      </c>
      <c r="I113" s="190"/>
      <c r="J113" s="192" t="s">
        <v>497</v>
      </c>
      <c r="K113" s="191"/>
      <c r="L113" s="192" t="s">
        <v>498</v>
      </c>
      <c r="M113" s="191"/>
      <c r="N113" s="192" t="s">
        <v>499</v>
      </c>
      <c r="O113" s="191"/>
      <c r="P113" s="190"/>
      <c r="Q113" s="247" t="s">
        <v>508</v>
      </c>
      <c r="R113" s="248">
        <v>45</v>
      </c>
    </row>
    <row r="114" spans="3:18" x14ac:dyDescent="0.25">
      <c r="D114" s="190"/>
      <c r="E114" s="190"/>
      <c r="F114" s="190"/>
      <c r="G114" s="190"/>
      <c r="H114" s="190"/>
      <c r="I114" s="190"/>
      <c r="J114" s="190"/>
      <c r="K114" s="190"/>
      <c r="L114" s="190"/>
      <c r="M114" s="190"/>
      <c r="N114" s="190"/>
      <c r="O114" s="190"/>
      <c r="P114" s="190"/>
      <c r="Q114" s="190"/>
      <c r="R114" s="190"/>
    </row>
    <row r="115" spans="3:18" ht="18.75" x14ac:dyDescent="0.3">
      <c r="C115" s="199" t="s">
        <v>500</v>
      </c>
      <c r="D115" s="200">
        <v>93</v>
      </c>
    </row>
    <row r="116" spans="3:18" ht="18.75" x14ac:dyDescent="0.3">
      <c r="C116" s="199" t="s">
        <v>501</v>
      </c>
      <c r="D116" s="200">
        <v>9</v>
      </c>
    </row>
  </sheetData>
  <mergeCells count="3">
    <mergeCell ref="C3:C28"/>
    <mergeCell ref="C31:C71"/>
    <mergeCell ref="C74:C108"/>
  </mergeCells>
  <phoneticPr fontId="17" type="noConversion"/>
  <pageMargins left="0.75000000000000011" right="0.75000000000000011" top="1" bottom="1" header="0.5" footer="0.5"/>
  <pageSetup paperSize="9" scale="33" fitToHeight="2" orientation="portrait" horizontalDpi="4294967292" verticalDpi="4294967292"/>
  <extLst>
    <ext xmlns:mx="http://schemas.microsoft.com/office/mac/excel/2008/main" uri="{64002731-A6B0-56B0-2670-7721B7C09600}">
      <mx:PLV Mode="0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Master</vt:lpstr>
      <vt:lpstr>Phase 1</vt:lpstr>
      <vt:lpstr>Phase 2</vt:lpstr>
      <vt:lpstr>Phase 3</vt:lpstr>
      <vt:lpstr>Phase 4</vt:lpstr>
      <vt:lpstr>Master!Print_Area</vt:lpstr>
      <vt:lpstr>'Phase 1'!Print_Area</vt:lpstr>
      <vt:lpstr>'Phase 2'!Print_Area</vt:lpstr>
      <vt:lpstr>'Phase 3'!Print_Area</vt:lpstr>
      <vt:lpstr>'Phase 4'!Print_Area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Charlene Owens</dc:creator>
  <cp:keywords/>
  <dc:description/>
  <cp:lastModifiedBy>Dell</cp:lastModifiedBy>
  <cp:revision/>
  <cp:lastPrinted>2015-08-05T05:31:46Z</cp:lastPrinted>
  <dcterms:created xsi:type="dcterms:W3CDTF">2014-11-17T12:13:37Z</dcterms:created>
  <dcterms:modified xsi:type="dcterms:W3CDTF">2015-08-05T06:02:26Z</dcterms:modified>
</cp:coreProperties>
</file>