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sessor\Desktop\"/>
    </mc:Choice>
  </mc:AlternateContent>
  <xr:revisionPtr revIDLastSave="0" documentId="8_{3F7EE4B0-644F-44FF-B6E5-EED0F9DC88E4}" xr6:coauthVersionLast="47" xr6:coauthVersionMax="47" xr10:uidLastSave="{00000000-0000-0000-0000-000000000000}"/>
  <bookViews>
    <workbookView xWindow="-120" yWindow="-120" windowWidth="29040" windowHeight="15720" xr2:uid="{9AA939CD-9FC6-4E4C-B854-07CECF9C02F5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2" l="1"/>
  <c r="S17" i="2" s="1"/>
  <c r="I17" i="2"/>
  <c r="I2" i="2"/>
  <c r="K2" i="2"/>
  <c r="R2" i="2" s="1"/>
  <c r="Q2" i="2"/>
  <c r="S2" i="2"/>
  <c r="I3" i="2"/>
  <c r="K3" i="2"/>
  <c r="Q3" i="2"/>
  <c r="R3" i="2"/>
  <c r="S3" i="2"/>
  <c r="I4" i="2"/>
  <c r="K4" i="2"/>
  <c r="Q4" i="2"/>
  <c r="R4" i="2"/>
  <c r="S4" i="2"/>
  <c r="I5" i="2"/>
  <c r="K5" i="2"/>
  <c r="K7" i="2" s="1"/>
  <c r="M9" i="2" s="1"/>
  <c r="Q5" i="2"/>
  <c r="R5" i="2"/>
  <c r="I6" i="2"/>
  <c r="K6" i="2"/>
  <c r="Q6" i="2"/>
  <c r="R6" i="2"/>
  <c r="S6" i="2"/>
  <c r="D7" i="2"/>
  <c r="G7" i="2"/>
  <c r="H7" i="2"/>
  <c r="J7" i="2"/>
  <c r="L7" i="2"/>
  <c r="M7" i="2"/>
  <c r="O7" i="2"/>
  <c r="P7" i="2"/>
  <c r="S5" i="2" l="1"/>
  <c r="Q17" i="2"/>
  <c r="R17" i="2"/>
  <c r="I8" i="2"/>
  <c r="I9" i="2"/>
  <c r="S9" i="2"/>
  <c r="P9" i="2"/>
</calcChain>
</file>

<file path=xl/sharedStrings.xml><?xml version="1.0" encoding="utf-8"?>
<sst xmlns="http://schemas.openxmlformats.org/spreadsheetml/2006/main" count="111" uniqueCount="84">
  <si>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</si>
  <si>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</si>
  <si>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</si>
  <si>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</si>
  <si>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</si>
  <si>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</si>
  <si>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</si>
  <si>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</si>
  <si>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</si>
  <si>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</si>
  <si>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</si>
  <si>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</si>
  <si>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</si>
  <si>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</si>
  <si>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</si>
  <si>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</si>
  <si>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</si>
  <si>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</si>
  <si>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</si>
  <si>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</si>
  <si>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</si>
  <si>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</si>
  <si>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</si>
  <si>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</si>
  <si>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Gravel</t>
  </si>
  <si>
    <t>Paved</t>
  </si>
  <si>
    <t>Inspected Date</t>
  </si>
  <si>
    <t>Use Code</t>
  </si>
  <si>
    <t>Class</t>
  </si>
  <si>
    <t>Rate Group 1</t>
  </si>
  <si>
    <t>Rate Group 2</t>
  </si>
  <si>
    <t>Rate Group 3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</si>
  <si>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</si>
  <si>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</si>
  <si>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</si>
  <si>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</si>
  <si>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</si>
  <si>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</si>
  <si>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</si>
  <si>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</si>
  <si>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</si>
  <si>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</si>
  <si>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</si>
  <si>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</si>
  <si>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52-350-009-00</t>
  </si>
  <si>
    <t>217 W NEWARK ST</t>
  </si>
  <si>
    <t>WD</t>
  </si>
  <si>
    <t>03-ARM'S LENGTH</t>
  </si>
  <si>
    <t>4020</t>
  </si>
  <si>
    <t>UNRCRDED</t>
  </si>
  <si>
    <t>W.T. NALDRETT'S ADDITION</t>
  </si>
  <si>
    <t>RENTAL</t>
  </si>
  <si>
    <t>401</t>
  </si>
  <si>
    <t>TYPICAL FF</t>
  </si>
  <si>
    <t>52-502-004-00</t>
  </si>
  <si>
    <t>802 E CENTER ST</t>
  </si>
  <si>
    <t>4030</t>
  </si>
  <si>
    <t>PTA</t>
  </si>
  <si>
    <t>POTTS &amp; CRAWFORD ADDITION</t>
  </si>
  <si>
    <t>52-504-004-00</t>
  </si>
  <si>
    <t>712 E NEWARK ST</t>
  </si>
  <si>
    <t>2021-1095-209</t>
  </si>
  <si>
    <t>402</t>
  </si>
  <si>
    <t>52-600-010-00</t>
  </si>
  <si>
    <t>1214 WILLOWS RD</t>
  </si>
  <si>
    <t>01113/00314</t>
  </si>
  <si>
    <t>52-050-029-10</t>
  </si>
  <si>
    <t>SHELINE SUBDIVISION</t>
  </si>
  <si>
    <t>52-802-002-00</t>
  </si>
  <si>
    <t>811 E CENTER ST</t>
  </si>
  <si>
    <t>01110/01189</t>
  </si>
  <si>
    <t>WILLIAMS ADDITION</t>
  </si>
  <si>
    <t>52-803-005-00</t>
  </si>
  <si>
    <t>927 E CENTER ST</t>
  </si>
  <si>
    <t>L1079 P010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</si>
  <si>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</si>
  <si>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</si>
  <si>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</si>
  <si>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</si>
  <si>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</si>
  <si>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</si>
  <si>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</si>
  <si>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 xml:space="preserve">LAND FOR POTTS &amp; CRAWFORD, SHELINE, WHISPERING PINES, WILLIAMS &amp; WT NALDRETS </t>
  </si>
  <si>
    <t>$384 CALCULATED, $250 APPLIED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</si>
</sst>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14" fontId="0" fillId="0" borderId="0" xfId="0" applyNumberFormat="1"/>
    <xf numFmtId="0" fontId="0" fillId="0" borderId="0" xfId="0" quotePrefix="1"/>
    <xf numFmtId="0" fontId="1" fillId="0" borderId="0" xfId="0" applyFont="1" applyAlignment="1">
      <alignment horizontal="right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right"/>
    </xf>
    <xf numFmtId="0" fontId="3" fillId="3" borderId="0" xfId="0" applyFont="1" applyFill="1" applyBorder="1"/>
    <xf numFmtId="0" fontId="3" fillId="3" borderId="0" xfId="0" applyFont="1" applyFill="1" applyBorder="1" applyAlignment="1">
      <alignment horizontal="right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right"/>
    </xf>
    <xf numFmtId="6" fontId="2" fillId="2" borderId="0" xfId="0" applyNumberFormat="1" applyFont="1" applyFill="1" applyAlignment="1">
      <alignment horizontal="center"/>
    </xf>
    <xf numFmtId="6" fontId="0" fillId="0" borderId="0" xfId="0" applyNumberFormat="1"/>
    <xf numFmtId="6" fontId="3" fillId="3" borderId="1" xfId="0" applyNumberFormat="1" applyFont="1" applyFill="1" applyBorder="1"/>
    <xf numFmtId="6" fontId="3" fillId="3" borderId="0" xfId="0" applyNumberFormat="1" applyFont="1" applyFill="1" applyBorder="1"/>
    <xf numFmtId="6" fontId="3" fillId="3" borderId="2" xfId="0" applyNumberFormat="1" applyFont="1" applyFill="1" applyBorder="1"/>
    <xf numFmtId="164" fontId="2" fillId="2" borderId="0" xfId="0" applyNumberFormat="1" applyFont="1" applyFill="1" applyAlignment="1">
      <alignment horizontal="center"/>
    </xf>
    <xf numFmtId="164" fontId="0" fillId="0" borderId="0" xfId="0" applyNumberFormat="1"/>
    <xf numFmtId="164" fontId="3" fillId="3" borderId="1" xfId="0" applyNumberFormat="1" applyFont="1" applyFill="1" applyBorder="1"/>
    <xf numFmtId="164" fontId="3" fillId="3" borderId="0" xfId="0" applyNumberFormat="1" applyFont="1" applyFill="1" applyBorder="1"/>
    <xf numFmtId="164" fontId="3" fillId="3" borderId="2" xfId="0" applyNumberFormat="1" applyFont="1" applyFill="1" applyBorder="1"/>
    <xf numFmtId="165" fontId="2" fillId="2" borderId="0" xfId="0" applyNumberFormat="1" applyFont="1" applyFill="1" applyAlignment="1">
      <alignment horizontal="center"/>
    </xf>
    <xf numFmtId="165" fontId="0" fillId="0" borderId="0" xfId="0" applyNumberFormat="1"/>
    <xf numFmtId="165" fontId="3" fillId="3" borderId="1" xfId="0" applyNumberFormat="1" applyFont="1" applyFill="1" applyBorder="1"/>
    <xf numFmtId="165" fontId="3" fillId="3" borderId="0" xfId="0" applyNumberFormat="1" applyFont="1" applyFill="1" applyBorder="1"/>
    <xf numFmtId="165" fontId="3" fillId="3" borderId="2" xfId="0" applyNumberFormat="1" applyFont="1" applyFill="1" applyBorder="1"/>
    <xf numFmtId="166" fontId="2" fillId="2" borderId="0" xfId="0" applyNumberFormat="1" applyFont="1" applyFill="1" applyAlignment="1">
      <alignment horizontal="center"/>
    </xf>
    <xf numFmtId="166" fontId="0" fillId="0" borderId="0" xfId="0" applyNumberFormat="1"/>
    <xf numFmtId="166" fontId="3" fillId="3" borderId="1" xfId="0" applyNumberFormat="1" applyFont="1" applyFill="1" applyBorder="1"/>
    <xf numFmtId="166" fontId="3" fillId="3" borderId="0" xfId="0" applyNumberFormat="1" applyFont="1" applyFill="1" applyBorder="1"/>
    <xf numFmtId="167" fontId="2" fillId="2" borderId="0" xfId="0" applyNumberFormat="1" applyFont="1" applyFill="1" applyAlignment="1">
      <alignment horizontal="center"/>
    </xf>
    <xf numFmtId="167" fontId="0" fillId="0" borderId="0" xfId="0" applyNumberFormat="1"/>
    <xf numFmtId="167" fontId="3" fillId="3" borderId="1" xfId="0" applyNumberFormat="1" applyFont="1" applyFill="1" applyBorder="1"/>
    <xf numFmtId="167" fontId="3" fillId="3" borderId="0" xfId="0" applyNumberFormat="1" applyFont="1" applyFill="1" applyBorder="1"/>
    <xf numFmtId="167" fontId="3" fillId="3" borderId="2" xfId="0" applyNumberFormat="1" applyFont="1" applyFill="1" applyBorder="1"/>
    <xf numFmtId="40" fontId="2" fillId="2" borderId="0" xfId="0" applyNumberFormat="1" applyFont="1" applyFill="1" applyAlignment="1">
      <alignment horizontal="center"/>
    </xf>
    <xf numFmtId="40" fontId="0" fillId="0" borderId="0" xfId="0" applyNumberFormat="1"/>
    <xf numFmtId="40" fontId="3" fillId="3" borderId="1" xfId="0" applyNumberFormat="1" applyFont="1" applyFill="1" applyBorder="1"/>
    <xf numFmtId="40" fontId="3" fillId="3" borderId="0" xfId="0" applyNumberFormat="1" applyFont="1" applyFill="1" applyBorder="1"/>
    <xf numFmtId="40" fontId="3" fillId="3" borderId="2" xfId="0" applyNumberFormat="1" applyFont="1" applyFill="1" applyBorder="1"/>
    <xf numFmtId="8" fontId="2" fillId="2" borderId="0" xfId="0" applyNumberFormat="1" applyFont="1" applyFill="1" applyAlignment="1">
      <alignment horizontal="center"/>
    </xf>
    <xf numFmtId="8" fontId="0" fillId="0" borderId="0" xfId="0" applyNumberFormat="1"/>
    <xf numFmtId="8" fontId="3" fillId="3" borderId="1" xfId="0" applyNumberFormat="1" applyFont="1" applyFill="1" applyBorder="1"/>
    <xf numFmtId="8" fontId="3" fillId="3" borderId="0" xfId="0" applyNumberFormat="1" applyFont="1" applyFill="1" applyBorder="1"/>
    <xf numFmtId="8" fontId="3" fillId="3" borderId="2" xfId="0" applyNumberFormat="1" applyFont="1" applyFill="1" applyBorder="1"/>
    <xf numFmtId="168" fontId="3" fillId="3" borderId="2" xfId="0" applyNumberFormat="1" applyFont="1" applyFill="1" applyBorder="1"/>
    <xf numFmtId="165" fontId="1" fillId="0" borderId="0" xfId="0" applyNumberFormat="1" applyFont="1"/>
    <xf numFmtId="6" fontId="1" fillId="0" borderId="0" xfId="0" applyNumberFormat="1" applyFont="1"/>
    <xf numFmtId="164" fontId="1" fillId="0" borderId="0" xfId="0" applyNumberFormat="1" applyFont="1"/>
    <xf numFmtId="166" fontId="1" fillId="0" borderId="0" xfId="0" applyNumberFormat="1" applyFont="1"/>
    <xf numFmtId="167" fontId="1" fillId="0" borderId="0" xfId="0" applyNumberFormat="1" applyFont="1"/>
    <xf numFmtId="40" fontId="1" fillId="0" borderId="0" xfId="0" applyNumberFormat="1" applyFont="1"/>
    <xf numFmtId="8" fontId="1" fillId="0" borderId="0" xfId="0" applyNumberFormat="1" applyFont="1"/>
  </cellXfs>
  <cellStyles count="1">
    <cellStyle name="Normal" xfId="0" builtinId="0"/>
  </cellStyles>
  <dxfs count="4"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59C93-0E4F-497E-8AA0-BDEC57F1AC02}">
  <dimension ref="A1:BL17"/>
  <sheetViews>
    <sheetView tabSelected="1" workbookViewId="0">
      <selection activeCell="A11" sqref="A11:XFD11"/>
    </sheetView>
  </sheetViews>
  <sheetFormatPr defaultRowHeight="15" x14ac:dyDescent="0.25"/>
  <cols>
    <col min="1" max="1" width="14.28515625" bestFit="1" customWidth="1"/>
    <col min="2" max="2" width="17.28515625" bestFit="1" customWidth="1"/>
    <col min="3" max="3" width="9.28515625" style="27" bestFit="1" customWidth="1"/>
    <col min="4" max="4" width="10.85546875" style="17" bestFit="1" customWidth="1"/>
    <col min="5" max="5" width="5.5703125" bestFit="1" customWidth="1"/>
    <col min="6" max="6" width="16.7109375" bestFit="1" customWidth="1"/>
    <col min="7" max="7" width="10.85546875" style="17" bestFit="1" customWidth="1"/>
    <col min="8" max="8" width="14.7109375" style="17" bestFit="1" customWidth="1"/>
    <col min="9" max="9" width="12.85546875" style="22" bestFit="1" customWidth="1"/>
    <col min="10" max="10" width="13.42578125" style="17" bestFit="1" customWidth="1"/>
    <col min="11" max="11" width="13.28515625" style="17" bestFit="1" customWidth="1"/>
    <col min="12" max="12" width="14.42578125" style="17" bestFit="1" customWidth="1"/>
    <col min="13" max="13" width="11.140625" style="32" bestFit="1" customWidth="1"/>
    <col min="14" max="14" width="6.42578125" style="36" bestFit="1" customWidth="1"/>
    <col min="15" max="15" width="14.28515625" style="41" bestFit="1" customWidth="1"/>
    <col min="16" max="16" width="10.7109375" style="41" bestFit="1" customWidth="1"/>
    <col min="17" max="17" width="10" style="17" bestFit="1" customWidth="1"/>
    <col min="18" max="18" width="12" style="17" bestFit="1" customWidth="1"/>
    <col min="19" max="19" width="11.85546875" style="46" bestFit="1" customWidth="1"/>
    <col min="20" max="20" width="11.7109375" style="41" bestFit="1" customWidth="1"/>
    <col min="21" max="21" width="8.7109375" style="5" bestFit="1" customWidth="1"/>
    <col min="22" max="22" width="13.5703125" bestFit="1" customWidth="1"/>
    <col min="23" max="23" width="19.42578125" bestFit="1" customWidth="1"/>
    <col min="24" max="24" width="29" bestFit="1" customWidth="1"/>
    <col min="25" max="25" width="6.85546875" bestFit="1" customWidth="1"/>
    <col min="26" max="26" width="6.42578125" bestFit="1" customWidth="1"/>
    <col min="27" max="27" width="14.42578125" bestFit="1" customWidth="1"/>
    <col min="28" max="28" width="9.42578125" bestFit="1" customWidth="1"/>
    <col min="29" max="29" width="5.42578125" bestFit="1" customWidth="1"/>
    <col min="30" max="32" width="12.42578125" bestFit="1" customWidth="1"/>
    <col min="33" max="33" width="18" bestFit="1" customWidth="1"/>
    <col min="34" max="34" width="6.85546875" bestFit="1" customWidth="1"/>
    <col min="35" max="35" width="13.140625" bestFit="1" customWidth="1"/>
    <col min="36" max="36" width="6.5703125" bestFit="1" customWidth="1"/>
    <col min="37" max="37" width="19.85546875" bestFit="1" customWidth="1"/>
    <col min="38" max="38" width="16.42578125" bestFit="1" customWidth="1"/>
    <col min="39" max="39" width="15.42578125" bestFit="1" customWidth="1"/>
    <col min="40" max="40" width="11" bestFit="1" customWidth="1"/>
    <col min="41" max="41" width="16.85546875" bestFit="1" customWidth="1"/>
    <col min="42" max="42" width="21.5703125" bestFit="1" customWidth="1"/>
    <col min="43" max="43" width="21" bestFit="1" customWidth="1"/>
    <col min="44" max="44" width="16.5703125" bestFit="1" customWidth="1"/>
  </cols>
  <sheetData>
    <row r="1" spans="1:64" x14ac:dyDescent="0.25">
      <c r="A1" s="2" t="s">
        <v>0</v>
      </c>
      <c r="B1" s="2" t="s">
        <v>1</v>
      </c>
      <c r="C1" s="26" t="s">
        <v>2</v>
      </c>
      <c r="D1" s="16" t="s">
        <v>3</v>
      </c>
      <c r="E1" s="2" t="s">
        <v>4</v>
      </c>
      <c r="F1" s="2" t="s">
        <v>5</v>
      </c>
      <c r="G1" s="16" t="s">
        <v>6</v>
      </c>
      <c r="H1" s="16" t="s">
        <v>7</v>
      </c>
      <c r="I1" s="21" t="s">
        <v>8</v>
      </c>
      <c r="J1" s="16" t="s">
        <v>9</v>
      </c>
      <c r="K1" s="16" t="s">
        <v>10</v>
      </c>
      <c r="L1" s="16" t="s">
        <v>11</v>
      </c>
      <c r="M1" s="31" t="s">
        <v>12</v>
      </c>
      <c r="N1" s="35" t="s">
        <v>13</v>
      </c>
      <c r="O1" s="40" t="s">
        <v>14</v>
      </c>
      <c r="P1" s="40" t="s">
        <v>15</v>
      </c>
      <c r="Q1" s="16" t="s">
        <v>16</v>
      </c>
      <c r="R1" s="16" t="s">
        <v>17</v>
      </c>
      <c r="S1" s="45" t="s">
        <v>18</v>
      </c>
      <c r="T1" s="40" t="s">
        <v>19</v>
      </c>
      <c r="U1" s="4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</row>
    <row r="2" spans="1:64" x14ac:dyDescent="0.25">
      <c r="A2" t="s">
        <v>44</v>
      </c>
      <c r="B2" t="s">
        <v>45</v>
      </c>
      <c r="C2" s="27">
        <v>44581</v>
      </c>
      <c r="D2" s="17">
        <v>63000</v>
      </c>
      <c r="E2" t="s">
        <v>46</v>
      </c>
      <c r="F2" t="s">
        <v>47</v>
      </c>
      <c r="G2" s="17">
        <v>63000</v>
      </c>
      <c r="H2" s="17">
        <v>21200</v>
      </c>
      <c r="I2" s="22">
        <f>H2/G2*100</f>
        <v>33.650793650793652</v>
      </c>
      <c r="J2" s="17">
        <v>58027</v>
      </c>
      <c r="K2" s="17">
        <f>G2-49067</f>
        <v>13933</v>
      </c>
      <c r="L2" s="17">
        <v>8960</v>
      </c>
      <c r="M2" s="32">
        <v>56</v>
      </c>
      <c r="N2" s="36">
        <v>125.5</v>
      </c>
      <c r="O2" s="41">
        <v>0.161</v>
      </c>
      <c r="P2" s="41">
        <v>0.161</v>
      </c>
      <c r="Q2" s="17">
        <f>K2/M2</f>
        <v>248.80357142857142</v>
      </c>
      <c r="R2" s="17">
        <f>K2/O2</f>
        <v>86540.372670807454</v>
      </c>
      <c r="S2" s="46">
        <f>K2/O2/43560</f>
        <v>1.9866935874841014</v>
      </c>
      <c r="T2" s="41">
        <v>56</v>
      </c>
      <c r="U2" s="6" t="s">
        <v>48</v>
      </c>
      <c r="V2" t="s">
        <v>49</v>
      </c>
      <c r="X2" t="s">
        <v>50</v>
      </c>
      <c r="Y2">
        <v>0</v>
      </c>
      <c r="Z2">
        <v>1</v>
      </c>
      <c r="AA2" s="7">
        <v>33065</v>
      </c>
      <c r="AB2" t="s">
        <v>51</v>
      </c>
      <c r="AC2" s="8" t="s">
        <v>52</v>
      </c>
      <c r="AD2" t="s">
        <v>53</v>
      </c>
      <c r="AL2" s="3"/>
      <c r="BC2" s="3"/>
      <c r="BE2" s="3"/>
    </row>
    <row r="3" spans="1:64" x14ac:dyDescent="0.25">
      <c r="A3" t="s">
        <v>54</v>
      </c>
      <c r="B3" t="s">
        <v>55</v>
      </c>
      <c r="C3" s="27">
        <v>44358</v>
      </c>
      <c r="D3" s="17">
        <v>325000</v>
      </c>
      <c r="E3" t="s">
        <v>46</v>
      </c>
      <c r="F3" t="s">
        <v>47</v>
      </c>
      <c r="G3" s="17">
        <v>325000</v>
      </c>
      <c r="H3" s="17">
        <v>94800</v>
      </c>
      <c r="I3" s="22">
        <f>H3/G3*100</f>
        <v>29.169230769230769</v>
      </c>
      <c r="J3" s="17">
        <v>288229</v>
      </c>
      <c r="K3" s="17">
        <f>G3-268429</f>
        <v>56571</v>
      </c>
      <c r="L3" s="17">
        <v>19800</v>
      </c>
      <c r="M3" s="32">
        <v>132</v>
      </c>
      <c r="N3" s="36">
        <v>132</v>
      </c>
      <c r="O3" s="41">
        <v>0.4</v>
      </c>
      <c r="P3" s="41">
        <v>0.4</v>
      </c>
      <c r="Q3" s="17">
        <f>K3/M3</f>
        <v>428.56818181818181</v>
      </c>
      <c r="R3" s="17">
        <f>K3/O3</f>
        <v>141427.5</v>
      </c>
      <c r="S3" s="46">
        <f>K3/O3/43560</f>
        <v>3.246728650137741</v>
      </c>
      <c r="T3" s="41">
        <v>132</v>
      </c>
      <c r="U3" s="6" t="s">
        <v>56</v>
      </c>
      <c r="V3" t="s">
        <v>57</v>
      </c>
      <c r="X3" t="s">
        <v>58</v>
      </c>
      <c r="Y3">
        <v>0</v>
      </c>
      <c r="Z3">
        <v>1</v>
      </c>
      <c r="AA3" s="7">
        <v>33430</v>
      </c>
      <c r="AC3" s="8" t="s">
        <v>52</v>
      </c>
      <c r="AD3" t="s">
        <v>53</v>
      </c>
    </row>
    <row r="4" spans="1:64" x14ac:dyDescent="0.25">
      <c r="A4" t="s">
        <v>59</v>
      </c>
      <c r="B4" t="s">
        <v>60</v>
      </c>
      <c r="C4" s="27">
        <v>44516</v>
      </c>
      <c r="D4" s="17">
        <v>6900</v>
      </c>
      <c r="E4" t="s">
        <v>46</v>
      </c>
      <c r="F4" t="s">
        <v>47</v>
      </c>
      <c r="G4" s="17">
        <v>6900</v>
      </c>
      <c r="H4" s="17">
        <v>5000</v>
      </c>
      <c r="I4" s="22">
        <f>H4/G4*100</f>
        <v>72.463768115942031</v>
      </c>
      <c r="J4" s="17">
        <v>9900</v>
      </c>
      <c r="K4" s="17">
        <f>G4-0</f>
        <v>6900</v>
      </c>
      <c r="L4" s="17">
        <v>9900</v>
      </c>
      <c r="M4" s="32">
        <v>66</v>
      </c>
      <c r="N4" s="36">
        <v>165</v>
      </c>
      <c r="O4" s="41">
        <v>0.25</v>
      </c>
      <c r="P4" s="41">
        <v>0.25</v>
      </c>
      <c r="Q4" s="17">
        <f>K4/M4</f>
        <v>104.54545454545455</v>
      </c>
      <c r="R4" s="17">
        <f>K4/O4</f>
        <v>27600</v>
      </c>
      <c r="S4" s="46">
        <f>K4/O4/43560</f>
        <v>0.63360881542699721</v>
      </c>
      <c r="T4" s="41">
        <v>66</v>
      </c>
      <c r="U4" s="6" t="s">
        <v>56</v>
      </c>
      <c r="V4" t="s">
        <v>61</v>
      </c>
      <c r="X4" t="s">
        <v>58</v>
      </c>
      <c r="Y4">
        <v>0</v>
      </c>
      <c r="Z4">
        <v>1</v>
      </c>
      <c r="AA4" s="7">
        <v>44461</v>
      </c>
      <c r="AC4" s="8" t="s">
        <v>62</v>
      </c>
      <c r="AD4" t="s">
        <v>53</v>
      </c>
    </row>
    <row r="5" spans="1:64" x14ac:dyDescent="0.25">
      <c r="A5" t="s">
        <v>63</v>
      </c>
      <c r="B5" t="s">
        <v>64</v>
      </c>
      <c r="C5" s="27">
        <v>44897</v>
      </c>
      <c r="D5" s="17">
        <v>270000</v>
      </c>
      <c r="E5" t="s">
        <v>46</v>
      </c>
      <c r="F5" t="s">
        <v>47</v>
      </c>
      <c r="G5" s="17">
        <v>270000</v>
      </c>
      <c r="H5" s="17">
        <v>81900</v>
      </c>
      <c r="I5" s="22">
        <f>H5/G5*100</f>
        <v>30.333333333333336</v>
      </c>
      <c r="J5" s="17">
        <v>171836</v>
      </c>
      <c r="K5" s="17">
        <f>G5-89336</f>
        <v>180664</v>
      </c>
      <c r="L5" s="17">
        <v>82500</v>
      </c>
      <c r="M5" s="32">
        <v>375</v>
      </c>
      <c r="N5" s="36">
        <v>707.02899200000002</v>
      </c>
      <c r="O5" s="41">
        <v>2.9209999999999998</v>
      </c>
      <c r="P5" s="41">
        <v>0.64300000000000002</v>
      </c>
      <c r="Q5" s="17">
        <f>K5/M5</f>
        <v>481.77066666666667</v>
      </c>
      <c r="R5" s="17">
        <f>K5/O5</f>
        <v>61850.05135227662</v>
      </c>
      <c r="S5" s="46">
        <f>K5/O5/43560</f>
        <v>1.4198818033121354</v>
      </c>
      <c r="T5" s="41">
        <v>375</v>
      </c>
      <c r="U5" s="6" t="s">
        <v>48</v>
      </c>
      <c r="V5" t="s">
        <v>65</v>
      </c>
      <c r="W5" t="s">
        <v>66</v>
      </c>
      <c r="X5" t="s">
        <v>67</v>
      </c>
      <c r="Y5">
        <v>0</v>
      </c>
      <c r="Z5">
        <v>1</v>
      </c>
      <c r="AA5" s="7">
        <v>33065</v>
      </c>
      <c r="AC5" s="8" t="s">
        <v>52</v>
      </c>
      <c r="AD5" t="s">
        <v>53</v>
      </c>
    </row>
    <row r="6" spans="1:64" ht="15.75" thickBot="1" x14ac:dyDescent="0.3">
      <c r="A6" t="s">
        <v>72</v>
      </c>
      <c r="B6" t="s">
        <v>73</v>
      </c>
      <c r="C6" s="27">
        <v>44305</v>
      </c>
      <c r="D6" s="17">
        <v>113500</v>
      </c>
      <c r="E6" t="s">
        <v>46</v>
      </c>
      <c r="F6" t="s">
        <v>47</v>
      </c>
      <c r="G6" s="17">
        <v>113500</v>
      </c>
      <c r="H6" s="17">
        <v>44100</v>
      </c>
      <c r="I6" s="22">
        <f>H6/G6*100</f>
        <v>38.854625550660792</v>
      </c>
      <c r="J6" s="17">
        <v>119520</v>
      </c>
      <c r="K6" s="17">
        <f>G6-105000</f>
        <v>8500</v>
      </c>
      <c r="L6" s="17">
        <v>14520</v>
      </c>
      <c r="M6" s="32">
        <v>66</v>
      </c>
      <c r="N6" s="36">
        <v>165</v>
      </c>
      <c r="O6" s="41">
        <v>0.25</v>
      </c>
      <c r="P6" s="41">
        <v>0.25</v>
      </c>
      <c r="Q6" s="17">
        <f>K6/M6</f>
        <v>128.78787878787878</v>
      </c>
      <c r="R6" s="17">
        <f>K6/O6</f>
        <v>34000</v>
      </c>
      <c r="S6" s="46">
        <f>K6/O6/43560</f>
        <v>0.78053259871441694</v>
      </c>
      <c r="T6" s="41">
        <v>66</v>
      </c>
      <c r="U6" s="6" t="s">
        <v>48</v>
      </c>
      <c r="V6" t="s">
        <v>74</v>
      </c>
      <c r="X6" t="s">
        <v>71</v>
      </c>
      <c r="Y6">
        <v>0</v>
      </c>
      <c r="Z6">
        <v>1</v>
      </c>
      <c r="AA6" s="7">
        <v>44489</v>
      </c>
      <c r="AC6" s="8" t="s">
        <v>52</v>
      </c>
      <c r="AD6" t="s">
        <v>53</v>
      </c>
    </row>
    <row r="7" spans="1:64" ht="15.75" thickTop="1" x14ac:dyDescent="0.25">
      <c r="A7" s="10"/>
      <c r="B7" s="10"/>
      <c r="C7" s="28" t="s">
        <v>75</v>
      </c>
      <c r="D7" s="18">
        <f>+SUM(D2:D6)</f>
        <v>778400</v>
      </c>
      <c r="E7" s="10"/>
      <c r="F7" s="10"/>
      <c r="G7" s="18">
        <f>+SUM(G2:G6)</f>
        <v>778400</v>
      </c>
      <c r="H7" s="18">
        <f>+SUM(H2:H6)</f>
        <v>247000</v>
      </c>
      <c r="I7" s="23"/>
      <c r="J7" s="18">
        <f>+SUM(J2:J6)</f>
        <v>647512</v>
      </c>
      <c r="K7" s="18">
        <f>+SUM(K2:K6)</f>
        <v>266568</v>
      </c>
      <c r="L7" s="18">
        <f>+SUM(L2:L6)</f>
        <v>135680</v>
      </c>
      <c r="M7" s="33">
        <f>+SUM(M2:M6)</f>
        <v>695</v>
      </c>
      <c r="N7" s="37"/>
      <c r="O7" s="42">
        <f>+SUM(O2:O6)</f>
        <v>3.9819999999999998</v>
      </c>
      <c r="P7" s="42">
        <f>+SUM(P2:P6)</f>
        <v>1.7040000000000002</v>
      </c>
      <c r="Q7" s="18"/>
      <c r="R7" s="18"/>
      <c r="S7" s="47"/>
      <c r="T7" s="42"/>
      <c r="U7" s="11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</row>
    <row r="8" spans="1:64" x14ac:dyDescent="0.25">
      <c r="A8" s="12"/>
      <c r="B8" s="12"/>
      <c r="C8" s="29"/>
      <c r="D8" s="19"/>
      <c r="E8" s="12"/>
      <c r="F8" s="12"/>
      <c r="G8" s="19"/>
      <c r="H8" s="19" t="s">
        <v>76</v>
      </c>
      <c r="I8" s="24">
        <f>H7/G7*100</f>
        <v>31.731757451181913</v>
      </c>
      <c r="J8" s="19"/>
      <c r="K8" s="19"/>
      <c r="L8" s="19" t="s">
        <v>77</v>
      </c>
      <c r="M8" s="34"/>
      <c r="N8" s="38"/>
      <c r="O8" s="43" t="s">
        <v>77</v>
      </c>
      <c r="P8" s="43"/>
      <c r="Q8" s="19"/>
      <c r="R8" s="19" t="s">
        <v>77</v>
      </c>
      <c r="S8" s="48"/>
      <c r="T8" s="43"/>
      <c r="U8" s="13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</row>
    <row r="9" spans="1:64" x14ac:dyDescent="0.25">
      <c r="A9" s="14"/>
      <c r="B9" s="14"/>
      <c r="C9" s="30"/>
      <c r="D9" s="20"/>
      <c r="E9" s="14"/>
      <c r="F9" s="14"/>
      <c r="G9" s="20"/>
      <c r="H9" s="20" t="s">
        <v>78</v>
      </c>
      <c r="I9" s="25">
        <f>STDEV(I2:I6)</f>
        <v>18.04349771110007</v>
      </c>
      <c r="J9" s="20"/>
      <c r="K9" s="20"/>
      <c r="L9" s="20" t="s">
        <v>79</v>
      </c>
      <c r="M9" s="50">
        <f>K7/M7</f>
        <v>383.55107913669065</v>
      </c>
      <c r="N9" s="39"/>
      <c r="O9" s="44" t="s">
        <v>80</v>
      </c>
      <c r="P9" s="44">
        <f>K7/O7</f>
        <v>66943.244600703169</v>
      </c>
      <c r="Q9" s="20"/>
      <c r="R9" s="20" t="s">
        <v>81</v>
      </c>
      <c r="S9" s="49">
        <f>K7/O7/43560</f>
        <v>1.5368054316047559</v>
      </c>
      <c r="T9" s="44"/>
      <c r="U9" s="15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</row>
    <row r="11" spans="1:64" x14ac:dyDescent="0.25">
      <c r="A11" s="1" t="s">
        <v>82</v>
      </c>
    </row>
    <row r="12" spans="1:64" s="1" customFormat="1" x14ac:dyDescent="0.25">
      <c r="A12" s="1" t="s">
        <v>83</v>
      </c>
      <c r="C12" s="51"/>
      <c r="D12" s="52"/>
      <c r="G12" s="52"/>
      <c r="H12" s="52"/>
      <c r="I12" s="53"/>
      <c r="J12" s="52"/>
      <c r="K12" s="52"/>
      <c r="L12" s="52"/>
      <c r="M12" s="54"/>
      <c r="N12" s="55"/>
      <c r="O12" s="56"/>
      <c r="P12" s="56"/>
      <c r="Q12" s="52"/>
      <c r="R12" s="52"/>
      <c r="S12" s="57"/>
      <c r="T12" s="56"/>
      <c r="U12" s="9"/>
    </row>
    <row r="17" spans="1:30" x14ac:dyDescent="0.25">
      <c r="A17" t="s">
        <v>68</v>
      </c>
      <c r="B17" t="s">
        <v>69</v>
      </c>
      <c r="C17" s="27">
        <v>44841</v>
      </c>
      <c r="D17" s="17">
        <v>175000</v>
      </c>
      <c r="E17" t="s">
        <v>46</v>
      </c>
      <c r="F17" t="s">
        <v>47</v>
      </c>
      <c r="G17" s="17">
        <v>175000</v>
      </c>
      <c r="H17" s="17">
        <v>47900</v>
      </c>
      <c r="I17" s="22">
        <f>H17/G17*100</f>
        <v>27.37142857142857</v>
      </c>
      <c r="J17" s="17">
        <v>122758</v>
      </c>
      <c r="K17" s="17">
        <f>G17-108238</f>
        <v>66762</v>
      </c>
      <c r="L17" s="17">
        <v>14520</v>
      </c>
      <c r="M17" s="32">
        <v>66</v>
      </c>
      <c r="N17" s="36">
        <v>165</v>
      </c>
      <c r="O17" s="41">
        <v>0.25</v>
      </c>
      <c r="P17" s="41">
        <v>0.25</v>
      </c>
      <c r="Q17" s="17">
        <f>K17/M17</f>
        <v>1011.5454545454545</v>
      </c>
      <c r="R17" s="17">
        <f>K17/O17</f>
        <v>267048</v>
      </c>
      <c r="S17" s="46">
        <f>K17/O17/43560</f>
        <v>6.1305785123966938</v>
      </c>
      <c r="T17" s="41">
        <v>66</v>
      </c>
      <c r="U17" s="6" t="s">
        <v>48</v>
      </c>
      <c r="V17" t="s">
        <v>70</v>
      </c>
      <c r="X17" t="s">
        <v>71</v>
      </c>
      <c r="Y17">
        <v>0</v>
      </c>
      <c r="Z17">
        <v>1</v>
      </c>
      <c r="AA17" s="7">
        <v>44461</v>
      </c>
      <c r="AC17" s="8" t="s">
        <v>52</v>
      </c>
      <c r="AD17" t="s">
        <v>53</v>
      </c>
    </row>
  </sheetData>
  <conditionalFormatting sqref="A2:AR6">
    <cfRule type="expression" dxfId="3" priority="3" stopIfTrue="1">
      <formula>MOD(ROW(),4)&gt;1</formula>
    </cfRule>
    <cfRule type="expression" dxfId="2" priority="4" stopIfTrue="1">
      <formula>MOD(ROW(),4)&lt;2</formula>
    </cfRule>
  </conditionalFormatting>
  <conditionalFormatting sqref="A17:AR17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FFD0B-0688-482B-86B5-239A8814229F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assessor</dc:creator>
  <cp:lastModifiedBy>assessor</cp:lastModifiedBy>
  <dcterms:created xsi:type="dcterms:W3CDTF">2024-01-23T02:28:09Z</dcterms:created>
  <dcterms:modified xsi:type="dcterms:W3CDTF">2024-01-23T02:30:58Z</dcterms:modified>
</cp:coreProperties>
</file>